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0490" windowHeight="7455" firstSheet="3" activeTab="7"/>
  </bookViews>
  <sheets>
    <sheet name="B PRUEBA" sheetId="8" state="hidden" r:id="rId1"/>
    <sheet name="BP 2020" sheetId="10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definedNames>
    <definedName name="_xlnm._FilterDatabase" localSheetId="1" hidden="1">'BP 2020'!$A$1:$F$568</definedName>
    <definedName name="_xlnm.Print_Area" localSheetId="3">'ANEXO 2'!$A$1:$K$91</definedName>
    <definedName name="_xlnm.Print_Area" localSheetId="4">'ANEXO 3'!$A$1:$G$51</definedName>
    <definedName name="_xlnm.Print_Area" localSheetId="5">'ANEXO 4'!$A$1:$F$93</definedName>
    <definedName name="_xlnm.Print_Area" localSheetId="7">'NOTAS A LOS ESTADOS FINANCIEROS'!$A$3:$K$419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1" l="1"/>
  <c r="G272" i="11"/>
  <c r="I271" i="11" s="1"/>
  <c r="G256" i="11"/>
  <c r="G188" i="11"/>
  <c r="G185" i="11"/>
  <c r="G106" i="11"/>
  <c r="E93" i="11"/>
  <c r="G27" i="11"/>
  <c r="D41" i="3"/>
  <c r="D38" i="3"/>
  <c r="D36" i="3" s="1"/>
  <c r="D34" i="3"/>
  <c r="D32" i="3" s="1"/>
  <c r="D30" i="3"/>
  <c r="D28" i="3"/>
  <c r="C43" i="2"/>
  <c r="C42" i="2"/>
  <c r="C53" i="2"/>
  <c r="C52" i="2"/>
  <c r="C51" i="2"/>
  <c r="C21" i="2"/>
  <c r="E21" i="2"/>
  <c r="G180" i="11" l="1"/>
  <c r="G194" i="11"/>
  <c r="G202" i="11"/>
  <c r="G205" i="11"/>
  <c r="G213" i="11"/>
  <c r="I212" i="11" s="1"/>
  <c r="G236" i="11"/>
  <c r="I235" i="11" s="1"/>
  <c r="G405" i="11"/>
  <c r="I404" i="11" s="1"/>
  <c r="G401" i="11"/>
  <c r="I400" i="11" s="1"/>
  <c r="I386" i="11"/>
  <c r="G383" i="11"/>
  <c r="G381" i="11"/>
  <c r="G377" i="11"/>
  <c r="I376" i="11" s="1"/>
  <c r="G367" i="11"/>
  <c r="I366" i="11" s="1"/>
  <c r="G363" i="11"/>
  <c r="I362" i="11" s="1"/>
  <c r="G358" i="11"/>
  <c r="G349" i="11"/>
  <c r="I348" i="11" s="1"/>
  <c r="G332" i="11"/>
  <c r="G318" i="11"/>
  <c r="E316" i="11"/>
  <c r="G309" i="11" s="1"/>
  <c r="G306" i="11"/>
  <c r="G300" i="11"/>
  <c r="G294" i="11"/>
  <c r="G268" i="11"/>
  <c r="G265" i="11"/>
  <c r="E262" i="11"/>
  <c r="G259" i="11" s="1"/>
  <c r="I255" i="11" s="1"/>
  <c r="G161" i="11"/>
  <c r="G157" i="11"/>
  <c r="G154" i="11"/>
  <c r="G152" i="11"/>
  <c r="G150" i="11"/>
  <c r="G138" i="11"/>
  <c r="G136" i="11"/>
  <c r="G134" i="11"/>
  <c r="G132" i="11"/>
  <c r="G129" i="11"/>
  <c r="G126" i="11"/>
  <c r="G123" i="11"/>
  <c r="G104" i="11"/>
  <c r="G102" i="11"/>
  <c r="E99" i="11"/>
  <c r="E88" i="11"/>
  <c r="G85" i="11" s="1"/>
  <c r="G83" i="11"/>
  <c r="G81" i="11"/>
  <c r="G77" i="11"/>
  <c r="G75" i="11"/>
  <c r="G73" i="11"/>
  <c r="G71" i="11"/>
  <c r="G25" i="11"/>
  <c r="G21" i="11"/>
  <c r="I20" i="11" s="1"/>
  <c r="G15" i="11"/>
  <c r="G12" i="11"/>
  <c r="I264" i="11" l="1"/>
  <c r="I276" i="11" s="1"/>
  <c r="I11" i="11"/>
  <c r="I380" i="11"/>
  <c r="I390" i="11" s="1"/>
  <c r="G91" i="11"/>
  <c r="I80" i="11" s="1"/>
  <c r="I293" i="11"/>
  <c r="I24" i="11"/>
  <c r="I408" i="11"/>
  <c r="I70" i="11"/>
  <c r="I149" i="11"/>
  <c r="I179" i="11"/>
  <c r="I239" i="11" s="1"/>
  <c r="F74" i="4"/>
  <c r="F61" i="4"/>
  <c r="F54" i="4"/>
  <c r="F51" i="4"/>
  <c r="F50" i="4"/>
  <c r="F49" i="4"/>
  <c r="F46" i="4"/>
  <c r="F45" i="4"/>
  <c r="F44" i="4"/>
  <c r="F43" i="4"/>
  <c r="F42" i="4"/>
  <c r="F41" i="4"/>
  <c r="F40" i="4"/>
  <c r="F39" i="4"/>
  <c r="F34" i="4"/>
  <c r="F33" i="4"/>
  <c r="F28" i="4"/>
  <c r="F27" i="4"/>
  <c r="F24" i="4"/>
  <c r="F21" i="4"/>
  <c r="F18" i="4"/>
  <c r="F17" i="4"/>
  <c r="F16" i="4"/>
  <c r="F13" i="4"/>
  <c r="D74" i="4"/>
  <c r="D61" i="4"/>
  <c r="D54" i="4"/>
  <c r="D51" i="4"/>
  <c r="D50" i="4"/>
  <c r="D49" i="4"/>
  <c r="D46" i="4"/>
  <c r="D45" i="4"/>
  <c r="D44" i="4"/>
  <c r="D43" i="4"/>
  <c r="D42" i="4"/>
  <c r="D41" i="4"/>
  <c r="D40" i="4"/>
  <c r="D39" i="4"/>
  <c r="D34" i="4"/>
  <c r="D33" i="4"/>
  <c r="D28" i="4"/>
  <c r="D27" i="4"/>
  <c r="D24" i="4"/>
  <c r="D21" i="4"/>
  <c r="D18" i="4"/>
  <c r="D17" i="4"/>
  <c r="D16" i="4"/>
  <c r="D13" i="4"/>
  <c r="F38" i="3"/>
  <c r="F34" i="3"/>
  <c r="F28" i="3"/>
  <c r="F27" i="3"/>
  <c r="F26" i="3"/>
  <c r="F22" i="3"/>
  <c r="F18" i="3"/>
  <c r="F17" i="3"/>
  <c r="F16" i="3"/>
  <c r="F15" i="3"/>
  <c r="F14" i="3"/>
  <c r="E15" i="2"/>
  <c r="D14" i="3"/>
  <c r="C15" i="2"/>
  <c r="H346" i="10"/>
  <c r="H345" i="10"/>
  <c r="H342" i="10"/>
  <c r="H341" i="10"/>
  <c r="H373" i="10"/>
  <c r="I373" i="10" s="1"/>
  <c r="H339" i="10"/>
  <c r="I339" i="10" s="1"/>
  <c r="H205" i="10"/>
  <c r="I205" i="10" s="1"/>
  <c r="H519" i="10"/>
  <c r="I519" i="10" s="1"/>
  <c r="H404" i="10"/>
  <c r="I404" i="10" s="1"/>
  <c r="H2" i="10"/>
  <c r="I2" i="10" s="1"/>
  <c r="H372" i="8"/>
  <c r="H371" i="8"/>
  <c r="H368" i="8"/>
  <c r="H367" i="8"/>
  <c r="D48" i="4" l="1"/>
  <c r="I370" i="11"/>
  <c r="I166" i="11"/>
  <c r="H427" i="8"/>
  <c r="I427" i="8" s="1"/>
  <c r="H399" i="8"/>
  <c r="I399" i="8" s="1"/>
  <c r="H365" i="8"/>
  <c r="I365" i="8" s="1"/>
  <c r="H216" i="8"/>
  <c r="I216" i="8"/>
  <c r="I2" i="8"/>
  <c r="H2" i="8"/>
  <c r="D27" i="3"/>
  <c r="D26" i="3"/>
  <c r="D22" i="3"/>
  <c r="D18" i="3"/>
  <c r="D17" i="3"/>
  <c r="D16" i="3"/>
  <c r="D15" i="3"/>
  <c r="K80" i="2"/>
  <c r="K71" i="2"/>
  <c r="K43" i="2"/>
  <c r="K42" i="2"/>
  <c r="K32" i="2"/>
  <c r="K27" i="2"/>
  <c r="K24" i="2"/>
  <c r="K20" i="2"/>
  <c r="K19" i="2"/>
  <c r="K18" i="2"/>
  <c r="K17" i="2"/>
  <c r="K16" i="2"/>
  <c r="K15" i="2"/>
  <c r="E81" i="2"/>
  <c r="E80" i="2"/>
  <c r="E75" i="2"/>
  <c r="E74" i="2"/>
  <c r="E71" i="2"/>
  <c r="E62" i="2"/>
  <c r="E61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0" i="2"/>
  <c r="E19" i="2"/>
  <c r="E18" i="2" s="1"/>
  <c r="E16" i="2"/>
  <c r="I80" i="2"/>
  <c r="I71" i="2"/>
  <c r="I43" i="2"/>
  <c r="I42" i="2"/>
  <c r="I32" i="2"/>
  <c r="I27" i="2"/>
  <c r="I24" i="2"/>
  <c r="I20" i="2"/>
  <c r="I19" i="2"/>
  <c r="I18" i="2"/>
  <c r="I17" i="2"/>
  <c r="I16" i="2"/>
  <c r="I15" i="2"/>
  <c r="C81" i="2"/>
  <c r="C80" i="2"/>
  <c r="C75" i="2"/>
  <c r="C74" i="2"/>
  <c r="C71" i="2"/>
  <c r="C62" i="2"/>
  <c r="C61" i="2"/>
  <c r="C50" i="2"/>
  <c r="C49" i="2"/>
  <c r="C48" i="2"/>
  <c r="C47" i="2"/>
  <c r="C46" i="2"/>
  <c r="C45" i="2"/>
  <c r="C44" i="2"/>
  <c r="C41" i="2"/>
  <c r="C40" i="2"/>
  <c r="C37" i="2"/>
  <c r="C32" i="2"/>
  <c r="C31" i="2"/>
  <c r="C30" i="2"/>
  <c r="C27" i="2"/>
  <c r="C26" i="2"/>
  <c r="C25" i="2"/>
  <c r="C24" i="2"/>
  <c r="C20" i="2"/>
  <c r="C19" i="2"/>
  <c r="C16" i="2"/>
  <c r="C18" i="2" l="1"/>
  <c r="F32" i="4"/>
  <c r="D32" i="4" l="1"/>
  <c r="D53" i="4" l="1"/>
  <c r="D23" i="4"/>
  <c r="D20" i="4"/>
  <c r="D26" i="4"/>
  <c r="D15" i="4"/>
  <c r="D12" i="4"/>
  <c r="C36" i="2" l="1"/>
  <c r="C14" i="2"/>
  <c r="C14" i="1" s="1"/>
  <c r="C29" i="2" l="1"/>
  <c r="C17" i="1" s="1"/>
  <c r="C60" i="2"/>
  <c r="C39" i="2"/>
  <c r="F15" i="4" l="1"/>
  <c r="K79" i="2" l="1"/>
  <c r="K41" i="1" s="1"/>
  <c r="K23" i="2" l="1"/>
  <c r="K15" i="1" s="1"/>
  <c r="K14" i="2"/>
  <c r="K14" i="1" s="1"/>
  <c r="E39" i="2" l="1"/>
  <c r="E21" i="1" s="1"/>
  <c r="E15" i="1" l="1"/>
  <c r="E14" i="2"/>
  <c r="E14" i="1" s="1"/>
  <c r="E29" i="2" l="1"/>
  <c r="E17" i="1" s="1"/>
  <c r="E60" i="2"/>
  <c r="E22" i="1" s="1"/>
  <c r="E23" i="2" l="1"/>
  <c r="E16" i="1" s="1"/>
  <c r="E13" i="1" s="1"/>
  <c r="E12" i="2" l="1"/>
  <c r="E73" i="2" l="1"/>
  <c r="E37" i="1" s="1"/>
  <c r="F60" i="4" l="1"/>
  <c r="F20" i="3" l="1"/>
  <c r="F30" i="4"/>
  <c r="K26" i="2"/>
  <c r="K16" i="1" s="1"/>
  <c r="K13" i="1" s="1"/>
  <c r="K31" i="2"/>
  <c r="F58" i="4"/>
  <c r="F36" i="3"/>
  <c r="F32" i="3"/>
  <c r="F73" i="4"/>
  <c r="F71" i="4" s="1"/>
  <c r="F53" i="4"/>
  <c r="F48" i="4"/>
  <c r="F38" i="4"/>
  <c r="F26" i="4"/>
  <c r="F23" i="4"/>
  <c r="F20" i="4"/>
  <c r="F12" i="4"/>
  <c r="K29" i="2" l="1"/>
  <c r="K20" i="1"/>
  <c r="K19" i="1" s="1"/>
  <c r="K22" i="1" s="1"/>
  <c r="F11" i="4"/>
  <c r="K12" i="2"/>
  <c r="F36" i="4"/>
  <c r="F24" i="3"/>
  <c r="F12" i="3"/>
  <c r="I37" i="1"/>
  <c r="I31" i="2"/>
  <c r="I29" i="2" s="1"/>
  <c r="K34" i="2" l="1"/>
  <c r="H32" i="7"/>
  <c r="F56" i="4"/>
  <c r="F76" i="4" s="1"/>
  <c r="F30" i="3"/>
  <c r="I20" i="1"/>
  <c r="I19" i="1" s="1"/>
  <c r="F41" i="3" l="1"/>
  <c r="K44" i="2" l="1"/>
  <c r="K41" i="2" s="1"/>
  <c r="K26" i="1" s="1"/>
  <c r="K29" i="1" s="1"/>
  <c r="K31" i="1" s="1"/>
  <c r="D73" i="4"/>
  <c r="K50" i="2" l="1"/>
  <c r="D60" i="4"/>
  <c r="D58" i="4" s="1"/>
  <c r="D71" i="4"/>
  <c r="E36" i="2"/>
  <c r="E20" i="1" s="1"/>
  <c r="E19" i="1" s="1"/>
  <c r="K65" i="2" l="1"/>
  <c r="E34" i="2"/>
  <c r="E65" i="2" s="1"/>
  <c r="C20" i="1"/>
  <c r="D30" i="4"/>
  <c r="C22" i="1"/>
  <c r="J8" i="7"/>
  <c r="E70" i="2"/>
  <c r="E36" i="1" s="1"/>
  <c r="K70" i="2"/>
  <c r="K36" i="1" s="1"/>
  <c r="K37" i="1"/>
  <c r="C79" i="2"/>
  <c r="C41" i="1" s="1"/>
  <c r="E79" i="2"/>
  <c r="E41" i="1" s="1"/>
  <c r="C73" i="2" l="1"/>
  <c r="C37" i="1" s="1"/>
  <c r="C70" i="2"/>
  <c r="C36" i="1" s="1"/>
  <c r="E31" i="1"/>
  <c r="D38" i="4"/>
  <c r="I14" i="2"/>
  <c r="I14" i="1" s="1"/>
  <c r="I79" i="2"/>
  <c r="I41" i="1" s="1"/>
  <c r="I23" i="2"/>
  <c r="I15" i="1" s="1"/>
  <c r="C15" i="1"/>
  <c r="C34" i="2"/>
  <c r="D11" i="4"/>
  <c r="I26" i="2"/>
  <c r="I16" i="1" s="1"/>
  <c r="D20" i="3"/>
  <c r="I70" i="2"/>
  <c r="I36" i="1" s="1"/>
  <c r="I13" i="1" l="1"/>
  <c r="I22" i="1" s="1"/>
  <c r="C23" i="2"/>
  <c r="C21" i="1"/>
  <c r="C19" i="1" s="1"/>
  <c r="D12" i="3"/>
  <c r="I12" i="2"/>
  <c r="I34" i="2" s="1"/>
  <c r="C12" i="2" l="1"/>
  <c r="C65" i="2" s="1"/>
  <c r="C16" i="1"/>
  <c r="C13" i="1" s="1"/>
  <c r="C31" i="1" s="1"/>
  <c r="D36" i="4"/>
  <c r="D56" i="4" s="1"/>
  <c r="D76" i="4" s="1"/>
  <c r="G247" i="11" s="1"/>
  <c r="I243" i="11" s="1"/>
  <c r="I249" i="11" s="1"/>
  <c r="I251" i="11" s="1"/>
  <c r="D24" i="3"/>
  <c r="I44" i="2" l="1"/>
  <c r="J22" i="7"/>
  <c r="I41" i="2" l="1"/>
  <c r="I26" i="1" s="1"/>
  <c r="I29" i="1" s="1"/>
  <c r="H31" i="7"/>
  <c r="J29" i="7" s="1"/>
  <c r="J34" i="7" s="1"/>
  <c r="I50" i="2" l="1"/>
  <c r="I31" i="1"/>
  <c r="J14" i="7" l="1"/>
  <c r="J11" i="7" s="1"/>
  <c r="I65" i="2"/>
</calcChain>
</file>

<file path=xl/sharedStrings.xml><?xml version="1.0" encoding="utf-8"?>
<sst xmlns="http://schemas.openxmlformats.org/spreadsheetml/2006/main" count="1744" uniqueCount="593">
  <si>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</si>
  <si>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</si>
  <si>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</si>
  <si>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</si>
  <si>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</si>
  <si>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</si>
  <si>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</si>
  <si>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</si>
  <si>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</si>
  <si>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</si>
  <si>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</si>
  <si>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</si>
  <si>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</si>
  <si>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</si>
  <si>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pasivos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</si>
  <si>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</si>
  <si>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</si>
  <si>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</si>
  <si>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</si>
  <si>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</si>
  <si>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</si>
  <si>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</si>
  <si>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</si>
  <si>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</si>
  <si>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</si>
  <si>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</si>
  <si>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</si>
  <si>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</si>
  <si>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</si>
  <si>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</si>
  <si>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</si>
  <si>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Acreedoras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</si>
  <si>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</si>
  <si>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</si>
  <si>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</si>
  <si>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</si>
  <si>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ORIGINAL FIRMADO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</si>
  <si>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</si>
  <si>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</si>
  <si>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</si>
  <si>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</si>
  <si>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</si>
  <si>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</si>
  <si>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</si>
  <si>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</si>
  <si>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</si>
  <si>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</si>
  <si>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</si>
  <si>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</si>
  <si>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</si>
  <si>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</si>
  <si>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</si>
  <si>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</si>
  <si>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</si>
  <si>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</si>
  <si>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</si>
  <si>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</si>
  <si>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</si>
  <si>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</si>
  <si>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</si>
  <si>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</si>
  <si>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</si>
  <si>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Ingresos recibidos por anticipado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</si>
  <si>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</si>
  <si>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</si>
  <si>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</si>
  <si>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</si>
  <si>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</si>
  <si>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</si>
  <si>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</si>
  <si>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</si>
  <si>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</si>
  <si>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</si>
  <si>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</si>
  <si>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</si>
  <si>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</si>
  <si>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</si>
  <si>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</si>
  <si>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</si>
  <si>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</si>
  <si>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</si>
  <si>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</si>
  <si>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</si>
  <si>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</si>
  <si>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</si>
  <si>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</si>
  <si>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</si>
  <si>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</si>
  <si>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</si>
  <si>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</si>
  <si>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</si>
  <si>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</si>
  <si>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</si>
  <si>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</si>
  <si>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</si>
  <si>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</si>
  <si>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</si>
  <si>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</si>
  <si>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</si>
  <si>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</si>
  <si>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</si>
  <si>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</si>
  <si>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</si>
  <si>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</si>
  <si>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</si>
  <si>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</si>
  <si>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</si>
  <si>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</si>
  <si>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</si>
  <si>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</si>
  <si>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</si>
  <si>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</si>
  <si>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</si>
  <si>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</si>
  <si>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</si>
  <si>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</si>
  <si>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</si>
  <si>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</si>
  <si>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</si>
  <si>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</si>
  <si>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</si>
  <si>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</si>
  <si>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</si>
  <si>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</si>
  <si>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</si>
  <si>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</si>
  <si>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</si>
  <si>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</si>
  <si>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</si>
  <si>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</si>
  <si>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</si>
  <si>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</si>
  <si>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</si>
  <si>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</si>
  <si>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</si>
  <si>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</si>
  <si>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</si>
  <si>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</si>
  <si>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</si>
  <si>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</si>
  <si>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</si>
  <si>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</si>
  <si>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</si>
  <si>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</si>
  <si>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</si>
  <si>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</si>
  <si>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</si>
  <si>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</si>
  <si>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</si>
  <si>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</si>
  <si>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</si>
  <si>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</si>
  <si>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</si>
  <si>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</si>
  <si>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</si>
  <si>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</si>
  <si>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</si>
  <si>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</si>
  <si>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</si>
  <si>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014098289 - Gastos Generales</t>
  </si>
  <si>
    <t>Banco Davivienda - Cuenta No. 014098271 - Transferencias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</si>
  <si>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</si>
  <si>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</si>
  <si>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</si>
  <si>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</si>
  <si>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</si>
  <si>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</si>
  <si>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</si>
  <si>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</si>
  <si>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</si>
  <si>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</si>
  <si>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</si>
  <si>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</si>
  <si>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</si>
  <si>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</si>
  <si>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</si>
  <si>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</si>
  <si>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</si>
  <si>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</si>
  <si>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</si>
  <si>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</si>
  <si>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</si>
  <si>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</si>
  <si>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</si>
  <si>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</si>
  <si>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</si>
  <si>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</si>
  <si>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</si>
  <si>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</si>
  <si>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</si>
  <si>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</si>
  <si>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</si>
  <si>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</si>
  <si>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</si>
  <si>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</si>
  <si>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</si>
  <si>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</si>
  <si>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</si>
  <si>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</si>
  <si>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</si>
  <si>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</si>
  <si>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</si>
  <si>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</si>
  <si>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</si>
  <si>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</si>
  <si>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</si>
  <si>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</si>
  <si>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</si>
  <si>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</si>
  <si>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</si>
  <si>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</si>
  <si>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</si>
  <si>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Amortización acomulada de activos intangibles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</si>
  <si>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</si>
  <si>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</si>
  <si>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</si>
  <si>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</si>
  <si>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</si>
  <si>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</si>
  <si>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</si>
  <si>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</si>
  <si>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</si>
  <si>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</si>
  <si>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</si>
  <si>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</si>
  <si>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</si>
  <si>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</si>
  <si>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</si>
  <si>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</si>
  <si>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</si>
  <si>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</si>
  <si>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</si>
  <si>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</si>
  <si>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</si>
  <si>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</si>
  <si>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</si>
  <si>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</si>
  <si>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</si>
  <si>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</si>
  <si>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</si>
  <si>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</si>
  <si>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</si>
  <si>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</si>
  <si>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</si>
  <si>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</si>
  <si>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</si>
  <si>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</si>
  <si>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</si>
  <si>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</si>
  <si>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</si>
  <si>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</si>
  <si>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</si>
  <si>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LUIS ARNULFO DELGADO ZARATE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</si>
  <si>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</si>
  <si>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</si>
  <si>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</si>
  <si>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</si>
  <si>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</si>
  <si>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</si>
  <si>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</si>
  <si>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</si>
  <si>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</si>
  <si>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</si>
  <si>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</si>
  <si>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</si>
  <si>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</si>
  <si>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</si>
  <si>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</si>
  <si>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</si>
  <si>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</si>
  <si>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</si>
  <si>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</si>
  <si>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</si>
  <si>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</si>
  <si>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</si>
  <si>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</si>
  <si>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</si>
  <si>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</si>
  <si>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</si>
  <si>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</si>
  <si>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</si>
  <si>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</si>
  <si>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</si>
  <si>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</si>
  <si>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</si>
  <si>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</si>
  <si>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</si>
  <si>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</si>
  <si>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</si>
  <si>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</si>
  <si>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</si>
  <si>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</si>
  <si>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</si>
  <si>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</si>
  <si>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</si>
  <si>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</si>
  <si>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</si>
  <si>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</si>
  <si>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</si>
  <si>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</si>
  <si>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</si>
  <si>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</si>
  <si>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</si>
  <si>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</si>
  <si>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</si>
  <si>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</si>
  <si>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</si>
  <si>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</si>
  <si>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</si>
  <si>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</si>
  <si>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</si>
  <si>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</si>
  <si>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</si>
  <si>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OPERACIONES INTERISTITUCIONALES</t>
  </si>
  <si>
    <t>Recaudos-Incapacidades</t>
  </si>
  <si>
    <t>Gastos diversos</t>
  </si>
  <si>
    <t>TOTAL GASTO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</si>
  <si>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</si>
  <si>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</si>
  <si>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</si>
  <si>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</si>
  <si>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</si>
  <si>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</si>
  <si>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</si>
  <si>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</si>
  <si>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</si>
  <si>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</si>
  <si>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</si>
  <si>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</si>
  <si>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</si>
  <si>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</si>
  <si>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</si>
  <si>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</si>
  <si>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</si>
  <si>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</si>
  <si>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</si>
  <si>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</si>
  <si>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</si>
  <si>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</si>
  <si>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</si>
  <si>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</si>
  <si>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</si>
  <si>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</si>
  <si>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</si>
  <si>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</si>
  <si>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</si>
  <si>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</si>
  <si>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</si>
  <si>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</si>
  <si>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</si>
  <si>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</si>
  <si>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</si>
  <si>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</si>
  <si>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</si>
  <si>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</si>
  <si>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</si>
  <si>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</si>
  <si>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</si>
  <si>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</si>
  <si>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</si>
  <si>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</si>
  <si>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</si>
  <si>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</si>
  <si>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</si>
  <si>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</si>
  <si>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</si>
  <si>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</si>
  <si>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</si>
  <si>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</si>
  <si>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</si>
  <si>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</si>
  <si>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</si>
  <si>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</si>
  <si>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</si>
  <si>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</si>
  <si>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</si>
  <si>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</si>
  <si>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</si>
  <si>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</si>
  <si>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</si>
  <si>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</si>
  <si>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</si>
  <si>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</si>
  <si>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</si>
  <si>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</si>
  <si>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</si>
  <si>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</si>
  <si>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</si>
  <si>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</si>
  <si>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</si>
  <si>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</si>
  <si>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</si>
  <si>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</si>
  <si>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</si>
  <si>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</si>
  <si>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</si>
  <si>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</si>
  <si>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</si>
  <si>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</si>
  <si>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</si>
  <si>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</si>
  <si>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</si>
  <si>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</si>
  <si>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</si>
  <si>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</si>
  <si>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</si>
  <si>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</si>
  <si>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</si>
  <si>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</si>
  <si>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</si>
  <si>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</si>
  <si>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</si>
  <si>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</si>
  <si>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</si>
  <si>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</si>
  <si>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</si>
  <si>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</si>
  <si>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</si>
  <si>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</si>
  <si>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</si>
  <si>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</si>
  <si>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</si>
  <si>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</si>
  <si>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</si>
  <si>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</si>
  <si>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</si>
  <si>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</si>
  <si>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</si>
  <si>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</si>
  <si>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</si>
  <si>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</si>
  <si>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</si>
  <si>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</si>
  <si>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</si>
  <si>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</si>
  <si>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</si>
  <si>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</si>
  <si>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</si>
  <si>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</si>
  <si>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</si>
  <si>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</si>
  <si>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</si>
  <si>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</si>
  <si>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</si>
  <si>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</si>
  <si>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</si>
  <si>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</si>
  <si>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</si>
  <si>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</si>
  <si>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</si>
  <si>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</si>
  <si>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</si>
  <si>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</si>
  <si>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</si>
  <si>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</si>
  <si>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</si>
  <si>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</si>
  <si>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</si>
  <si>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</si>
  <si>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</si>
  <si>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</si>
  <si>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</si>
  <si>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</si>
  <si>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</si>
  <si>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</si>
  <si>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</si>
  <si>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</si>
  <si>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</si>
  <si>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</si>
  <si>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</si>
  <si>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</si>
  <si>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</si>
  <si>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</si>
  <si>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</si>
  <si>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</si>
  <si>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</si>
  <si>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</si>
  <si>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</si>
  <si>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</si>
  <si>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</si>
  <si>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</si>
  <si>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</si>
  <si>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</si>
  <si>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</si>
  <si>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</si>
  <si>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</si>
  <si>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</si>
  <si>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</si>
  <si>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</si>
  <si>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</si>
  <si>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</si>
  <si>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</si>
  <si>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</si>
  <si>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</si>
  <si>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</si>
  <si>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</si>
  <si>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</si>
  <si>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</si>
  <si>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</si>
  <si>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</si>
  <si>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</si>
  <si>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</si>
  <si>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</si>
  <si>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</si>
  <si>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</si>
  <si>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</si>
  <si>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</si>
  <si>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</si>
  <si>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</si>
  <si>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</si>
  <si>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</si>
  <si>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</si>
  <si>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</si>
  <si>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</si>
  <si>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</si>
  <si>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</si>
  <si>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</si>
  <si>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</si>
  <si>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</si>
  <si>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</si>
  <si>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</si>
  <si>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</si>
  <si>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</si>
  <si>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</si>
  <si>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</si>
  <si>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</si>
  <si>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</si>
  <si>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</si>
  <si>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</si>
  <si>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</si>
  <si>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</si>
  <si>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</si>
  <si>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</si>
  <si>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</si>
  <si>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</si>
  <si>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</si>
  <si>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</si>
  <si>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</si>
  <si>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</si>
  <si>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</si>
  <si>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</si>
  <si>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</si>
  <si>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COMPARATIVO ABRIL 2021 - 2020</t>
  </si>
  <si>
    <t>SALDO DEL PATRIMONIO A ABRIL 30 DE 2020</t>
  </si>
  <si>
    <t>VARIACIONES PATRIMONIALES DURANTE ABRIL 2021</t>
  </si>
  <si>
    <t>SALDO DEL PATRIMONIO A ABRIL 30 DE 2021</t>
  </si>
  <si>
    <t>Correción de errores de un periodo contable anterior</t>
  </si>
  <si>
    <t>Desperdicios o desechos no metálicos</t>
  </si>
  <si>
    <t>Recuperaciones-inventarios</t>
  </si>
  <si>
    <t>GASTOS DE PERSONAL DIVERSOS</t>
  </si>
  <si>
    <t>Otros gastos de personal diversos</t>
  </si>
  <si>
    <t>Acerias paz del Rio SA</t>
  </si>
  <si>
    <t>Sanciones - Procesos disciplinarios Jhon Alexander Diaz</t>
  </si>
  <si>
    <t>Construcciones en Curso</t>
  </si>
  <si>
    <t>Lineas y cables de interconexion</t>
  </si>
  <si>
    <t>La Previsora SA Compañía de Seguros</t>
  </si>
  <si>
    <t>Martha Emilia Castro</t>
  </si>
  <si>
    <t>Anillo Doble O SAS</t>
  </si>
  <si>
    <t>Casalimpia SA</t>
  </si>
  <si>
    <t>Servicios postales Nacionales SA</t>
  </si>
  <si>
    <t>Contratos de Construccion</t>
  </si>
  <si>
    <t>Impuesto Predial Unificado</t>
  </si>
  <si>
    <t>Arrendamiento Operativo</t>
  </si>
  <si>
    <t>Cruce de Cuentas</t>
  </si>
  <si>
    <t>Elementos de aseo, cafetería, restaurante y lavandería</t>
  </si>
  <si>
    <t>A 30 DE ABRIL 2021</t>
  </si>
  <si>
    <t>Gas Natural SA ESP</t>
  </si>
  <si>
    <t>Superintendencia de Industria y Comercio</t>
  </si>
  <si>
    <t>Equipamentos Urbanos Nacionales de Colombia SA</t>
  </si>
  <si>
    <t>Pontificia Universidad Javeriana</t>
  </si>
  <si>
    <t>Instituto Nacional para Ciegos</t>
  </si>
  <si>
    <t>Almacenes Éxito SA</t>
  </si>
  <si>
    <t>Servicio Geologico Colombiano</t>
  </si>
  <si>
    <t>Municipio de Funza</t>
  </si>
  <si>
    <t>Yaqueline Guzman Timote</t>
  </si>
  <si>
    <t>Codensa SA ESP</t>
  </si>
  <si>
    <t>Ciel Ingenieria SAS</t>
  </si>
  <si>
    <t>Instituto Departamental de Rehabilitacion y Educacion Especial del Cesar</t>
  </si>
  <si>
    <t>EPS Suramericana SA</t>
  </si>
  <si>
    <t>Salud Total Entidad Promotora de Salud del Regimen Contributivo SA</t>
  </si>
  <si>
    <t>Cafesalud Entidad Promotora de Salud SA</t>
  </si>
  <si>
    <t>Entidad Promotora de Salud Organismo Cooperativo Saludcoop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</si>
  <si>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</si>
  <si>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</si>
  <si>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</si>
  <si>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</si>
  <si>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</si>
  <si>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Compensacion Familiar Compensar</t>
  </si>
  <si>
    <t>Nueva Empresa Promotora de Salud SA</t>
  </si>
  <si>
    <t>Administradora Colombiana de Pensiones Colpensiones</t>
  </si>
  <si>
    <t>Medimas EPS SAS</t>
  </si>
  <si>
    <t>Ministerio de Hacienda y Credito Publico</t>
  </si>
  <si>
    <t>Valores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</si>
</sst>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57">
    <xf numFmtId="0" fontId="0" fillId="0" borderId="0" xfId="0" applyFont="1" applyAlignment="1"/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7" fillId="0" borderId="0" xfId="0" applyFont="1"/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/>
    <xf numFmtId="1" fontId="5" fillId="0" borderId="0" xfId="0" applyNumberFormat="1" applyFont="1" applyAlignment="1">
      <alignment horizontal="right"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4" fillId="0" borderId="0" xfId="0" applyFont="1"/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6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Border="1"/>
    <xf numFmtId="166" fontId="4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5" fontId="4" fillId="0" borderId="0" xfId="1" applyFont="1" applyAlignment="1">
      <alignment vertical="center"/>
    </xf>
    <xf numFmtId="0" fontId="4" fillId="0" borderId="0" xfId="0" applyFont="1" applyAlignment="1"/>
    <xf numFmtId="4" fontId="6" fillId="0" borderId="0" xfId="0" applyNumberFormat="1" applyFont="1" applyBorder="1"/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Border="1"/>
    <xf numFmtId="0" fontId="4" fillId="0" borderId="0" xfId="0" applyFont="1" applyFill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vertical="center"/>
    </xf>
    <xf numFmtId="166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166" fontId="5" fillId="0" borderId="0" xfId="0" applyNumberFormat="1" applyFont="1" applyAlignment="1"/>
    <xf numFmtId="0" fontId="6" fillId="0" borderId="0" xfId="0" applyFont="1" applyFill="1" applyBorder="1" applyAlignment="1">
      <alignment vertical="center"/>
    </xf>
    <xf numFmtId="44" fontId="4" fillId="0" borderId="0" xfId="0" applyNumberFormat="1" applyFont="1" applyAlignment="1">
      <alignment vertical="center" wrapText="1"/>
    </xf>
    <xf numFmtId="0" fontId="6" fillId="0" borderId="0" xfId="0" applyFont="1"/>
    <xf numFmtId="0" fontId="4" fillId="0" borderId="0" xfId="0" applyFont="1" applyAlignment="1"/>
    <xf numFmtId="166" fontId="4" fillId="0" borderId="0" xfId="0" applyNumberFormat="1" applyFont="1" applyFill="1" applyAlignment="1">
      <alignment vertical="center"/>
    </xf>
    <xf numFmtId="0" fontId="4" fillId="0" borderId="0" xfId="0" applyFont="1" applyFill="1" applyAlignment="1"/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4" fillId="0" borderId="0" xfId="0" applyFont="1" applyFill="1" applyAlignment="1"/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164" fontId="0" fillId="0" borderId="0" xfId="0" applyNumberFormat="1" applyFont="1" applyAlignment="1"/>
    <xf numFmtId="0" fontId="4" fillId="0" borderId="0" xfId="0" applyFont="1" applyAlignment="1"/>
    <xf numFmtId="4" fontId="13" fillId="0" borderId="0" xfId="0" applyNumberFormat="1" applyFont="1" applyFill="1" applyBorder="1" applyAlignment="1">
      <alignment horizontal="right" wrapText="1"/>
    </xf>
    <xf numFmtId="43" fontId="5" fillId="0" borderId="0" xfId="2" applyFont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0" borderId="0" xfId="3" applyFont="1" applyAlignment="1">
      <alignment vertical="center" wrapText="1"/>
    </xf>
    <xf numFmtId="166" fontId="4" fillId="0" borderId="0" xfId="3" applyNumberFormat="1" applyFont="1" applyAlignment="1">
      <alignment vertical="center"/>
    </xf>
    <xf numFmtId="0" fontId="4" fillId="0" borderId="0" xfId="3" applyFont="1" applyAlignment="1"/>
    <xf numFmtId="166" fontId="5" fillId="0" borderId="0" xfId="3" applyNumberFormat="1" applyFont="1" applyAlignment="1">
      <alignment vertical="center"/>
    </xf>
    <xf numFmtId="0" fontId="4" fillId="0" borderId="6" xfId="3" applyFont="1" applyBorder="1" applyAlignment="1">
      <alignment vertical="center" wrapText="1"/>
    </xf>
    <xf numFmtId="0" fontId="4" fillId="0" borderId="7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5" fillId="0" borderId="0" xfId="3" applyFont="1" applyBorder="1" applyAlignment="1">
      <alignment vertical="center"/>
    </xf>
    <xf numFmtId="165" fontId="5" fillId="0" borderId="0" xfId="3" applyNumberFormat="1" applyFont="1" applyBorder="1" applyAlignment="1"/>
    <xf numFmtId="0" fontId="4" fillId="0" borderId="10" xfId="3" applyFont="1" applyBorder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4" fillId="0" borderId="4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9" fillId="0" borderId="10" xfId="3" applyFont="1" applyBorder="1" applyAlignment="1"/>
    <xf numFmtId="165" fontId="4" fillId="0" borderId="0" xfId="4" applyNumberFormat="1" applyFont="1" applyBorder="1" applyAlignment="1"/>
    <xf numFmtId="0" fontId="4" fillId="0" borderId="0" xfId="3" applyFont="1" applyBorder="1" applyAlignment="1"/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wrapText="1"/>
    </xf>
    <xf numFmtId="1" fontId="4" fillId="0" borderId="0" xfId="3" applyNumberFormat="1" applyFont="1" applyAlignment="1">
      <alignment vertical="center"/>
    </xf>
    <xf numFmtId="0" fontId="4" fillId="0" borderId="4" xfId="3" applyFont="1" applyFill="1" applyBorder="1" applyAlignment="1">
      <alignment wrapText="1"/>
    </xf>
    <xf numFmtId="0" fontId="4" fillId="0" borderId="0" xfId="3" applyFont="1" applyFill="1" applyAlignment="1">
      <alignment vertical="center" wrapText="1"/>
    </xf>
    <xf numFmtId="0" fontId="4" fillId="0" borderId="0" xfId="3" applyFont="1"/>
    <xf numFmtId="1" fontId="5" fillId="0" borderId="0" xfId="3" applyNumberFormat="1" applyFont="1" applyAlignment="1">
      <alignment vertical="center"/>
    </xf>
    <xf numFmtId="166" fontId="4" fillId="0" borderId="0" xfId="3" applyNumberFormat="1" applyFont="1" applyFill="1" applyAlignment="1">
      <alignment vertical="center"/>
    </xf>
    <xf numFmtId="166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0" fontId="4" fillId="0" borderId="0" xfId="3" applyFont="1" applyFill="1"/>
    <xf numFmtId="166" fontId="4" fillId="0" borderId="0" xfId="3" applyNumberFormat="1" applyFont="1" applyAlignment="1">
      <alignment horizontal="left" vertical="center"/>
    </xf>
    <xf numFmtId="166" fontId="4" fillId="0" borderId="0" xfId="3" applyNumberFormat="1" applyFont="1" applyBorder="1" applyAlignment="1">
      <alignment vertical="center"/>
    </xf>
    <xf numFmtId="0" fontId="7" fillId="0" borderId="0" xfId="3" applyFont="1" applyFill="1" applyBorder="1" applyAlignment="1"/>
    <xf numFmtId="0" fontId="7" fillId="0" borderId="0" xfId="3" applyFont="1" applyBorder="1" applyAlignment="1"/>
    <xf numFmtId="1" fontId="4" fillId="0" borderId="0" xfId="3" applyNumberFormat="1" applyFont="1" applyAlignment="1">
      <alignment horizontal="left" vertical="center"/>
    </xf>
    <xf numFmtId="0" fontId="4" fillId="0" borderId="0" xfId="3" applyFont="1" applyFill="1" applyAlignment="1"/>
    <xf numFmtId="0" fontId="6" fillId="0" borderId="0" xfId="3" applyFont="1"/>
    <xf numFmtId="166" fontId="5" fillId="0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right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66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1" fontId="4" fillId="0" borderId="0" xfId="3" applyNumberFormat="1" applyFont="1" applyFill="1" applyAlignment="1">
      <alignment vertical="center"/>
    </xf>
    <xf numFmtId="44" fontId="4" fillId="0" borderId="0" xfId="0" applyNumberFormat="1" applyFont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Alignment="1"/>
    <xf numFmtId="166" fontId="5" fillId="0" borderId="0" xfId="0" applyNumberFormat="1" applyFont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0" xfId="3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4" fillId="0" borderId="0" xfId="0" applyFont="1" applyAlignment="1"/>
    <xf numFmtId="0" fontId="16" fillId="0" borderId="0" xfId="5" applyFont="1"/>
    <xf numFmtId="4" fontId="16" fillId="0" borderId="0" xfId="5" applyNumberFormat="1" applyFont="1"/>
    <xf numFmtId="0" fontId="16" fillId="3" borderId="0" xfId="5" applyFont="1" applyFill="1"/>
    <xf numFmtId="4" fontId="16" fillId="3" borderId="0" xfId="5" applyNumberFormat="1" applyFont="1" applyFill="1"/>
    <xf numFmtId="4" fontId="6" fillId="0" borderId="0" xfId="0" applyNumberFormat="1" applyFont="1" applyFill="1" applyAlignment="1">
      <alignment horizontal="right"/>
    </xf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3" fillId="0" borderId="0" xfId="1" applyFont="1" applyFill="1" applyBorder="1" applyAlignment="1">
      <alignment vertical="center"/>
    </xf>
    <xf numFmtId="165" fontId="15" fillId="0" borderId="0" xfId="1" applyFont="1" applyFill="1" applyBorder="1" applyAlignment="1"/>
    <xf numFmtId="165" fontId="5" fillId="0" borderId="5" xfId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14" fillId="0" borderId="13" xfId="6" applyFont="1" applyBorder="1" applyAlignment="1">
      <alignment wrapText="1"/>
    </xf>
    <xf numFmtId="4" fontId="14" fillId="0" borderId="13" xfId="6" applyNumberFormat="1" applyFont="1" applyBorder="1" applyAlignment="1">
      <alignment wrapText="1"/>
    </xf>
    <xf numFmtId="0" fontId="2" fillId="0" borderId="0" xfId="6"/>
    <xf numFmtId="0" fontId="14" fillId="0" borderId="13" xfId="6" applyNumberFormat="1" applyFont="1" applyBorder="1" applyAlignment="1">
      <alignment wrapText="1"/>
    </xf>
    <xf numFmtId="49" fontId="14" fillId="0" borderId="13" xfId="6" applyNumberFormat="1" applyFont="1" applyBorder="1" applyAlignment="1">
      <alignment wrapText="1"/>
    </xf>
    <xf numFmtId="4" fontId="14" fillId="0" borderId="13" xfId="6" applyNumberFormat="1" applyFont="1" applyBorder="1" applyAlignment="1">
      <alignment horizontal="right" wrapText="1"/>
    </xf>
    <xf numFmtId="4" fontId="2" fillId="0" borderId="0" xfId="6" applyNumberForma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5" fillId="0" borderId="0" xfId="1" applyFont="1" applyFill="1" applyBorder="1" applyAlignment="1">
      <alignment horizontal="right" vertical="center"/>
    </xf>
    <xf numFmtId="165" fontId="13" fillId="0" borderId="0" xfId="1" applyFont="1" applyFill="1" applyBorder="1" applyAlignment="1"/>
    <xf numFmtId="4" fontId="14" fillId="0" borderId="0" xfId="0" applyNumberFormat="1" applyFont="1" applyFill="1" applyBorder="1" applyAlignment="1">
      <alignment horizontal="right" wrapText="1"/>
    </xf>
    <xf numFmtId="165" fontId="5" fillId="0" borderId="5" xfId="1" applyFont="1" applyFill="1" applyBorder="1" applyAlignment="1">
      <alignment horizontal="right" vertical="center"/>
    </xf>
    <xf numFmtId="165" fontId="0" fillId="0" borderId="0" xfId="1" applyFont="1" applyFill="1" applyBorder="1" applyAlignment="1">
      <alignment horizontal="right"/>
    </xf>
    <xf numFmtId="0" fontId="14" fillId="0" borderId="13" xfId="7" applyFont="1" applyBorder="1" applyAlignment="1">
      <alignment wrapText="1"/>
    </xf>
    <xf numFmtId="4" fontId="14" fillId="0" borderId="13" xfId="7" applyNumberFormat="1" applyFont="1" applyBorder="1" applyAlignment="1">
      <alignment wrapText="1"/>
    </xf>
    <xf numFmtId="0" fontId="1" fillId="0" borderId="0" xfId="7"/>
    <xf numFmtId="0" fontId="14" fillId="0" borderId="13" xfId="7" applyNumberFormat="1" applyFont="1" applyBorder="1" applyAlignment="1">
      <alignment wrapText="1"/>
    </xf>
    <xf numFmtId="49" fontId="14" fillId="0" borderId="13" xfId="7" applyNumberFormat="1" applyFont="1" applyBorder="1" applyAlignment="1">
      <alignment wrapText="1"/>
    </xf>
    <xf numFmtId="4" fontId="14" fillId="0" borderId="13" xfId="7" applyNumberFormat="1" applyFont="1" applyBorder="1" applyAlignment="1">
      <alignment horizontal="right" wrapText="1"/>
    </xf>
    <xf numFmtId="4" fontId="1" fillId="0" borderId="0" xfId="7" applyNumberFormat="1"/>
    <xf numFmtId="4" fontId="14" fillId="4" borderId="13" xfId="6" applyNumberFormat="1" applyFont="1" applyFill="1" applyBorder="1" applyAlignment="1">
      <alignment horizontal="right" wrapText="1"/>
    </xf>
    <xf numFmtId="0" fontId="4" fillId="0" borderId="0" xfId="0" applyFont="1" applyAlignment="1"/>
    <xf numFmtId="1" fontId="7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right"/>
    </xf>
    <xf numFmtId="166" fontId="6" fillId="0" borderId="0" xfId="3" applyNumberFormat="1" applyFont="1" applyFill="1"/>
    <xf numFmtId="166" fontId="6" fillId="0" borderId="0" xfId="3" applyNumberFormat="1" applyFont="1"/>
    <xf numFmtId="1" fontId="6" fillId="0" borderId="0" xfId="3" applyNumberFormat="1" applyFont="1" applyFill="1" applyAlignment="1">
      <alignment horizontal="left"/>
    </xf>
    <xf numFmtId="166" fontId="7" fillId="0" borderId="0" xfId="3" applyNumberFormat="1" applyFont="1"/>
    <xf numFmtId="166" fontId="7" fillId="0" borderId="0" xfId="3" applyNumberFormat="1" applyFont="1" applyAlignment="1">
      <alignment horizontal="right"/>
    </xf>
    <xf numFmtId="166" fontId="7" fillId="0" borderId="0" xfId="3" applyNumberFormat="1" applyFont="1" applyFill="1" applyAlignment="1">
      <alignment horizontal="center"/>
    </xf>
    <xf numFmtId="166" fontId="7" fillId="0" borderId="0" xfId="3" applyNumberFormat="1" applyFont="1" applyAlignment="1">
      <alignment horizontal="center"/>
    </xf>
    <xf numFmtId="0" fontId="7" fillId="0" borderId="0" xfId="3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0" xfId="3" applyFont="1" applyFill="1"/>
    <xf numFmtId="1" fontId="7" fillId="0" borderId="0" xfId="3" applyNumberFormat="1" applyFont="1" applyAlignment="1">
      <alignment horizontal="center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7" fillId="0" borderId="0" xfId="3" applyFont="1"/>
    <xf numFmtId="166" fontId="4" fillId="0" borderId="0" xfId="3" applyNumberFormat="1" applyFont="1"/>
    <xf numFmtId="166" fontId="6" fillId="0" borderId="0" xfId="3" applyNumberFormat="1" applyFont="1" applyBorder="1"/>
    <xf numFmtId="0" fontId="6" fillId="0" borderId="0" xfId="3" applyFont="1" applyFill="1" applyAlignment="1"/>
    <xf numFmtId="0" fontId="6" fillId="0" borderId="0" xfId="3" applyFont="1" applyFill="1" applyAlignment="1">
      <alignment wrapText="1"/>
    </xf>
    <xf numFmtId="0" fontId="4" fillId="0" borderId="0" xfId="3" applyFont="1" applyAlignment="1">
      <alignment horizontal="right"/>
    </xf>
    <xf numFmtId="0" fontId="6" fillId="0" borderId="0" xfId="3" applyFont="1" applyAlignment="1"/>
    <xf numFmtId="166" fontId="4" fillId="0" borderId="0" xfId="3" applyNumberFormat="1" applyFont="1" applyFill="1" applyBorder="1"/>
    <xf numFmtId="166" fontId="4" fillId="0" borderId="0" xfId="3" applyNumberFormat="1" applyFont="1" applyFill="1"/>
    <xf numFmtId="166" fontId="6" fillId="0" borderId="0" xfId="3" applyNumberFormat="1" applyFont="1" applyAlignment="1">
      <alignment horizontal="center"/>
    </xf>
    <xf numFmtId="166" fontId="6" fillId="0" borderId="0" xfId="3" applyNumberFormat="1" applyFont="1" applyFill="1" applyAlignment="1">
      <alignment horizontal="center"/>
    </xf>
    <xf numFmtId="166" fontId="7" fillId="0" borderId="0" xfId="3" applyNumberFormat="1" applyFont="1" applyFill="1" applyBorder="1"/>
    <xf numFmtId="0" fontId="7" fillId="0" borderId="1" xfId="3" applyFont="1" applyFill="1" applyBorder="1" applyAlignment="1">
      <alignment horizontal="center"/>
    </xf>
    <xf numFmtId="166" fontId="6" fillId="0" borderId="0" xfId="3" applyNumberFormat="1" applyFont="1" applyBorder="1" applyAlignment="1">
      <alignment horizontal="center"/>
    </xf>
    <xf numFmtId="1" fontId="6" fillId="0" borderId="0" xfId="3" applyNumberFormat="1" applyFont="1"/>
    <xf numFmtId="166" fontId="6" fillId="0" borderId="0" xfId="3" applyNumberFormat="1" applyFont="1" applyFill="1" applyBorder="1" applyAlignment="1">
      <alignment horizontal="center"/>
    </xf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1" fontId="7" fillId="0" borderId="0" xfId="3" applyNumberFormat="1" applyFont="1"/>
    <xf numFmtId="166" fontId="7" fillId="0" borderId="1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66" fontId="7" fillId="0" borderId="0" xfId="3" applyNumberFormat="1" applyFont="1" applyFill="1" applyBorder="1" applyAlignment="1">
      <alignment horizontal="center"/>
    </xf>
    <xf numFmtId="0" fontId="7" fillId="0" borderId="0" xfId="3" applyFont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166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vertical="center"/>
    </xf>
    <xf numFmtId="166" fontId="7" fillId="0" borderId="0" xfId="3" applyNumberFormat="1" applyFont="1" applyAlignment="1">
      <alignment vertical="center"/>
    </xf>
    <xf numFmtId="166" fontId="7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166" fontId="5" fillId="0" borderId="0" xfId="3" applyNumberFormat="1" applyFont="1" applyAlignment="1">
      <alignment horizontal="center" vertical="center"/>
    </xf>
    <xf numFmtId="1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Border="1" applyAlignment="1">
      <alignment vertical="center"/>
    </xf>
    <xf numFmtId="0" fontId="4" fillId="0" borderId="0" xfId="3" applyFont="1" applyBorder="1"/>
    <xf numFmtId="1" fontId="5" fillId="0" borderId="0" xfId="3" applyNumberFormat="1" applyFont="1" applyBorder="1" applyAlignment="1">
      <alignment horizontal="right" vertical="center"/>
    </xf>
    <xf numFmtId="0" fontId="5" fillId="0" borderId="0" xfId="3" applyFont="1" applyFill="1" applyBorder="1"/>
    <xf numFmtId="1" fontId="5" fillId="0" borderId="0" xfId="3" applyNumberFormat="1" applyFont="1" applyFill="1" applyAlignment="1">
      <alignment vertical="center"/>
    </xf>
    <xf numFmtId="0" fontId="7" fillId="0" borderId="0" xfId="3" applyFont="1" applyBorder="1"/>
    <xf numFmtId="1" fontId="4" fillId="0" borderId="0" xfId="3" applyNumberFormat="1" applyFont="1" applyBorder="1" applyAlignment="1">
      <alignment horizontal="left" vertical="center"/>
    </xf>
    <xf numFmtId="1" fontId="4" fillId="0" borderId="0" xfId="3" applyNumberFormat="1" applyFont="1" applyFill="1" applyBorder="1" applyAlignment="1">
      <alignment horizontal="left" vertical="center"/>
    </xf>
    <xf numFmtId="1" fontId="4" fillId="0" borderId="0" xfId="3" applyNumberFormat="1" applyFont="1" applyFill="1" applyAlignment="1">
      <alignment horizontal="left" vertical="center"/>
    </xf>
    <xf numFmtId="1" fontId="6" fillId="0" borderId="0" xfId="3" applyNumberFormat="1" applyFont="1" applyFill="1"/>
    <xf numFmtId="1" fontId="4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/>
    <xf numFmtId="166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6" fontId="5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Border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6" fontId="5" fillId="2" borderId="1" xfId="0" applyNumberFormat="1" applyFont="1" applyFill="1" applyBorder="1" applyAlignment="1">
      <alignment vertical="center"/>
    </xf>
    <xf numFmtId="0" fontId="0" fillId="2" borderId="0" xfId="0" applyFont="1" applyFill="1" applyAlignment="1"/>
    <xf numFmtId="166" fontId="4" fillId="2" borderId="0" xfId="0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13" fillId="2" borderId="0" xfId="1" applyFont="1" applyFill="1" applyBorder="1" applyAlignment="1"/>
    <xf numFmtId="166" fontId="7" fillId="2" borderId="0" xfId="3" applyNumberFormat="1" applyFont="1" applyFill="1" applyAlignment="1">
      <alignment horizontal="center"/>
    </xf>
    <xf numFmtId="0" fontId="6" fillId="2" borderId="0" xfId="3" applyFont="1" applyFill="1"/>
    <xf numFmtId="166" fontId="7" fillId="2" borderId="0" xfId="3" applyNumberFormat="1" applyFont="1" applyFill="1"/>
    <xf numFmtId="166" fontId="6" fillId="2" borderId="0" xfId="3" applyNumberFormat="1" applyFont="1" applyFill="1"/>
    <xf numFmtId="166" fontId="4" fillId="2" borderId="0" xfId="3" applyNumberFormat="1" applyFont="1" applyFill="1"/>
    <xf numFmtId="166" fontId="6" fillId="2" borderId="0" xfId="3" applyNumberFormat="1" applyFont="1" applyFill="1" applyBorder="1"/>
    <xf numFmtId="166" fontId="4" fillId="2" borderId="0" xfId="3" applyNumberFormat="1" applyFont="1" applyFill="1" applyAlignment="1"/>
    <xf numFmtId="166" fontId="6" fillId="2" borderId="0" xfId="3" applyNumberFormat="1" applyFont="1" applyFill="1" applyBorder="1" applyAlignment="1"/>
    <xf numFmtId="166" fontId="6" fillId="2" borderId="0" xfId="3" applyNumberFormat="1" applyFont="1" applyFill="1" applyAlignment="1"/>
    <xf numFmtId="166" fontId="4" fillId="2" borderId="0" xfId="3" applyNumberFormat="1" applyFont="1" applyFill="1" applyBorder="1"/>
    <xf numFmtId="0" fontId="7" fillId="2" borderId="0" xfId="3" applyFont="1" applyFill="1" applyAlignment="1">
      <alignment horizontal="right"/>
    </xf>
    <xf numFmtId="0" fontId="6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1" fontId="6" fillId="2" borderId="0" xfId="3" applyNumberFormat="1" applyFont="1" applyFill="1" applyAlignment="1">
      <alignment horizontal="right"/>
    </xf>
    <xf numFmtId="0" fontId="6" fillId="2" borderId="0" xfId="3" applyFont="1" applyFill="1" applyAlignment="1"/>
    <xf numFmtId="166" fontId="4" fillId="2" borderId="0" xfId="3" applyNumberFormat="1" applyFont="1" applyFill="1" applyBorder="1" applyAlignment="1"/>
    <xf numFmtId="0" fontId="7" fillId="2" borderId="0" xfId="3" applyFont="1" applyFill="1"/>
    <xf numFmtId="0" fontId="4" fillId="2" borderId="0" xfId="3" applyFont="1" applyFill="1"/>
    <xf numFmtId="0" fontId="4" fillId="2" borderId="0" xfId="3" applyFont="1" applyFill="1" applyAlignment="1"/>
    <xf numFmtId="166" fontId="11" fillId="2" borderId="0" xfId="3" applyNumberFormat="1" applyFont="1" applyFill="1" applyBorder="1"/>
    <xf numFmtId="166" fontId="11" fillId="2" borderId="0" xfId="3" applyNumberFormat="1" applyFont="1" applyFill="1"/>
    <xf numFmtId="0" fontId="11" fillId="2" borderId="0" xfId="3" applyFont="1" applyFill="1"/>
    <xf numFmtId="1" fontId="4" fillId="0" borderId="0" xfId="3" applyNumberFormat="1" applyFont="1" applyFill="1"/>
    <xf numFmtId="166" fontId="4" fillId="0" borderId="0" xfId="3" applyNumberFormat="1" applyFont="1" applyFill="1" applyAlignment="1">
      <alignment horizontal="center"/>
    </xf>
    <xf numFmtId="166" fontId="4" fillId="0" borderId="0" xfId="3" applyNumberFormat="1" applyFont="1" applyFill="1" applyBorder="1" applyAlignment="1">
      <alignment horizontal="center"/>
    </xf>
    <xf numFmtId="0" fontId="5" fillId="0" borderId="0" xfId="3" applyFont="1" applyFill="1"/>
    <xf numFmtId="166" fontId="11" fillId="0" borderId="0" xfId="3" applyNumberFormat="1" applyFont="1" applyFill="1" applyAlignment="1">
      <alignment horizontal="center"/>
    </xf>
    <xf numFmtId="0" fontId="11" fillId="0" borderId="0" xfId="3" applyFont="1" applyFill="1"/>
    <xf numFmtId="4" fontId="6" fillId="0" borderId="0" xfId="3" applyNumberFormat="1" applyFont="1" applyFill="1"/>
    <xf numFmtId="164" fontId="6" fillId="0" borderId="0" xfId="3" applyNumberFormat="1" applyFont="1" applyFill="1"/>
    <xf numFmtId="1" fontId="7" fillId="0" borderId="0" xfId="3" applyNumberFormat="1" applyFont="1" applyFill="1"/>
    <xf numFmtId="166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 wrapText="1"/>
    </xf>
    <xf numFmtId="166" fontId="4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6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66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Alignment="1"/>
    <xf numFmtId="166" fontId="4" fillId="0" borderId="0" xfId="0" applyNumberFormat="1" applyFont="1" applyAlignment="1">
      <alignment horizontal="left" vertical="center" wrapText="1"/>
    </xf>
    <xf numFmtId="0" fontId="4" fillId="0" borderId="0" xfId="3" applyFont="1" applyBorder="1" applyAlignment="1">
      <alignment vertical="center" wrapText="1"/>
    </xf>
    <xf numFmtId="0" fontId="6" fillId="0" borderId="0" xfId="3" applyFont="1" applyFill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166" fontId="7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" fontId="5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164" fontId="5" fillId="0" borderId="0" xfId="3" applyNumberFormat="1" applyFont="1" applyBorder="1" applyAlignment="1"/>
    <xf numFmtId="164" fontId="4" fillId="0" borderId="0" xfId="3" applyNumberFormat="1" applyFont="1" applyBorder="1" applyAlignment="1"/>
    <xf numFmtId="0" fontId="6" fillId="0" borderId="0" xfId="3" applyFont="1" applyFill="1" applyAlignment="1">
      <alignment horizontal="left" vertical="center"/>
    </xf>
    <xf numFmtId="166" fontId="6" fillId="2" borderId="0" xfId="3" applyNumberFormat="1" applyFont="1" applyFill="1" applyAlignment="1">
      <alignment horizontal="right" vertical="center" wrapText="1"/>
    </xf>
    <xf numFmtId="166" fontId="6" fillId="2" borderId="0" xfId="3" applyNumberFormat="1" applyFont="1" applyFill="1" applyAlignment="1">
      <alignment horizontal="left" vertical="center" wrapText="1"/>
    </xf>
    <xf numFmtId="166" fontId="6" fillId="0" borderId="0" xfId="3" applyNumberFormat="1" applyFont="1" applyAlignment="1">
      <alignment horizontal="right" vertical="center" wrapText="1"/>
    </xf>
    <xf numFmtId="166" fontId="6" fillId="0" borderId="0" xfId="3" applyNumberFormat="1" applyFont="1" applyAlignment="1">
      <alignment horizontal="left" vertical="center" wrapText="1"/>
    </xf>
    <xf numFmtId="1" fontId="6" fillId="0" borderId="0" xfId="3" applyNumberFormat="1" applyFont="1" applyFill="1" applyAlignment="1">
      <alignment horizontal="right"/>
    </xf>
    <xf numFmtId="164" fontId="4" fillId="2" borderId="0" xfId="3" applyNumberFormat="1" applyFont="1" applyFill="1"/>
    <xf numFmtId="164" fontId="4" fillId="2" borderId="4" xfId="3" applyNumberFormat="1" applyFont="1" applyFill="1" applyBorder="1"/>
    <xf numFmtId="164" fontId="5" fillId="2" borderId="4" xfId="3" applyNumberFormat="1" applyFont="1" applyFill="1" applyBorder="1"/>
    <xf numFmtId="164" fontId="7" fillId="0" borderId="1" xfId="3" applyNumberFormat="1" applyFont="1" applyFill="1" applyBorder="1"/>
    <xf numFmtId="164" fontId="4" fillId="2" borderId="0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4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9"/>
  <sheetViews>
    <sheetView showGridLines="0" workbookViewId="0">
      <selection activeCell="C13" sqref="C13"/>
    </sheetView>
  </sheetViews>
  <sheetFormatPr baseColWidth="10" defaultRowHeight="15" x14ac:dyDescent="0.25"/>
  <cols>
    <col min="1" max="1" width="14.28515625" style="180" customWidth="1"/>
    <col min="2" max="2" width="71.42578125" style="180" customWidth="1"/>
    <col min="3" max="3" width="15.7109375" style="184" bestFit="1" customWidth="1"/>
    <col min="4" max="4" width="17.140625" style="184" bestFit="1" customWidth="1"/>
    <col min="5" max="5" width="17.7109375" style="184" bestFit="1" customWidth="1"/>
    <col min="6" max="6" width="15.7109375" style="184" bestFit="1" customWidth="1"/>
    <col min="7" max="7" width="11.42578125" style="180"/>
    <col min="8" max="8" width="15.28515625" style="180" bestFit="1" customWidth="1"/>
    <col min="9" max="16384" width="11.42578125" style="180"/>
  </cols>
  <sheetData>
    <row r="1" spans="1:9" x14ac:dyDescent="0.25">
      <c r="A1" s="178" t="s">
        <v>343</v>
      </c>
      <c r="B1" s="178" t="s">
        <v>344</v>
      </c>
      <c r="C1" s="179" t="s">
        <v>345</v>
      </c>
      <c r="D1" s="179" t="s">
        <v>346</v>
      </c>
      <c r="E1" s="179" t="s">
        <v>347</v>
      </c>
      <c r="F1" s="179" t="s">
        <v>348</v>
      </c>
    </row>
    <row r="2" spans="1:9" x14ac:dyDescent="0.25">
      <c r="A2" s="181">
        <v>1</v>
      </c>
      <c r="B2" s="182" t="s">
        <v>349</v>
      </c>
      <c r="C2" s="183">
        <v>9124360830.7099991</v>
      </c>
      <c r="D2" s="183">
        <v>391540614.95999998</v>
      </c>
      <c r="E2" s="183">
        <v>325928936.76999998</v>
      </c>
      <c r="F2" s="183">
        <v>9189972508.8999996</v>
      </c>
      <c r="H2" s="184">
        <f>+C2+D2-E2</f>
        <v>9189972508.8999977</v>
      </c>
      <c r="I2" s="184">
        <f>+F2-H2</f>
        <v>0</v>
      </c>
    </row>
    <row r="3" spans="1:9" x14ac:dyDescent="0.25">
      <c r="A3" s="181">
        <v>11</v>
      </c>
      <c r="B3" s="182" t="s">
        <v>350</v>
      </c>
      <c r="C3" s="183">
        <v>339663781</v>
      </c>
      <c r="D3" s="183">
        <v>110605614.95999999</v>
      </c>
      <c r="E3" s="183">
        <v>3225</v>
      </c>
      <c r="F3" s="183">
        <v>450266170.95999998</v>
      </c>
    </row>
    <row r="4" spans="1:9" x14ac:dyDescent="0.25">
      <c r="A4" s="181">
        <v>1105</v>
      </c>
      <c r="B4" s="182" t="s">
        <v>351</v>
      </c>
      <c r="C4" s="183">
        <v>745000</v>
      </c>
      <c r="D4" s="183">
        <v>0</v>
      </c>
      <c r="E4" s="183">
        <v>0</v>
      </c>
      <c r="F4" s="183">
        <v>745000</v>
      </c>
    </row>
    <row r="5" spans="1:9" x14ac:dyDescent="0.25">
      <c r="A5" s="181">
        <v>110502</v>
      </c>
      <c r="B5" s="182" t="s">
        <v>352</v>
      </c>
      <c r="C5" s="183">
        <v>745000</v>
      </c>
      <c r="D5" s="183">
        <v>0</v>
      </c>
      <c r="E5" s="183">
        <v>0</v>
      </c>
      <c r="F5" s="183">
        <v>745000</v>
      </c>
    </row>
    <row r="6" spans="1:9" x14ac:dyDescent="0.25">
      <c r="A6" s="181">
        <v>110502001</v>
      </c>
      <c r="B6" s="182" t="s">
        <v>353</v>
      </c>
      <c r="C6" s="183">
        <v>-920365.31</v>
      </c>
      <c r="D6" s="183">
        <v>0</v>
      </c>
      <c r="E6" s="183">
        <v>0</v>
      </c>
      <c r="F6" s="200">
        <v>-920365.31</v>
      </c>
    </row>
    <row r="7" spans="1:9" x14ac:dyDescent="0.25">
      <c r="A7" s="181">
        <v>110502002</v>
      </c>
      <c r="B7" s="182" t="s">
        <v>354</v>
      </c>
      <c r="C7" s="183">
        <v>1665365.31</v>
      </c>
      <c r="D7" s="183">
        <v>0</v>
      </c>
      <c r="E7" s="183">
        <v>0</v>
      </c>
      <c r="F7" s="183">
        <v>1665365.31</v>
      </c>
    </row>
    <row r="8" spans="1:9" x14ac:dyDescent="0.25">
      <c r="A8" s="181">
        <v>110502003</v>
      </c>
      <c r="B8" s="182" t="s">
        <v>355</v>
      </c>
      <c r="C8" s="183">
        <v>0</v>
      </c>
      <c r="D8" s="183">
        <v>0</v>
      </c>
      <c r="E8" s="183">
        <v>0</v>
      </c>
      <c r="F8" s="183">
        <v>0</v>
      </c>
    </row>
    <row r="9" spans="1:9" x14ac:dyDescent="0.25">
      <c r="A9" s="181">
        <v>1110</v>
      </c>
      <c r="B9" s="182" t="s">
        <v>356</v>
      </c>
      <c r="C9" s="183">
        <v>338918781</v>
      </c>
      <c r="D9" s="183">
        <v>110605614.95999999</v>
      </c>
      <c r="E9" s="183">
        <v>3225</v>
      </c>
      <c r="F9" s="183">
        <v>449521170.95999998</v>
      </c>
    </row>
    <row r="10" spans="1:9" x14ac:dyDescent="0.25">
      <c r="A10" s="181">
        <v>111005</v>
      </c>
      <c r="B10" s="182" t="s">
        <v>354</v>
      </c>
      <c r="C10" s="183">
        <v>338918781</v>
      </c>
      <c r="D10" s="183">
        <v>110605614.95999999</v>
      </c>
      <c r="E10" s="183">
        <v>3225</v>
      </c>
      <c r="F10" s="183">
        <v>449521170.95999998</v>
      </c>
    </row>
    <row r="11" spans="1:9" x14ac:dyDescent="0.25">
      <c r="A11" s="181">
        <v>111005001</v>
      </c>
      <c r="B11" s="182" t="s">
        <v>354</v>
      </c>
      <c r="C11" s="183">
        <v>338918781</v>
      </c>
      <c r="D11" s="183">
        <v>110605614.95999999</v>
      </c>
      <c r="E11" s="183">
        <v>3225</v>
      </c>
      <c r="F11" s="183">
        <v>449521170.95999998</v>
      </c>
    </row>
    <row r="12" spans="1:9" x14ac:dyDescent="0.25">
      <c r="A12" s="181">
        <v>12</v>
      </c>
      <c r="B12" s="182" t="s">
        <v>162</v>
      </c>
      <c r="C12" s="183">
        <v>1000</v>
      </c>
      <c r="D12" s="183">
        <v>138000000</v>
      </c>
      <c r="E12" s="183">
        <v>138000000</v>
      </c>
      <c r="F12" s="183">
        <v>1000</v>
      </c>
    </row>
    <row r="13" spans="1:9" ht="39" x14ac:dyDescent="0.25">
      <c r="A13" s="181">
        <v>1211</v>
      </c>
      <c r="B13" s="182" t="s">
        <v>357</v>
      </c>
      <c r="C13" s="183">
        <v>0</v>
      </c>
      <c r="D13" s="183">
        <v>138000000</v>
      </c>
      <c r="E13" s="183">
        <v>138000000</v>
      </c>
      <c r="F13" s="183">
        <v>0</v>
      </c>
    </row>
    <row r="14" spans="1:9" x14ac:dyDescent="0.25">
      <c r="A14" s="181">
        <v>121101</v>
      </c>
      <c r="B14" s="182" t="s">
        <v>358</v>
      </c>
      <c r="C14" s="183">
        <v>0</v>
      </c>
      <c r="D14" s="183">
        <v>138000000</v>
      </c>
      <c r="E14" s="183">
        <v>138000000</v>
      </c>
      <c r="F14" s="183">
        <v>0</v>
      </c>
    </row>
    <row r="15" spans="1:9" x14ac:dyDescent="0.25">
      <c r="A15" s="181">
        <v>121101001</v>
      </c>
      <c r="B15" s="182" t="s">
        <v>358</v>
      </c>
      <c r="C15" s="183">
        <v>0</v>
      </c>
      <c r="D15" s="183">
        <v>138000000</v>
      </c>
      <c r="E15" s="183">
        <v>138000000</v>
      </c>
      <c r="F15" s="183">
        <v>0</v>
      </c>
    </row>
    <row r="16" spans="1:9" ht="26.25" x14ac:dyDescent="0.25">
      <c r="A16" s="181">
        <v>1222</v>
      </c>
      <c r="B16" s="182" t="s">
        <v>359</v>
      </c>
      <c r="C16" s="183">
        <v>1000</v>
      </c>
      <c r="D16" s="183">
        <v>0</v>
      </c>
      <c r="E16" s="183">
        <v>0</v>
      </c>
      <c r="F16" s="183">
        <v>1000</v>
      </c>
    </row>
    <row r="17" spans="1:6" x14ac:dyDescent="0.25">
      <c r="A17" s="181">
        <v>122202</v>
      </c>
      <c r="B17" s="182" t="s">
        <v>360</v>
      </c>
      <c r="C17" s="183">
        <v>1000</v>
      </c>
      <c r="D17" s="183">
        <v>0</v>
      </c>
      <c r="E17" s="183">
        <v>0</v>
      </c>
      <c r="F17" s="183">
        <v>1000</v>
      </c>
    </row>
    <row r="18" spans="1:6" x14ac:dyDescent="0.25">
      <c r="A18" s="181">
        <v>122202001</v>
      </c>
      <c r="B18" s="182" t="s">
        <v>360</v>
      </c>
      <c r="C18" s="183">
        <v>1000</v>
      </c>
      <c r="D18" s="183">
        <v>0</v>
      </c>
      <c r="E18" s="183">
        <v>0</v>
      </c>
      <c r="F18" s="183">
        <v>1000</v>
      </c>
    </row>
    <row r="19" spans="1:6" x14ac:dyDescent="0.25">
      <c r="A19" s="181">
        <v>13</v>
      </c>
      <c r="B19" s="182" t="s">
        <v>163</v>
      </c>
      <c r="C19" s="183">
        <v>117490811</v>
      </c>
      <c r="D19" s="183">
        <v>4935000</v>
      </c>
      <c r="E19" s="183">
        <v>4935000</v>
      </c>
      <c r="F19" s="183">
        <v>117490811</v>
      </c>
    </row>
    <row r="20" spans="1:6" x14ac:dyDescent="0.25">
      <c r="A20" s="181">
        <v>1311</v>
      </c>
      <c r="B20" s="182" t="s">
        <v>361</v>
      </c>
      <c r="C20" s="183">
        <v>11789060</v>
      </c>
      <c r="D20" s="183">
        <v>0</v>
      </c>
      <c r="E20" s="183">
        <v>0</v>
      </c>
      <c r="F20" s="183">
        <v>11789060</v>
      </c>
    </row>
    <row r="21" spans="1:6" x14ac:dyDescent="0.25">
      <c r="A21" s="181">
        <v>131102</v>
      </c>
      <c r="B21" s="182" t="s">
        <v>362</v>
      </c>
      <c r="C21" s="183">
        <v>11789060</v>
      </c>
      <c r="D21" s="183">
        <v>0</v>
      </c>
      <c r="E21" s="183">
        <v>0</v>
      </c>
      <c r="F21" s="183">
        <v>11789060</v>
      </c>
    </row>
    <row r="22" spans="1:6" x14ac:dyDescent="0.25">
      <c r="A22" s="181">
        <v>131102003</v>
      </c>
      <c r="B22" s="182" t="s">
        <v>363</v>
      </c>
      <c r="C22" s="183">
        <v>11789060</v>
      </c>
      <c r="D22" s="183">
        <v>0</v>
      </c>
      <c r="E22" s="183">
        <v>0</v>
      </c>
      <c r="F22" s="183">
        <v>11789060</v>
      </c>
    </row>
    <row r="23" spans="1:6" x14ac:dyDescent="0.25">
      <c r="A23" s="181">
        <v>131104</v>
      </c>
      <c r="B23" s="182" t="s">
        <v>364</v>
      </c>
      <c r="C23" s="183">
        <v>0</v>
      </c>
      <c r="D23" s="183">
        <v>0</v>
      </c>
      <c r="E23" s="183">
        <v>0</v>
      </c>
      <c r="F23" s="183">
        <v>0</v>
      </c>
    </row>
    <row r="24" spans="1:6" x14ac:dyDescent="0.25">
      <c r="A24" s="181">
        <v>131104004</v>
      </c>
      <c r="B24" s="182" t="s">
        <v>365</v>
      </c>
      <c r="C24" s="183">
        <v>0</v>
      </c>
      <c r="D24" s="183">
        <v>0</v>
      </c>
      <c r="E24" s="183">
        <v>0</v>
      </c>
      <c r="F24" s="183">
        <v>0</v>
      </c>
    </row>
    <row r="25" spans="1:6" x14ac:dyDescent="0.25">
      <c r="A25" s="181">
        <v>131104008</v>
      </c>
      <c r="B25" s="182" t="s">
        <v>364</v>
      </c>
      <c r="C25" s="183">
        <v>0</v>
      </c>
      <c r="D25" s="183">
        <v>0</v>
      </c>
      <c r="E25" s="183">
        <v>0</v>
      </c>
      <c r="F25" s="183">
        <v>0</v>
      </c>
    </row>
    <row r="26" spans="1:6" x14ac:dyDescent="0.25">
      <c r="A26" s="181">
        <v>1316</v>
      </c>
      <c r="B26" s="182" t="s">
        <v>258</v>
      </c>
      <c r="C26" s="183">
        <v>35575655</v>
      </c>
      <c r="D26" s="183">
        <v>4935000</v>
      </c>
      <c r="E26" s="183">
        <v>4935000</v>
      </c>
      <c r="F26" s="183">
        <v>35575655</v>
      </c>
    </row>
    <row r="27" spans="1:6" x14ac:dyDescent="0.25">
      <c r="A27" s="181">
        <v>131604</v>
      </c>
      <c r="B27" s="182" t="s">
        <v>126</v>
      </c>
      <c r="C27" s="183">
        <v>17864005</v>
      </c>
      <c r="D27" s="183">
        <v>0</v>
      </c>
      <c r="E27" s="183">
        <v>0</v>
      </c>
      <c r="F27" s="183">
        <v>17864005</v>
      </c>
    </row>
    <row r="28" spans="1:6" x14ac:dyDescent="0.25">
      <c r="A28" s="181">
        <v>131604001</v>
      </c>
      <c r="B28" s="182" t="s">
        <v>126</v>
      </c>
      <c r="C28" s="183">
        <v>17864005</v>
      </c>
      <c r="D28" s="183">
        <v>0</v>
      </c>
      <c r="E28" s="183">
        <v>0</v>
      </c>
      <c r="F28" s="183">
        <v>17864005</v>
      </c>
    </row>
    <row r="29" spans="1:6" x14ac:dyDescent="0.25">
      <c r="A29" s="181">
        <v>131606</v>
      </c>
      <c r="B29" s="182" t="s">
        <v>127</v>
      </c>
      <c r="C29" s="183">
        <v>17711650</v>
      </c>
      <c r="D29" s="183">
        <v>4935000</v>
      </c>
      <c r="E29" s="183">
        <v>4935000</v>
      </c>
      <c r="F29" s="183">
        <v>17711650</v>
      </c>
    </row>
    <row r="30" spans="1:6" x14ac:dyDescent="0.25">
      <c r="A30" s="181">
        <v>131606001</v>
      </c>
      <c r="B30" s="182" t="s">
        <v>127</v>
      </c>
      <c r="C30" s="183">
        <v>17711650</v>
      </c>
      <c r="D30" s="183">
        <v>4935000</v>
      </c>
      <c r="E30" s="183">
        <v>4935000</v>
      </c>
      <c r="F30" s="183">
        <v>17711650</v>
      </c>
    </row>
    <row r="31" spans="1:6" x14ac:dyDescent="0.25">
      <c r="A31" s="181">
        <v>1317</v>
      </c>
      <c r="B31" s="182" t="s">
        <v>366</v>
      </c>
      <c r="C31" s="183">
        <v>0</v>
      </c>
      <c r="D31" s="183">
        <v>0</v>
      </c>
      <c r="E31" s="183">
        <v>0</v>
      </c>
      <c r="F31" s="183">
        <v>0</v>
      </c>
    </row>
    <row r="32" spans="1:6" x14ac:dyDescent="0.25">
      <c r="A32" s="181">
        <v>131720</v>
      </c>
      <c r="B32" s="182" t="s">
        <v>367</v>
      </c>
      <c r="C32" s="183">
        <v>0</v>
      </c>
      <c r="D32" s="183">
        <v>0</v>
      </c>
      <c r="E32" s="183">
        <v>0</v>
      </c>
      <c r="F32" s="183">
        <v>0</v>
      </c>
    </row>
    <row r="33" spans="1:6" x14ac:dyDescent="0.25">
      <c r="A33" s="181">
        <v>131720001</v>
      </c>
      <c r="B33" s="182" t="s">
        <v>367</v>
      </c>
      <c r="C33" s="183">
        <v>0</v>
      </c>
      <c r="D33" s="183">
        <v>0</v>
      </c>
      <c r="E33" s="183">
        <v>0</v>
      </c>
      <c r="F33" s="183">
        <v>0</v>
      </c>
    </row>
    <row r="34" spans="1:6" x14ac:dyDescent="0.25">
      <c r="A34" s="181">
        <v>1337</v>
      </c>
      <c r="B34" s="182" t="s">
        <v>368</v>
      </c>
      <c r="C34" s="183">
        <v>0</v>
      </c>
      <c r="D34" s="183">
        <v>0</v>
      </c>
      <c r="E34" s="183">
        <v>0</v>
      </c>
      <c r="F34" s="183">
        <v>0</v>
      </c>
    </row>
    <row r="35" spans="1:6" x14ac:dyDescent="0.25">
      <c r="A35" s="181">
        <v>133712</v>
      </c>
      <c r="B35" s="182" t="s">
        <v>264</v>
      </c>
      <c r="C35" s="183">
        <v>0</v>
      </c>
      <c r="D35" s="183">
        <v>0</v>
      </c>
      <c r="E35" s="183">
        <v>0</v>
      </c>
      <c r="F35" s="183">
        <v>0</v>
      </c>
    </row>
    <row r="36" spans="1:6" x14ac:dyDescent="0.25">
      <c r="A36" s="181">
        <v>133712001</v>
      </c>
      <c r="B36" s="182" t="s">
        <v>264</v>
      </c>
      <c r="C36" s="183">
        <v>0</v>
      </c>
      <c r="D36" s="183">
        <v>0</v>
      </c>
      <c r="E36" s="183">
        <v>0</v>
      </c>
      <c r="F36" s="183">
        <v>0</v>
      </c>
    </row>
    <row r="37" spans="1:6" x14ac:dyDescent="0.25">
      <c r="A37" s="181">
        <v>1384</v>
      </c>
      <c r="B37" s="182" t="s">
        <v>369</v>
      </c>
      <c r="C37" s="183">
        <v>70126096</v>
      </c>
      <c r="D37" s="183">
        <v>0</v>
      </c>
      <c r="E37" s="183">
        <v>0</v>
      </c>
      <c r="F37" s="183">
        <v>70126096</v>
      </c>
    </row>
    <row r="38" spans="1:6" x14ac:dyDescent="0.25">
      <c r="A38" s="181">
        <v>138405</v>
      </c>
      <c r="B38" s="182" t="s">
        <v>304</v>
      </c>
      <c r="C38" s="183">
        <v>0</v>
      </c>
      <c r="D38" s="183">
        <v>0</v>
      </c>
      <c r="E38" s="183">
        <v>0</v>
      </c>
      <c r="F38" s="183">
        <v>0</v>
      </c>
    </row>
    <row r="39" spans="1:6" x14ac:dyDescent="0.25">
      <c r="A39" s="181">
        <v>138405001</v>
      </c>
      <c r="B39" s="182" t="s">
        <v>304</v>
      </c>
      <c r="C39" s="183">
        <v>0</v>
      </c>
      <c r="D39" s="183">
        <v>0</v>
      </c>
      <c r="E39" s="183">
        <v>0</v>
      </c>
      <c r="F39" s="183">
        <v>0</v>
      </c>
    </row>
    <row r="40" spans="1:6" x14ac:dyDescent="0.25">
      <c r="A40" s="181">
        <v>138416</v>
      </c>
      <c r="B40" s="182" t="s">
        <v>370</v>
      </c>
      <c r="C40" s="183">
        <v>0</v>
      </c>
      <c r="D40" s="183">
        <v>0</v>
      </c>
      <c r="E40" s="183">
        <v>0</v>
      </c>
      <c r="F40" s="183">
        <v>0</v>
      </c>
    </row>
    <row r="41" spans="1:6" x14ac:dyDescent="0.25">
      <c r="A41" s="181">
        <v>138416001</v>
      </c>
      <c r="B41" s="182" t="s">
        <v>370</v>
      </c>
      <c r="C41" s="183">
        <v>0</v>
      </c>
      <c r="D41" s="183">
        <v>0</v>
      </c>
      <c r="E41" s="183">
        <v>0</v>
      </c>
      <c r="F41" s="183">
        <v>0</v>
      </c>
    </row>
    <row r="42" spans="1:6" x14ac:dyDescent="0.25">
      <c r="A42" s="181">
        <v>138421</v>
      </c>
      <c r="B42" s="182" t="s">
        <v>273</v>
      </c>
      <c r="C42" s="183">
        <v>0</v>
      </c>
      <c r="D42" s="183">
        <v>0</v>
      </c>
      <c r="E42" s="183">
        <v>0</v>
      </c>
      <c r="F42" s="183">
        <v>0</v>
      </c>
    </row>
    <row r="43" spans="1:6" x14ac:dyDescent="0.25">
      <c r="A43" s="181">
        <v>138421001</v>
      </c>
      <c r="B43" s="182" t="s">
        <v>273</v>
      </c>
      <c r="C43" s="183">
        <v>0</v>
      </c>
      <c r="D43" s="183">
        <v>0</v>
      </c>
      <c r="E43" s="183">
        <v>0</v>
      </c>
      <c r="F43" s="183">
        <v>0</v>
      </c>
    </row>
    <row r="44" spans="1:6" x14ac:dyDescent="0.25">
      <c r="A44" s="181">
        <v>138426</v>
      </c>
      <c r="B44" s="182" t="s">
        <v>371</v>
      </c>
      <c r="C44" s="183">
        <v>70126096</v>
      </c>
      <c r="D44" s="183">
        <v>0</v>
      </c>
      <c r="E44" s="183">
        <v>0</v>
      </c>
      <c r="F44" s="183">
        <v>70126096</v>
      </c>
    </row>
    <row r="45" spans="1:6" x14ac:dyDescent="0.25">
      <c r="A45" s="181">
        <v>138426001</v>
      </c>
      <c r="B45" s="182" t="s">
        <v>371</v>
      </c>
      <c r="C45" s="183">
        <v>70126096</v>
      </c>
      <c r="D45" s="183">
        <v>0</v>
      </c>
      <c r="E45" s="183">
        <v>0</v>
      </c>
      <c r="F45" s="183">
        <v>70126096</v>
      </c>
    </row>
    <row r="46" spans="1:6" x14ac:dyDescent="0.25">
      <c r="A46" s="181">
        <v>138432</v>
      </c>
      <c r="B46" s="182" t="s">
        <v>372</v>
      </c>
      <c r="C46" s="183">
        <v>0</v>
      </c>
      <c r="D46" s="183">
        <v>0</v>
      </c>
      <c r="E46" s="183">
        <v>0</v>
      </c>
      <c r="F46" s="183">
        <v>0</v>
      </c>
    </row>
    <row r="47" spans="1:6" x14ac:dyDescent="0.25">
      <c r="A47" s="181">
        <v>138432001</v>
      </c>
      <c r="B47" s="182" t="s">
        <v>372</v>
      </c>
      <c r="C47" s="183">
        <v>0</v>
      </c>
      <c r="D47" s="183">
        <v>0</v>
      </c>
      <c r="E47" s="183">
        <v>0</v>
      </c>
      <c r="F47" s="183">
        <v>0</v>
      </c>
    </row>
    <row r="48" spans="1:6" x14ac:dyDescent="0.25">
      <c r="A48" s="181">
        <v>138435</v>
      </c>
      <c r="B48" s="182" t="s">
        <v>373</v>
      </c>
      <c r="C48" s="183">
        <v>0</v>
      </c>
      <c r="D48" s="183">
        <v>0</v>
      </c>
      <c r="E48" s="183">
        <v>0</v>
      </c>
      <c r="F48" s="183">
        <v>0</v>
      </c>
    </row>
    <row r="49" spans="1:6" x14ac:dyDescent="0.25">
      <c r="A49" s="181">
        <v>138435001</v>
      </c>
      <c r="B49" s="182" t="s">
        <v>373</v>
      </c>
      <c r="C49" s="183">
        <v>0</v>
      </c>
      <c r="D49" s="183">
        <v>0</v>
      </c>
      <c r="E49" s="183">
        <v>0</v>
      </c>
      <c r="F49" s="183">
        <v>0</v>
      </c>
    </row>
    <row r="50" spans="1:6" x14ac:dyDescent="0.25">
      <c r="A50" s="181">
        <v>138490</v>
      </c>
      <c r="B50" s="182" t="s">
        <v>56</v>
      </c>
      <c r="C50" s="183">
        <v>0</v>
      </c>
      <c r="D50" s="183">
        <v>0</v>
      </c>
      <c r="E50" s="183">
        <v>0</v>
      </c>
      <c r="F50" s="183">
        <v>0</v>
      </c>
    </row>
    <row r="51" spans="1:6" x14ac:dyDescent="0.25">
      <c r="A51" s="181">
        <v>138490001</v>
      </c>
      <c r="B51" s="182" t="s">
        <v>56</v>
      </c>
      <c r="C51" s="183">
        <v>0</v>
      </c>
      <c r="D51" s="183">
        <v>0</v>
      </c>
      <c r="E51" s="183">
        <v>0</v>
      </c>
      <c r="F51" s="183">
        <v>0</v>
      </c>
    </row>
    <row r="52" spans="1:6" x14ac:dyDescent="0.25">
      <c r="A52" s="181">
        <v>15</v>
      </c>
      <c r="B52" s="182" t="s">
        <v>166</v>
      </c>
      <c r="C52" s="183">
        <v>484555077.05000001</v>
      </c>
      <c r="D52" s="183">
        <v>0</v>
      </c>
      <c r="E52" s="183">
        <v>0</v>
      </c>
      <c r="F52" s="183">
        <v>484555077.05000001</v>
      </c>
    </row>
    <row r="53" spans="1:6" x14ac:dyDescent="0.25">
      <c r="A53" s="181">
        <v>1505</v>
      </c>
      <c r="B53" s="182" t="s">
        <v>374</v>
      </c>
      <c r="C53" s="183">
        <v>225512407.78</v>
      </c>
      <c r="D53" s="183">
        <v>0</v>
      </c>
      <c r="E53" s="183">
        <v>0</v>
      </c>
      <c r="F53" s="183">
        <v>225512407.78</v>
      </c>
    </row>
    <row r="54" spans="1:6" x14ac:dyDescent="0.25">
      <c r="A54" s="181">
        <v>150506</v>
      </c>
      <c r="B54" s="182" t="s">
        <v>260</v>
      </c>
      <c r="C54" s="183">
        <v>225512407.78</v>
      </c>
      <c r="D54" s="183">
        <v>0</v>
      </c>
      <c r="E54" s="183">
        <v>0</v>
      </c>
      <c r="F54" s="183">
        <v>225512407.78</v>
      </c>
    </row>
    <row r="55" spans="1:6" x14ac:dyDescent="0.25">
      <c r="A55" s="181">
        <v>150506001</v>
      </c>
      <c r="B55" s="182" t="s">
        <v>260</v>
      </c>
      <c r="C55" s="183">
        <v>225512407.78</v>
      </c>
      <c r="D55" s="183">
        <v>0</v>
      </c>
      <c r="E55" s="183">
        <v>0</v>
      </c>
      <c r="F55" s="183">
        <v>225512407.78</v>
      </c>
    </row>
    <row r="56" spans="1:6" x14ac:dyDescent="0.25">
      <c r="A56" s="181">
        <v>1510</v>
      </c>
      <c r="B56" s="182" t="s">
        <v>375</v>
      </c>
      <c r="C56" s="183">
        <v>222756443.02000001</v>
      </c>
      <c r="D56" s="183">
        <v>0</v>
      </c>
      <c r="E56" s="183">
        <v>0</v>
      </c>
      <c r="F56" s="183">
        <v>222756443.02000001</v>
      </c>
    </row>
    <row r="57" spans="1:6" x14ac:dyDescent="0.25">
      <c r="A57" s="181">
        <v>151029</v>
      </c>
      <c r="B57" s="182" t="s">
        <v>169</v>
      </c>
      <c r="C57" s="183">
        <v>222756443.02000001</v>
      </c>
      <c r="D57" s="183">
        <v>0</v>
      </c>
      <c r="E57" s="183">
        <v>0</v>
      </c>
      <c r="F57" s="183">
        <v>222756443.02000001</v>
      </c>
    </row>
    <row r="58" spans="1:6" x14ac:dyDescent="0.25">
      <c r="A58" s="181">
        <v>151029001</v>
      </c>
      <c r="B58" s="182" t="s">
        <v>169</v>
      </c>
      <c r="C58" s="183">
        <v>222756443.02000001</v>
      </c>
      <c r="D58" s="183">
        <v>0</v>
      </c>
      <c r="E58" s="183">
        <v>0</v>
      </c>
      <c r="F58" s="183">
        <v>222756443.02000001</v>
      </c>
    </row>
    <row r="59" spans="1:6" x14ac:dyDescent="0.25">
      <c r="A59" s="181">
        <v>1514</v>
      </c>
      <c r="B59" s="182" t="s">
        <v>376</v>
      </c>
      <c r="C59" s="183">
        <v>8397419.0199999996</v>
      </c>
      <c r="D59" s="183">
        <v>0</v>
      </c>
      <c r="E59" s="183">
        <v>0</v>
      </c>
      <c r="F59" s="183">
        <v>8397419.0199999996</v>
      </c>
    </row>
    <row r="60" spans="1:6" x14ac:dyDescent="0.25">
      <c r="A60" s="181">
        <v>151402</v>
      </c>
      <c r="B60" s="182" t="s">
        <v>377</v>
      </c>
      <c r="C60" s="183">
        <v>8147143.5300000003</v>
      </c>
      <c r="D60" s="183">
        <v>0</v>
      </c>
      <c r="E60" s="183">
        <v>0</v>
      </c>
      <c r="F60" s="183">
        <v>8147143.5300000003</v>
      </c>
    </row>
    <row r="61" spans="1:6" x14ac:dyDescent="0.25">
      <c r="A61" s="181">
        <v>151402001</v>
      </c>
      <c r="B61" s="182" t="s">
        <v>377</v>
      </c>
      <c r="C61" s="183">
        <v>8147143.5300000003</v>
      </c>
      <c r="D61" s="183">
        <v>0</v>
      </c>
      <c r="E61" s="183">
        <v>0</v>
      </c>
      <c r="F61" s="183">
        <v>8147143.5300000003</v>
      </c>
    </row>
    <row r="62" spans="1:6" x14ac:dyDescent="0.25">
      <c r="A62" s="181">
        <v>151408</v>
      </c>
      <c r="B62" s="182" t="s">
        <v>378</v>
      </c>
      <c r="C62" s="183">
        <v>0</v>
      </c>
      <c r="D62" s="183">
        <v>0</v>
      </c>
      <c r="E62" s="183">
        <v>0</v>
      </c>
      <c r="F62" s="183">
        <v>0</v>
      </c>
    </row>
    <row r="63" spans="1:6" x14ac:dyDescent="0.25">
      <c r="A63" s="181">
        <v>151408001</v>
      </c>
      <c r="B63" s="182" t="s">
        <v>378</v>
      </c>
      <c r="C63" s="183">
        <v>0</v>
      </c>
      <c r="D63" s="183">
        <v>0</v>
      </c>
      <c r="E63" s="183">
        <v>0</v>
      </c>
      <c r="F63" s="183">
        <v>0</v>
      </c>
    </row>
    <row r="64" spans="1:6" x14ac:dyDescent="0.25">
      <c r="A64" s="181">
        <v>151409</v>
      </c>
      <c r="B64" s="182" t="s">
        <v>379</v>
      </c>
      <c r="C64" s="183">
        <v>0</v>
      </c>
      <c r="D64" s="183">
        <v>0</v>
      </c>
      <c r="E64" s="183">
        <v>0</v>
      </c>
      <c r="F64" s="183">
        <v>0</v>
      </c>
    </row>
    <row r="65" spans="1:6" x14ac:dyDescent="0.25">
      <c r="A65" s="181">
        <v>151409001</v>
      </c>
      <c r="B65" s="182" t="s">
        <v>379</v>
      </c>
      <c r="C65" s="183">
        <v>0</v>
      </c>
      <c r="D65" s="183">
        <v>0</v>
      </c>
      <c r="E65" s="183">
        <v>0</v>
      </c>
      <c r="F65" s="183">
        <v>0</v>
      </c>
    </row>
    <row r="66" spans="1:6" x14ac:dyDescent="0.25">
      <c r="A66" s="181">
        <v>151417</v>
      </c>
      <c r="B66" s="182" t="s">
        <v>380</v>
      </c>
      <c r="C66" s="183">
        <v>250275.49</v>
      </c>
      <c r="D66" s="183">
        <v>0</v>
      </c>
      <c r="E66" s="183">
        <v>0</v>
      </c>
      <c r="F66" s="183">
        <v>250275.49</v>
      </c>
    </row>
    <row r="67" spans="1:6" x14ac:dyDescent="0.25">
      <c r="A67" s="181">
        <v>151417001</v>
      </c>
      <c r="B67" s="182" t="s">
        <v>380</v>
      </c>
      <c r="C67" s="183">
        <v>250275.49</v>
      </c>
      <c r="D67" s="183">
        <v>0</v>
      </c>
      <c r="E67" s="183">
        <v>0</v>
      </c>
      <c r="F67" s="183">
        <v>250275.49</v>
      </c>
    </row>
    <row r="68" spans="1:6" x14ac:dyDescent="0.25">
      <c r="A68" s="181">
        <v>151421</v>
      </c>
      <c r="B68" s="182" t="s">
        <v>381</v>
      </c>
      <c r="C68" s="183">
        <v>0</v>
      </c>
      <c r="D68" s="183">
        <v>0</v>
      </c>
      <c r="E68" s="183">
        <v>0</v>
      </c>
      <c r="F68" s="183">
        <v>0</v>
      </c>
    </row>
    <row r="69" spans="1:6" x14ac:dyDescent="0.25">
      <c r="A69" s="181">
        <v>151421001</v>
      </c>
      <c r="B69" s="182" t="s">
        <v>381</v>
      </c>
      <c r="C69" s="183">
        <v>0</v>
      </c>
      <c r="D69" s="183">
        <v>0</v>
      </c>
      <c r="E69" s="183">
        <v>0</v>
      </c>
      <c r="F69" s="183">
        <v>0</v>
      </c>
    </row>
    <row r="70" spans="1:6" x14ac:dyDescent="0.25">
      <c r="A70" s="181">
        <v>151490</v>
      </c>
      <c r="B70" s="182" t="s">
        <v>382</v>
      </c>
      <c r="C70" s="183">
        <v>0</v>
      </c>
      <c r="D70" s="183">
        <v>0</v>
      </c>
      <c r="E70" s="183">
        <v>0</v>
      </c>
      <c r="F70" s="183">
        <v>0</v>
      </c>
    </row>
    <row r="71" spans="1:6" x14ac:dyDescent="0.25">
      <c r="A71" s="181">
        <v>151490001</v>
      </c>
      <c r="B71" s="182" t="s">
        <v>382</v>
      </c>
      <c r="C71" s="183">
        <v>0</v>
      </c>
      <c r="D71" s="183">
        <v>0</v>
      </c>
      <c r="E71" s="183">
        <v>0</v>
      </c>
      <c r="F71" s="183">
        <v>0</v>
      </c>
    </row>
    <row r="72" spans="1:6" x14ac:dyDescent="0.25">
      <c r="A72" s="181">
        <v>1520</v>
      </c>
      <c r="B72" s="182" t="s">
        <v>383</v>
      </c>
      <c r="C72" s="183">
        <v>27888807.23</v>
      </c>
      <c r="D72" s="183">
        <v>0</v>
      </c>
      <c r="E72" s="183">
        <v>0</v>
      </c>
      <c r="F72" s="183">
        <v>27888807.23</v>
      </c>
    </row>
    <row r="73" spans="1:6" x14ac:dyDescent="0.25">
      <c r="A73" s="181">
        <v>152007</v>
      </c>
      <c r="B73" s="182" t="s">
        <v>260</v>
      </c>
      <c r="C73" s="183">
        <v>27888807.23</v>
      </c>
      <c r="D73" s="183">
        <v>0</v>
      </c>
      <c r="E73" s="183">
        <v>0</v>
      </c>
      <c r="F73" s="183">
        <v>27888807.23</v>
      </c>
    </row>
    <row r="74" spans="1:6" x14ac:dyDescent="0.25">
      <c r="A74" s="181">
        <v>152007001</v>
      </c>
      <c r="B74" s="182" t="s">
        <v>260</v>
      </c>
      <c r="C74" s="183">
        <v>27888807.23</v>
      </c>
      <c r="D74" s="183">
        <v>0</v>
      </c>
      <c r="E74" s="183">
        <v>0</v>
      </c>
      <c r="F74" s="183">
        <v>27888807.23</v>
      </c>
    </row>
    <row r="75" spans="1:6" x14ac:dyDescent="0.25">
      <c r="A75" s="181">
        <v>16</v>
      </c>
      <c r="B75" s="182" t="s">
        <v>384</v>
      </c>
      <c r="C75" s="183">
        <v>7597353200.8699999</v>
      </c>
      <c r="D75" s="183">
        <v>0</v>
      </c>
      <c r="E75" s="183">
        <v>25089923</v>
      </c>
      <c r="F75" s="183">
        <v>7572263277.8699999</v>
      </c>
    </row>
    <row r="76" spans="1:6" x14ac:dyDescent="0.25">
      <c r="A76" s="181">
        <v>1605</v>
      </c>
      <c r="B76" s="182" t="s">
        <v>385</v>
      </c>
      <c r="C76" s="183">
        <v>1999777166.71</v>
      </c>
      <c r="D76" s="183">
        <v>0</v>
      </c>
      <c r="E76" s="183">
        <v>0</v>
      </c>
      <c r="F76" s="183">
        <v>1999777166.71</v>
      </c>
    </row>
    <row r="77" spans="1:6" x14ac:dyDescent="0.25">
      <c r="A77" s="181">
        <v>160501</v>
      </c>
      <c r="B77" s="182" t="s">
        <v>176</v>
      </c>
      <c r="C77" s="183">
        <v>1999777166.71</v>
      </c>
      <c r="D77" s="183">
        <v>0</v>
      </c>
      <c r="E77" s="183">
        <v>0</v>
      </c>
      <c r="F77" s="183">
        <v>1999777166.71</v>
      </c>
    </row>
    <row r="78" spans="1:6" x14ac:dyDescent="0.25">
      <c r="A78" s="181">
        <v>160501001</v>
      </c>
      <c r="B78" s="182" t="s">
        <v>176</v>
      </c>
      <c r="C78" s="183">
        <v>1999777166.71</v>
      </c>
      <c r="D78" s="183">
        <v>0</v>
      </c>
      <c r="E78" s="183">
        <v>0</v>
      </c>
      <c r="F78" s="183">
        <v>1999777166.71</v>
      </c>
    </row>
    <row r="79" spans="1:6" x14ac:dyDescent="0.25">
      <c r="A79" s="181">
        <v>1615</v>
      </c>
      <c r="B79" s="182" t="s">
        <v>386</v>
      </c>
      <c r="C79" s="183">
        <v>145749716.55000001</v>
      </c>
      <c r="D79" s="183">
        <v>0</v>
      </c>
      <c r="E79" s="183">
        <v>0</v>
      </c>
      <c r="F79" s="183">
        <v>145749716.55000001</v>
      </c>
    </row>
    <row r="80" spans="1:6" x14ac:dyDescent="0.25">
      <c r="A80" s="181">
        <v>161501</v>
      </c>
      <c r="B80" s="182" t="s">
        <v>76</v>
      </c>
      <c r="C80" s="183">
        <v>145749716.55000001</v>
      </c>
      <c r="D80" s="183">
        <v>0</v>
      </c>
      <c r="E80" s="183">
        <v>0</v>
      </c>
      <c r="F80" s="183">
        <v>145749716.55000001</v>
      </c>
    </row>
    <row r="81" spans="1:6" x14ac:dyDescent="0.25">
      <c r="A81" s="181">
        <v>161501001</v>
      </c>
      <c r="B81" s="182" t="s">
        <v>76</v>
      </c>
      <c r="C81" s="183">
        <v>145749716.55000001</v>
      </c>
      <c r="D81" s="183">
        <v>0</v>
      </c>
      <c r="E81" s="183">
        <v>0</v>
      </c>
      <c r="F81" s="183">
        <v>145749716.55000001</v>
      </c>
    </row>
    <row r="82" spans="1:6" x14ac:dyDescent="0.25">
      <c r="A82" s="181">
        <v>1635</v>
      </c>
      <c r="B82" s="182" t="s">
        <v>387</v>
      </c>
      <c r="C82" s="183">
        <v>444412516.62</v>
      </c>
      <c r="D82" s="183">
        <v>0</v>
      </c>
      <c r="E82" s="183">
        <v>0</v>
      </c>
      <c r="F82" s="183">
        <v>444412516.62</v>
      </c>
    </row>
    <row r="83" spans="1:6" x14ac:dyDescent="0.25">
      <c r="A83" s="181">
        <v>163501</v>
      </c>
      <c r="B83" s="182" t="s">
        <v>79</v>
      </c>
      <c r="C83" s="183">
        <v>283174666.62</v>
      </c>
      <c r="D83" s="183">
        <v>0</v>
      </c>
      <c r="E83" s="183">
        <v>0</v>
      </c>
      <c r="F83" s="183">
        <v>283174666.62</v>
      </c>
    </row>
    <row r="84" spans="1:6" x14ac:dyDescent="0.25">
      <c r="A84" s="181">
        <v>163501001</v>
      </c>
      <c r="B84" s="182" t="s">
        <v>388</v>
      </c>
      <c r="C84" s="183">
        <v>43666807.450000003</v>
      </c>
      <c r="D84" s="183">
        <v>0</v>
      </c>
      <c r="E84" s="183">
        <v>0</v>
      </c>
      <c r="F84" s="183">
        <v>43666807.450000003</v>
      </c>
    </row>
    <row r="85" spans="1:6" x14ac:dyDescent="0.25">
      <c r="A85" s="181">
        <v>163501004</v>
      </c>
      <c r="B85" s="182" t="s">
        <v>172</v>
      </c>
      <c r="C85" s="183">
        <v>0</v>
      </c>
      <c r="D85" s="183">
        <v>0</v>
      </c>
      <c r="E85" s="183">
        <v>0</v>
      </c>
      <c r="F85" s="183">
        <v>0</v>
      </c>
    </row>
    <row r="86" spans="1:6" x14ac:dyDescent="0.25">
      <c r="A86" s="181">
        <v>163501008</v>
      </c>
      <c r="B86" s="182" t="s">
        <v>178</v>
      </c>
      <c r="C86" s="183">
        <v>123697500</v>
      </c>
      <c r="D86" s="183">
        <v>0</v>
      </c>
      <c r="E86" s="183">
        <v>0</v>
      </c>
      <c r="F86" s="183">
        <v>123697500</v>
      </c>
    </row>
    <row r="87" spans="1:6" x14ac:dyDescent="0.25">
      <c r="A87" s="181">
        <v>163501009</v>
      </c>
      <c r="B87" s="182" t="s">
        <v>179</v>
      </c>
      <c r="C87" s="183">
        <v>0</v>
      </c>
      <c r="D87" s="183">
        <v>0</v>
      </c>
      <c r="E87" s="183">
        <v>0</v>
      </c>
      <c r="F87" s="183">
        <v>0</v>
      </c>
    </row>
    <row r="88" spans="1:6" x14ac:dyDescent="0.25">
      <c r="A88" s="181">
        <v>163501012</v>
      </c>
      <c r="B88" s="182" t="s">
        <v>187</v>
      </c>
      <c r="C88" s="183">
        <v>42558792</v>
      </c>
      <c r="D88" s="183">
        <v>0</v>
      </c>
      <c r="E88" s="183">
        <v>0</v>
      </c>
      <c r="F88" s="183">
        <v>42558792</v>
      </c>
    </row>
    <row r="89" spans="1:6" x14ac:dyDescent="0.25">
      <c r="A89" s="181">
        <v>163501015</v>
      </c>
      <c r="B89" s="182" t="s">
        <v>389</v>
      </c>
      <c r="C89" s="183">
        <v>73251567.170000002</v>
      </c>
      <c r="D89" s="183">
        <v>0</v>
      </c>
      <c r="E89" s="183">
        <v>0</v>
      </c>
      <c r="F89" s="183">
        <v>73251567.170000002</v>
      </c>
    </row>
    <row r="90" spans="1:6" x14ac:dyDescent="0.25">
      <c r="A90" s="181">
        <v>163502</v>
      </c>
      <c r="B90" s="182" t="s">
        <v>80</v>
      </c>
      <c r="C90" s="183">
        <v>0</v>
      </c>
      <c r="D90" s="183">
        <v>0</v>
      </c>
      <c r="E90" s="183">
        <v>0</v>
      </c>
      <c r="F90" s="183">
        <v>0</v>
      </c>
    </row>
    <row r="91" spans="1:6" x14ac:dyDescent="0.25">
      <c r="A91" s="181">
        <v>163502006</v>
      </c>
      <c r="B91" s="182" t="s">
        <v>189</v>
      </c>
      <c r="C91" s="183">
        <v>0</v>
      </c>
      <c r="D91" s="183">
        <v>0</v>
      </c>
      <c r="E91" s="183">
        <v>0</v>
      </c>
      <c r="F91" s="183">
        <v>0</v>
      </c>
    </row>
    <row r="92" spans="1:6" x14ac:dyDescent="0.25">
      <c r="A92" s="181">
        <v>163503</v>
      </c>
      <c r="B92" s="182" t="s">
        <v>81</v>
      </c>
      <c r="C92" s="183">
        <v>44903711</v>
      </c>
      <c r="D92" s="183">
        <v>0</v>
      </c>
      <c r="E92" s="183">
        <v>0</v>
      </c>
      <c r="F92" s="183">
        <v>44903711</v>
      </c>
    </row>
    <row r="93" spans="1:6" x14ac:dyDescent="0.25">
      <c r="A93" s="181">
        <v>163503001</v>
      </c>
      <c r="B93" s="182" t="s">
        <v>192</v>
      </c>
      <c r="C93" s="183">
        <v>44903711</v>
      </c>
      <c r="D93" s="183">
        <v>0</v>
      </c>
      <c r="E93" s="183">
        <v>0</v>
      </c>
      <c r="F93" s="183">
        <v>44903711</v>
      </c>
    </row>
    <row r="94" spans="1:6" x14ac:dyDescent="0.25">
      <c r="A94" s="181">
        <v>163503002</v>
      </c>
      <c r="B94" s="182" t="s">
        <v>193</v>
      </c>
      <c r="C94" s="183">
        <v>0</v>
      </c>
      <c r="D94" s="183">
        <v>0</v>
      </c>
      <c r="E94" s="183">
        <v>0</v>
      </c>
      <c r="F94" s="183">
        <v>0</v>
      </c>
    </row>
    <row r="95" spans="1:6" x14ac:dyDescent="0.25">
      <c r="A95" s="181">
        <v>163504</v>
      </c>
      <c r="B95" s="182" t="s">
        <v>311</v>
      </c>
      <c r="C95" s="183">
        <v>116334139</v>
      </c>
      <c r="D95" s="183">
        <v>0</v>
      </c>
      <c r="E95" s="183">
        <v>0</v>
      </c>
      <c r="F95" s="183">
        <v>116334139</v>
      </c>
    </row>
    <row r="96" spans="1:6" x14ac:dyDescent="0.25">
      <c r="A96" s="181">
        <v>163504001</v>
      </c>
      <c r="B96" s="182" t="s">
        <v>174</v>
      </c>
      <c r="C96" s="183">
        <v>22196416</v>
      </c>
      <c r="D96" s="183">
        <v>0</v>
      </c>
      <c r="E96" s="183">
        <v>0</v>
      </c>
      <c r="F96" s="183">
        <v>22196416</v>
      </c>
    </row>
    <row r="97" spans="1:6" x14ac:dyDescent="0.25">
      <c r="A97" s="181">
        <v>163504002</v>
      </c>
      <c r="B97" s="182" t="s">
        <v>182</v>
      </c>
      <c r="C97" s="183">
        <v>94137723</v>
      </c>
      <c r="D97" s="183">
        <v>0</v>
      </c>
      <c r="E97" s="183">
        <v>0</v>
      </c>
      <c r="F97" s="183">
        <v>94137723</v>
      </c>
    </row>
    <row r="98" spans="1:6" x14ac:dyDescent="0.25">
      <c r="A98" s="181">
        <v>163504007</v>
      </c>
      <c r="B98" s="182" t="s">
        <v>390</v>
      </c>
      <c r="C98" s="183">
        <v>0</v>
      </c>
      <c r="D98" s="183">
        <v>0</v>
      </c>
      <c r="E98" s="183">
        <v>0</v>
      </c>
      <c r="F98" s="183">
        <v>0</v>
      </c>
    </row>
    <row r="99" spans="1:6" x14ac:dyDescent="0.25">
      <c r="A99" s="181">
        <v>163507</v>
      </c>
      <c r="B99" s="182" t="s">
        <v>78</v>
      </c>
      <c r="C99" s="183">
        <v>0</v>
      </c>
      <c r="D99" s="183">
        <v>0</v>
      </c>
      <c r="E99" s="183">
        <v>0</v>
      </c>
      <c r="F99" s="183">
        <v>0</v>
      </c>
    </row>
    <row r="100" spans="1:6" x14ac:dyDescent="0.25">
      <c r="A100" s="181">
        <v>163507006</v>
      </c>
      <c r="B100" s="182" t="s">
        <v>391</v>
      </c>
      <c r="C100" s="183">
        <v>0</v>
      </c>
      <c r="D100" s="183">
        <v>0</v>
      </c>
      <c r="E100" s="183">
        <v>0</v>
      </c>
      <c r="F100" s="183">
        <v>0</v>
      </c>
    </row>
    <row r="101" spans="1:6" x14ac:dyDescent="0.25">
      <c r="A101" s="181">
        <v>163590</v>
      </c>
      <c r="B101" s="182" t="s">
        <v>392</v>
      </c>
      <c r="C101" s="183">
        <v>0</v>
      </c>
      <c r="D101" s="183">
        <v>0</v>
      </c>
      <c r="E101" s="183">
        <v>0</v>
      </c>
      <c r="F101" s="183">
        <v>0</v>
      </c>
    </row>
    <row r="102" spans="1:6" x14ac:dyDescent="0.25">
      <c r="A102" s="181">
        <v>163590001</v>
      </c>
      <c r="B102" s="182" t="s">
        <v>392</v>
      </c>
      <c r="C102" s="183">
        <v>0</v>
      </c>
      <c r="D102" s="183">
        <v>0</v>
      </c>
      <c r="E102" s="183">
        <v>0</v>
      </c>
      <c r="F102" s="183">
        <v>0</v>
      </c>
    </row>
    <row r="103" spans="1:6" x14ac:dyDescent="0.25">
      <c r="A103" s="181">
        <v>1637</v>
      </c>
      <c r="B103" s="182" t="s">
        <v>393</v>
      </c>
      <c r="C103" s="183">
        <v>309001021.38</v>
      </c>
      <c r="D103" s="183">
        <v>0</v>
      </c>
      <c r="E103" s="183">
        <v>0</v>
      </c>
      <c r="F103" s="183">
        <v>309001021.38</v>
      </c>
    </row>
    <row r="104" spans="1:6" x14ac:dyDescent="0.25">
      <c r="A104" s="181">
        <v>163701</v>
      </c>
      <c r="B104" s="182" t="s">
        <v>70</v>
      </c>
      <c r="C104" s="183">
        <v>38112889</v>
      </c>
      <c r="D104" s="183">
        <v>0</v>
      </c>
      <c r="E104" s="183">
        <v>0</v>
      </c>
      <c r="F104" s="183">
        <v>38112889</v>
      </c>
    </row>
    <row r="105" spans="1:6" x14ac:dyDescent="0.25">
      <c r="A105" s="181">
        <v>163701001</v>
      </c>
      <c r="B105" s="182" t="s">
        <v>176</v>
      </c>
      <c r="C105" s="183">
        <v>38112889</v>
      </c>
      <c r="D105" s="183">
        <v>0</v>
      </c>
      <c r="E105" s="183">
        <v>0</v>
      </c>
      <c r="F105" s="183">
        <v>38112889</v>
      </c>
    </row>
    <row r="106" spans="1:6" x14ac:dyDescent="0.25">
      <c r="A106" s="181">
        <v>163707</v>
      </c>
      <c r="B106" s="182" t="s">
        <v>79</v>
      </c>
      <c r="C106" s="183">
        <v>133884752.38</v>
      </c>
      <c r="D106" s="183">
        <v>0</v>
      </c>
      <c r="E106" s="183">
        <v>0</v>
      </c>
      <c r="F106" s="183">
        <v>133884752.38</v>
      </c>
    </row>
    <row r="107" spans="1:6" x14ac:dyDescent="0.25">
      <c r="A107" s="181">
        <v>163707004</v>
      </c>
      <c r="B107" s="182" t="s">
        <v>172</v>
      </c>
      <c r="C107" s="183">
        <v>126500000</v>
      </c>
      <c r="D107" s="183">
        <v>0</v>
      </c>
      <c r="E107" s="183">
        <v>0</v>
      </c>
      <c r="F107" s="183">
        <v>126500000</v>
      </c>
    </row>
    <row r="108" spans="1:6" x14ac:dyDescent="0.25">
      <c r="A108" s="181">
        <v>163707008</v>
      </c>
      <c r="B108" s="182" t="s">
        <v>178</v>
      </c>
      <c r="C108" s="183">
        <v>6704752</v>
      </c>
      <c r="D108" s="183">
        <v>0</v>
      </c>
      <c r="E108" s="183">
        <v>0</v>
      </c>
      <c r="F108" s="183">
        <v>6704752</v>
      </c>
    </row>
    <row r="109" spans="1:6" x14ac:dyDescent="0.25">
      <c r="A109" s="181">
        <v>163707009</v>
      </c>
      <c r="B109" s="182" t="s">
        <v>179</v>
      </c>
      <c r="C109" s="183">
        <v>680000.38</v>
      </c>
      <c r="D109" s="183">
        <v>0</v>
      </c>
      <c r="E109" s="183">
        <v>0</v>
      </c>
      <c r="F109" s="183">
        <v>680000.38</v>
      </c>
    </row>
    <row r="110" spans="1:6" x14ac:dyDescent="0.25">
      <c r="A110" s="181">
        <v>163708</v>
      </c>
      <c r="B110" s="182" t="s">
        <v>80</v>
      </c>
      <c r="C110" s="183">
        <v>3277495</v>
      </c>
      <c r="D110" s="183">
        <v>0</v>
      </c>
      <c r="E110" s="183">
        <v>0</v>
      </c>
      <c r="F110" s="183">
        <v>3277495</v>
      </c>
    </row>
    <row r="111" spans="1:6" x14ac:dyDescent="0.25">
      <c r="A111" s="181">
        <v>163708007</v>
      </c>
      <c r="B111" s="182" t="s">
        <v>394</v>
      </c>
      <c r="C111" s="183">
        <v>3277495</v>
      </c>
      <c r="D111" s="183">
        <v>0</v>
      </c>
      <c r="E111" s="183">
        <v>0</v>
      </c>
      <c r="F111" s="183">
        <v>3277495</v>
      </c>
    </row>
    <row r="112" spans="1:6" x14ac:dyDescent="0.25">
      <c r="A112" s="181">
        <v>163709</v>
      </c>
      <c r="B112" s="182" t="s">
        <v>81</v>
      </c>
      <c r="C112" s="183">
        <v>12097218</v>
      </c>
      <c r="D112" s="183">
        <v>0</v>
      </c>
      <c r="E112" s="183">
        <v>0</v>
      </c>
      <c r="F112" s="183">
        <v>12097218</v>
      </c>
    </row>
    <row r="113" spans="1:6" x14ac:dyDescent="0.25">
      <c r="A113" s="181">
        <v>163709001</v>
      </c>
      <c r="B113" s="182" t="s">
        <v>192</v>
      </c>
      <c r="C113" s="183">
        <v>188475</v>
      </c>
      <c r="D113" s="183">
        <v>0</v>
      </c>
      <c r="E113" s="183">
        <v>0</v>
      </c>
      <c r="F113" s="183">
        <v>188475</v>
      </c>
    </row>
    <row r="114" spans="1:6" x14ac:dyDescent="0.25">
      <c r="A114" s="181">
        <v>163709002</v>
      </c>
      <c r="B114" s="182" t="s">
        <v>193</v>
      </c>
      <c r="C114" s="183">
        <v>11908743</v>
      </c>
      <c r="D114" s="183">
        <v>0</v>
      </c>
      <c r="E114" s="183">
        <v>0</v>
      </c>
      <c r="F114" s="183">
        <v>11908743</v>
      </c>
    </row>
    <row r="115" spans="1:6" x14ac:dyDescent="0.25">
      <c r="A115" s="181">
        <v>163710</v>
      </c>
      <c r="B115" s="182" t="s">
        <v>311</v>
      </c>
      <c r="C115" s="183">
        <v>121628667</v>
      </c>
      <c r="D115" s="183">
        <v>0</v>
      </c>
      <c r="E115" s="183">
        <v>0</v>
      </c>
      <c r="F115" s="183">
        <v>121628667</v>
      </c>
    </row>
    <row r="116" spans="1:6" x14ac:dyDescent="0.25">
      <c r="A116" s="181">
        <v>163710001</v>
      </c>
      <c r="B116" s="182" t="s">
        <v>174</v>
      </c>
      <c r="C116" s="183">
        <v>60458705</v>
      </c>
      <c r="D116" s="183">
        <v>0</v>
      </c>
      <c r="E116" s="183">
        <v>0</v>
      </c>
      <c r="F116" s="183">
        <v>60458705</v>
      </c>
    </row>
    <row r="117" spans="1:6" x14ac:dyDescent="0.25">
      <c r="A117" s="181">
        <v>163710002</v>
      </c>
      <c r="B117" s="182" t="s">
        <v>182</v>
      </c>
      <c r="C117" s="183">
        <v>61169962</v>
      </c>
      <c r="D117" s="183">
        <v>0</v>
      </c>
      <c r="E117" s="183">
        <v>0</v>
      </c>
      <c r="F117" s="183">
        <v>61169962</v>
      </c>
    </row>
    <row r="118" spans="1:6" x14ac:dyDescent="0.25">
      <c r="A118" s="181">
        <v>163710007</v>
      </c>
      <c r="B118" s="182" t="s">
        <v>390</v>
      </c>
      <c r="C118" s="183">
        <v>0</v>
      </c>
      <c r="D118" s="183">
        <v>0</v>
      </c>
      <c r="E118" s="183">
        <v>0</v>
      </c>
      <c r="F118" s="183">
        <v>0</v>
      </c>
    </row>
    <row r="119" spans="1:6" x14ac:dyDescent="0.25">
      <c r="A119" s="181">
        <v>163712</v>
      </c>
      <c r="B119" s="182" t="s">
        <v>84</v>
      </c>
      <c r="C119" s="183">
        <v>0</v>
      </c>
      <c r="D119" s="183">
        <v>0</v>
      </c>
      <c r="E119" s="183">
        <v>0</v>
      </c>
      <c r="F119" s="183">
        <v>0</v>
      </c>
    </row>
    <row r="120" spans="1:6" x14ac:dyDescent="0.25">
      <c r="A120" s="181">
        <v>163712002</v>
      </c>
      <c r="B120" s="182" t="s">
        <v>198</v>
      </c>
      <c r="C120" s="183">
        <v>0</v>
      </c>
      <c r="D120" s="183">
        <v>0</v>
      </c>
      <c r="E120" s="183">
        <v>0</v>
      </c>
      <c r="F120" s="183">
        <v>0</v>
      </c>
    </row>
    <row r="121" spans="1:6" x14ac:dyDescent="0.25">
      <c r="A121" s="181">
        <v>1640</v>
      </c>
      <c r="B121" s="182" t="s">
        <v>395</v>
      </c>
      <c r="C121" s="183">
        <v>3220089435.1300001</v>
      </c>
      <c r="D121" s="183">
        <v>0</v>
      </c>
      <c r="E121" s="183">
        <v>0</v>
      </c>
      <c r="F121" s="183">
        <v>3220089435.1300001</v>
      </c>
    </row>
    <row r="122" spans="1:6" x14ac:dyDescent="0.25">
      <c r="A122" s="181">
        <v>164001</v>
      </c>
      <c r="B122" s="182" t="s">
        <v>183</v>
      </c>
      <c r="C122" s="183">
        <v>3220089435.1300001</v>
      </c>
      <c r="D122" s="183">
        <v>0</v>
      </c>
      <c r="E122" s="183">
        <v>0</v>
      </c>
      <c r="F122" s="183">
        <v>3220089435.1300001</v>
      </c>
    </row>
    <row r="123" spans="1:6" x14ac:dyDescent="0.25">
      <c r="A123" s="181">
        <v>164001001</v>
      </c>
      <c r="B123" s="182" t="s">
        <v>183</v>
      </c>
      <c r="C123" s="183">
        <v>3220089435.1300001</v>
      </c>
      <c r="D123" s="183">
        <v>0</v>
      </c>
      <c r="E123" s="183">
        <v>0</v>
      </c>
      <c r="F123" s="183">
        <v>3220089435.1300001</v>
      </c>
    </row>
    <row r="124" spans="1:6" x14ac:dyDescent="0.25">
      <c r="A124" s="181">
        <v>1650</v>
      </c>
      <c r="B124" s="182" t="s">
        <v>396</v>
      </c>
      <c r="C124" s="183">
        <v>65631390</v>
      </c>
      <c r="D124" s="183">
        <v>0</v>
      </c>
      <c r="E124" s="183">
        <v>0</v>
      </c>
      <c r="F124" s="183">
        <v>65631390</v>
      </c>
    </row>
    <row r="125" spans="1:6" x14ac:dyDescent="0.25">
      <c r="A125" s="181">
        <v>165007</v>
      </c>
      <c r="B125" s="182" t="s">
        <v>391</v>
      </c>
      <c r="C125" s="183">
        <v>65631390</v>
      </c>
      <c r="D125" s="183">
        <v>0</v>
      </c>
      <c r="E125" s="183">
        <v>0</v>
      </c>
      <c r="F125" s="183">
        <v>65631390</v>
      </c>
    </row>
    <row r="126" spans="1:6" x14ac:dyDescent="0.25">
      <c r="A126" s="181">
        <v>165007001</v>
      </c>
      <c r="B126" s="182" t="s">
        <v>391</v>
      </c>
      <c r="C126" s="183">
        <v>65631390</v>
      </c>
      <c r="D126" s="183">
        <v>0</v>
      </c>
      <c r="E126" s="183">
        <v>0</v>
      </c>
      <c r="F126" s="183">
        <v>65631390</v>
      </c>
    </row>
    <row r="127" spans="1:6" x14ac:dyDescent="0.25">
      <c r="A127" s="181">
        <v>1655</v>
      </c>
      <c r="B127" s="182" t="s">
        <v>397</v>
      </c>
      <c r="C127" s="183">
        <v>2103941233</v>
      </c>
      <c r="D127" s="183">
        <v>0</v>
      </c>
      <c r="E127" s="183">
        <v>0</v>
      </c>
      <c r="F127" s="183">
        <v>2103941233</v>
      </c>
    </row>
    <row r="128" spans="1:6" x14ac:dyDescent="0.25">
      <c r="A128" s="181">
        <v>165504</v>
      </c>
      <c r="B128" s="182" t="s">
        <v>172</v>
      </c>
      <c r="C128" s="183">
        <v>2004659275</v>
      </c>
      <c r="D128" s="183">
        <v>0</v>
      </c>
      <c r="E128" s="183">
        <v>0</v>
      </c>
      <c r="F128" s="183">
        <v>2004659275</v>
      </c>
    </row>
    <row r="129" spans="1:6" x14ac:dyDescent="0.25">
      <c r="A129" s="181">
        <v>165504001</v>
      </c>
      <c r="B129" s="182" t="s">
        <v>172</v>
      </c>
      <c r="C129" s="183">
        <v>2004659275</v>
      </c>
      <c r="D129" s="183">
        <v>0</v>
      </c>
      <c r="E129" s="183">
        <v>0</v>
      </c>
      <c r="F129" s="183">
        <v>2004659275</v>
      </c>
    </row>
    <row r="130" spans="1:6" x14ac:dyDescent="0.25">
      <c r="A130" s="181">
        <v>165506</v>
      </c>
      <c r="B130" s="182" t="s">
        <v>398</v>
      </c>
      <c r="C130" s="183">
        <v>0</v>
      </c>
      <c r="D130" s="183">
        <v>0</v>
      </c>
      <c r="E130" s="183">
        <v>0</v>
      </c>
      <c r="F130" s="183">
        <v>0</v>
      </c>
    </row>
    <row r="131" spans="1:6" x14ac:dyDescent="0.25">
      <c r="A131" s="181">
        <v>165506001</v>
      </c>
      <c r="B131" s="182" t="s">
        <v>398</v>
      </c>
      <c r="C131" s="183">
        <v>0</v>
      </c>
      <c r="D131" s="183">
        <v>0</v>
      </c>
      <c r="E131" s="183">
        <v>0</v>
      </c>
      <c r="F131" s="183">
        <v>0</v>
      </c>
    </row>
    <row r="132" spans="1:6" x14ac:dyDescent="0.25">
      <c r="A132" s="181">
        <v>165509</v>
      </c>
      <c r="B132" s="182" t="s">
        <v>178</v>
      </c>
      <c r="C132" s="183">
        <v>32098867</v>
      </c>
      <c r="D132" s="183">
        <v>0</v>
      </c>
      <c r="E132" s="183">
        <v>0</v>
      </c>
      <c r="F132" s="183">
        <v>32098867</v>
      </c>
    </row>
    <row r="133" spans="1:6" x14ac:dyDescent="0.25">
      <c r="A133" s="181">
        <v>165509001</v>
      </c>
      <c r="B133" s="182" t="s">
        <v>178</v>
      </c>
      <c r="C133" s="183">
        <v>32098867</v>
      </c>
      <c r="D133" s="183">
        <v>0</v>
      </c>
      <c r="E133" s="183">
        <v>0</v>
      </c>
      <c r="F133" s="183">
        <v>32098867</v>
      </c>
    </row>
    <row r="134" spans="1:6" x14ac:dyDescent="0.25">
      <c r="A134" s="181">
        <v>165511</v>
      </c>
      <c r="B134" s="182" t="s">
        <v>179</v>
      </c>
      <c r="C134" s="183">
        <v>7046619</v>
      </c>
      <c r="D134" s="183">
        <v>0</v>
      </c>
      <c r="E134" s="183">
        <v>0</v>
      </c>
      <c r="F134" s="183">
        <v>7046619</v>
      </c>
    </row>
    <row r="135" spans="1:6" x14ac:dyDescent="0.25">
      <c r="A135" s="181">
        <v>165511001</v>
      </c>
      <c r="B135" s="182" t="s">
        <v>179</v>
      </c>
      <c r="C135" s="183">
        <v>7046619</v>
      </c>
      <c r="D135" s="183">
        <v>0</v>
      </c>
      <c r="E135" s="183">
        <v>0</v>
      </c>
      <c r="F135" s="183">
        <v>7046619</v>
      </c>
    </row>
    <row r="136" spans="1:6" x14ac:dyDescent="0.25">
      <c r="A136" s="181">
        <v>165522</v>
      </c>
      <c r="B136" s="182" t="s">
        <v>187</v>
      </c>
      <c r="C136" s="183">
        <v>60136472</v>
      </c>
      <c r="D136" s="183">
        <v>0</v>
      </c>
      <c r="E136" s="183">
        <v>0</v>
      </c>
      <c r="F136" s="183">
        <v>60136472</v>
      </c>
    </row>
    <row r="137" spans="1:6" x14ac:dyDescent="0.25">
      <c r="A137" s="181">
        <v>165522001</v>
      </c>
      <c r="B137" s="182" t="s">
        <v>187</v>
      </c>
      <c r="C137" s="183">
        <v>60136472</v>
      </c>
      <c r="D137" s="183">
        <v>0</v>
      </c>
      <c r="E137" s="183">
        <v>0</v>
      </c>
      <c r="F137" s="183">
        <v>60136472</v>
      </c>
    </row>
    <row r="138" spans="1:6" x14ac:dyDescent="0.25">
      <c r="A138" s="181">
        <v>1660</v>
      </c>
      <c r="B138" s="182" t="s">
        <v>399</v>
      </c>
      <c r="C138" s="183">
        <v>8736473</v>
      </c>
      <c r="D138" s="183">
        <v>0</v>
      </c>
      <c r="E138" s="183">
        <v>0</v>
      </c>
      <c r="F138" s="183">
        <v>8736473</v>
      </c>
    </row>
    <row r="139" spans="1:6" x14ac:dyDescent="0.25">
      <c r="A139" s="181">
        <v>166007</v>
      </c>
      <c r="B139" s="182" t="s">
        <v>189</v>
      </c>
      <c r="C139" s="183">
        <v>1540000</v>
      </c>
      <c r="D139" s="183">
        <v>0</v>
      </c>
      <c r="E139" s="183">
        <v>0</v>
      </c>
      <c r="F139" s="183">
        <v>1540000</v>
      </c>
    </row>
    <row r="140" spans="1:6" x14ac:dyDescent="0.25">
      <c r="A140" s="181">
        <v>166007001</v>
      </c>
      <c r="B140" s="182" t="s">
        <v>189</v>
      </c>
      <c r="C140" s="183">
        <v>1540000</v>
      </c>
      <c r="D140" s="183">
        <v>0</v>
      </c>
      <c r="E140" s="183">
        <v>0</v>
      </c>
      <c r="F140" s="183">
        <v>1540000</v>
      </c>
    </row>
    <row r="141" spans="1:6" x14ac:dyDescent="0.25">
      <c r="A141" s="181">
        <v>166008</v>
      </c>
      <c r="B141" s="182" t="s">
        <v>394</v>
      </c>
      <c r="C141" s="183">
        <v>7196473</v>
      </c>
      <c r="D141" s="183">
        <v>0</v>
      </c>
      <c r="E141" s="183">
        <v>0</v>
      </c>
      <c r="F141" s="183">
        <v>7196473</v>
      </c>
    </row>
    <row r="142" spans="1:6" x14ac:dyDescent="0.25">
      <c r="A142" s="181">
        <v>166008001</v>
      </c>
      <c r="B142" s="182" t="s">
        <v>394</v>
      </c>
      <c r="C142" s="183">
        <v>7196473</v>
      </c>
      <c r="D142" s="183">
        <v>0</v>
      </c>
      <c r="E142" s="183">
        <v>0</v>
      </c>
      <c r="F142" s="183">
        <v>7196473</v>
      </c>
    </row>
    <row r="143" spans="1:6" x14ac:dyDescent="0.25">
      <c r="A143" s="181">
        <v>1665</v>
      </c>
      <c r="B143" s="182" t="s">
        <v>400</v>
      </c>
      <c r="C143" s="183">
        <v>368932204.17000002</v>
      </c>
      <c r="D143" s="183">
        <v>0</v>
      </c>
      <c r="E143" s="183">
        <v>0</v>
      </c>
      <c r="F143" s="183">
        <v>368932204.17000002</v>
      </c>
    </row>
    <row r="144" spans="1:6" x14ac:dyDescent="0.25">
      <c r="A144" s="181">
        <v>166501</v>
      </c>
      <c r="B144" s="182" t="s">
        <v>192</v>
      </c>
      <c r="C144" s="183">
        <v>220010870.78</v>
      </c>
      <c r="D144" s="183">
        <v>0</v>
      </c>
      <c r="E144" s="183">
        <v>0</v>
      </c>
      <c r="F144" s="183">
        <v>220010870.78</v>
      </c>
    </row>
    <row r="145" spans="1:6" x14ac:dyDescent="0.25">
      <c r="A145" s="181">
        <v>166501001</v>
      </c>
      <c r="B145" s="182" t="s">
        <v>192</v>
      </c>
      <c r="C145" s="183">
        <v>220010870.78</v>
      </c>
      <c r="D145" s="183">
        <v>0</v>
      </c>
      <c r="E145" s="183">
        <v>0</v>
      </c>
      <c r="F145" s="183">
        <v>220010870.78</v>
      </c>
    </row>
    <row r="146" spans="1:6" x14ac:dyDescent="0.25">
      <c r="A146" s="181">
        <v>166502</v>
      </c>
      <c r="B146" s="182" t="s">
        <v>193</v>
      </c>
      <c r="C146" s="183">
        <v>148921333.38999999</v>
      </c>
      <c r="D146" s="183">
        <v>0</v>
      </c>
      <c r="E146" s="183">
        <v>0</v>
      </c>
      <c r="F146" s="183">
        <v>148921333.38999999</v>
      </c>
    </row>
    <row r="147" spans="1:6" x14ac:dyDescent="0.25">
      <c r="A147" s="181">
        <v>166502001</v>
      </c>
      <c r="B147" s="182" t="s">
        <v>193</v>
      </c>
      <c r="C147" s="183">
        <v>148921333.38999999</v>
      </c>
      <c r="D147" s="183">
        <v>0</v>
      </c>
      <c r="E147" s="183">
        <v>0</v>
      </c>
      <c r="F147" s="183">
        <v>148921333.38999999</v>
      </c>
    </row>
    <row r="148" spans="1:6" x14ac:dyDescent="0.25">
      <c r="A148" s="181">
        <v>1670</v>
      </c>
      <c r="B148" s="182" t="s">
        <v>401</v>
      </c>
      <c r="C148" s="183">
        <v>1464077877.5599999</v>
      </c>
      <c r="D148" s="183">
        <v>0</v>
      </c>
      <c r="E148" s="183">
        <v>0</v>
      </c>
      <c r="F148" s="183">
        <v>1464077877.5599999</v>
      </c>
    </row>
    <row r="149" spans="1:6" x14ac:dyDescent="0.25">
      <c r="A149" s="181">
        <v>167001</v>
      </c>
      <c r="B149" s="182" t="s">
        <v>174</v>
      </c>
      <c r="C149" s="183">
        <v>235820728.80000001</v>
      </c>
      <c r="D149" s="183">
        <v>0</v>
      </c>
      <c r="E149" s="183">
        <v>0</v>
      </c>
      <c r="F149" s="183">
        <v>235820728.80000001</v>
      </c>
    </row>
    <row r="150" spans="1:6" x14ac:dyDescent="0.25">
      <c r="A150" s="181">
        <v>167001001</v>
      </c>
      <c r="B150" s="182" t="s">
        <v>174</v>
      </c>
      <c r="C150" s="183">
        <v>235820728.80000001</v>
      </c>
      <c r="D150" s="183">
        <v>0</v>
      </c>
      <c r="E150" s="183">
        <v>0</v>
      </c>
      <c r="F150" s="183">
        <v>235820728.80000001</v>
      </c>
    </row>
    <row r="151" spans="1:6" x14ac:dyDescent="0.25">
      <c r="A151" s="181">
        <v>167002</v>
      </c>
      <c r="B151" s="182" t="s">
        <v>182</v>
      </c>
      <c r="C151" s="183">
        <v>1228257148.76</v>
      </c>
      <c r="D151" s="183">
        <v>0</v>
      </c>
      <c r="E151" s="183">
        <v>0</v>
      </c>
      <c r="F151" s="183">
        <v>1228257148.76</v>
      </c>
    </row>
    <row r="152" spans="1:6" x14ac:dyDescent="0.25">
      <c r="A152" s="181">
        <v>167002001</v>
      </c>
      <c r="B152" s="182" t="s">
        <v>182</v>
      </c>
      <c r="C152" s="183">
        <v>1228257148.76</v>
      </c>
      <c r="D152" s="183">
        <v>0</v>
      </c>
      <c r="E152" s="183">
        <v>0</v>
      </c>
      <c r="F152" s="183">
        <v>1228257148.76</v>
      </c>
    </row>
    <row r="153" spans="1:6" x14ac:dyDescent="0.25">
      <c r="A153" s="181">
        <v>1675</v>
      </c>
      <c r="B153" s="182" t="s">
        <v>402</v>
      </c>
      <c r="C153" s="183">
        <v>82000000</v>
      </c>
      <c r="D153" s="183">
        <v>0</v>
      </c>
      <c r="E153" s="183">
        <v>0</v>
      </c>
      <c r="F153" s="183">
        <v>82000000</v>
      </c>
    </row>
    <row r="154" spans="1:6" x14ac:dyDescent="0.25">
      <c r="A154" s="181">
        <v>167502</v>
      </c>
      <c r="B154" s="182" t="s">
        <v>196</v>
      </c>
      <c r="C154" s="183">
        <v>82000000</v>
      </c>
      <c r="D154" s="183">
        <v>0</v>
      </c>
      <c r="E154" s="183">
        <v>0</v>
      </c>
      <c r="F154" s="183">
        <v>82000000</v>
      </c>
    </row>
    <row r="155" spans="1:6" x14ac:dyDescent="0.25">
      <c r="A155" s="181">
        <v>167502001</v>
      </c>
      <c r="B155" s="182" t="s">
        <v>196</v>
      </c>
      <c r="C155" s="183">
        <v>82000000</v>
      </c>
      <c r="D155" s="183">
        <v>0</v>
      </c>
      <c r="E155" s="183">
        <v>0</v>
      </c>
      <c r="F155" s="183">
        <v>82000000</v>
      </c>
    </row>
    <row r="156" spans="1:6" x14ac:dyDescent="0.25">
      <c r="A156" s="181">
        <v>167507</v>
      </c>
      <c r="B156" s="182" t="s">
        <v>403</v>
      </c>
      <c r="C156" s="183">
        <v>0</v>
      </c>
      <c r="D156" s="183">
        <v>0</v>
      </c>
      <c r="E156" s="183">
        <v>0</v>
      </c>
      <c r="F156" s="183">
        <v>0</v>
      </c>
    </row>
    <row r="157" spans="1:6" x14ac:dyDescent="0.25">
      <c r="A157" s="181">
        <v>167507001</v>
      </c>
      <c r="B157" s="182" t="s">
        <v>403</v>
      </c>
      <c r="C157" s="183">
        <v>0</v>
      </c>
      <c r="D157" s="183">
        <v>0</v>
      </c>
      <c r="E157" s="183">
        <v>0</v>
      </c>
      <c r="F157" s="183">
        <v>0</v>
      </c>
    </row>
    <row r="158" spans="1:6" x14ac:dyDescent="0.25">
      <c r="A158" s="181">
        <v>1680</v>
      </c>
      <c r="B158" s="182" t="s">
        <v>404</v>
      </c>
      <c r="C158" s="183">
        <v>1003911</v>
      </c>
      <c r="D158" s="183">
        <v>0</v>
      </c>
      <c r="E158" s="183">
        <v>0</v>
      </c>
      <c r="F158" s="183">
        <v>1003911</v>
      </c>
    </row>
    <row r="159" spans="1:6" x14ac:dyDescent="0.25">
      <c r="A159" s="181">
        <v>168002</v>
      </c>
      <c r="B159" s="182" t="s">
        <v>198</v>
      </c>
      <c r="C159" s="183">
        <v>1003911</v>
      </c>
      <c r="D159" s="183">
        <v>0</v>
      </c>
      <c r="E159" s="183">
        <v>0</v>
      </c>
      <c r="F159" s="183">
        <v>1003911</v>
      </c>
    </row>
    <row r="160" spans="1:6" x14ac:dyDescent="0.25">
      <c r="A160" s="181">
        <v>168002001</v>
      </c>
      <c r="B160" s="182" t="s">
        <v>198</v>
      </c>
      <c r="C160" s="183">
        <v>1003911</v>
      </c>
      <c r="D160" s="183">
        <v>0</v>
      </c>
      <c r="E160" s="183">
        <v>0</v>
      </c>
      <c r="F160" s="183">
        <v>1003911</v>
      </c>
    </row>
    <row r="161" spans="1:6" x14ac:dyDescent="0.25">
      <c r="A161" s="181">
        <v>1681</v>
      </c>
      <c r="B161" s="182" t="s">
        <v>405</v>
      </c>
      <c r="C161" s="183">
        <v>8383000</v>
      </c>
      <c r="D161" s="183">
        <v>0</v>
      </c>
      <c r="E161" s="183">
        <v>0</v>
      </c>
      <c r="F161" s="183">
        <v>8383000</v>
      </c>
    </row>
    <row r="162" spans="1:6" x14ac:dyDescent="0.25">
      <c r="A162" s="181">
        <v>168101</v>
      </c>
      <c r="B162" s="182" t="s">
        <v>200</v>
      </c>
      <c r="C162" s="183">
        <v>8383000</v>
      </c>
      <c r="D162" s="183">
        <v>0</v>
      </c>
      <c r="E162" s="183">
        <v>0</v>
      </c>
      <c r="F162" s="183">
        <v>8383000</v>
      </c>
    </row>
    <row r="163" spans="1:6" x14ac:dyDescent="0.25">
      <c r="A163" s="181">
        <v>168101001</v>
      </c>
      <c r="B163" s="182" t="s">
        <v>200</v>
      </c>
      <c r="C163" s="183">
        <v>8383000</v>
      </c>
      <c r="D163" s="183">
        <v>0</v>
      </c>
      <c r="E163" s="183">
        <v>0</v>
      </c>
      <c r="F163" s="183">
        <v>8383000</v>
      </c>
    </row>
    <row r="164" spans="1:6" x14ac:dyDescent="0.25">
      <c r="A164" s="181">
        <v>1685</v>
      </c>
      <c r="B164" s="182" t="s">
        <v>406</v>
      </c>
      <c r="C164" s="183">
        <v>-2624382744.25</v>
      </c>
      <c r="D164" s="183">
        <v>0</v>
      </c>
      <c r="E164" s="183">
        <v>25089923</v>
      </c>
      <c r="F164" s="183">
        <v>-2649472667.25</v>
      </c>
    </row>
    <row r="165" spans="1:6" x14ac:dyDescent="0.25">
      <c r="A165" s="181">
        <v>168501</v>
      </c>
      <c r="B165" s="182" t="s">
        <v>76</v>
      </c>
      <c r="C165" s="183">
        <v>-419147510.49000001</v>
      </c>
      <c r="D165" s="183">
        <v>0</v>
      </c>
      <c r="E165" s="183">
        <v>1921669</v>
      </c>
      <c r="F165" s="183">
        <v>-421069179.49000001</v>
      </c>
    </row>
    <row r="166" spans="1:6" x14ac:dyDescent="0.25">
      <c r="A166" s="181">
        <v>168501001</v>
      </c>
      <c r="B166" s="182" t="s">
        <v>183</v>
      </c>
      <c r="C166" s="183">
        <v>-419147510.49000001</v>
      </c>
      <c r="D166" s="183">
        <v>0</v>
      </c>
      <c r="E166" s="183">
        <v>1921669</v>
      </c>
      <c r="F166" s="183">
        <v>-421069179.49000001</v>
      </c>
    </row>
    <row r="167" spans="1:6" x14ac:dyDescent="0.25">
      <c r="A167" s="181">
        <v>168503</v>
      </c>
      <c r="B167" s="182" t="s">
        <v>78</v>
      </c>
      <c r="C167" s="183">
        <v>-8762346.5600000005</v>
      </c>
      <c r="D167" s="183">
        <v>0</v>
      </c>
      <c r="E167" s="183">
        <v>211265</v>
      </c>
      <c r="F167" s="183">
        <v>-8973611.5600000005</v>
      </c>
    </row>
    <row r="168" spans="1:6" x14ac:dyDescent="0.25">
      <c r="A168" s="181">
        <v>168503006</v>
      </c>
      <c r="B168" s="182" t="s">
        <v>391</v>
      </c>
      <c r="C168" s="183">
        <v>-8762346.5600000005</v>
      </c>
      <c r="D168" s="183">
        <v>0</v>
      </c>
      <c r="E168" s="183">
        <v>211265</v>
      </c>
      <c r="F168" s="183">
        <v>-8973611.5600000005</v>
      </c>
    </row>
    <row r="169" spans="1:6" x14ac:dyDescent="0.25">
      <c r="A169" s="181">
        <v>168504</v>
      </c>
      <c r="B169" s="182" t="s">
        <v>79</v>
      </c>
      <c r="C169" s="183">
        <v>-657735438.82000005</v>
      </c>
      <c r="D169" s="183">
        <v>0</v>
      </c>
      <c r="E169" s="183">
        <v>9149357</v>
      </c>
      <c r="F169" s="183">
        <v>-666884795.82000005</v>
      </c>
    </row>
    <row r="170" spans="1:6" x14ac:dyDescent="0.25">
      <c r="A170" s="181">
        <v>168504004</v>
      </c>
      <c r="B170" s="182" t="s">
        <v>172</v>
      </c>
      <c r="C170" s="183">
        <v>-607481987.98000002</v>
      </c>
      <c r="D170" s="183">
        <v>0</v>
      </c>
      <c r="E170" s="183">
        <v>8397775</v>
      </c>
      <c r="F170" s="183">
        <v>-615879762.98000002</v>
      </c>
    </row>
    <row r="171" spans="1:6" x14ac:dyDescent="0.25">
      <c r="A171" s="181">
        <v>168504006</v>
      </c>
      <c r="B171" s="182" t="s">
        <v>398</v>
      </c>
      <c r="C171" s="183">
        <v>0</v>
      </c>
      <c r="D171" s="183">
        <v>0</v>
      </c>
      <c r="E171" s="183">
        <v>0</v>
      </c>
      <c r="F171" s="183">
        <v>0</v>
      </c>
    </row>
    <row r="172" spans="1:6" x14ac:dyDescent="0.25">
      <c r="A172" s="181">
        <v>168504008</v>
      </c>
      <c r="B172" s="182" t="s">
        <v>178</v>
      </c>
      <c r="C172" s="183">
        <v>-27054451.350000001</v>
      </c>
      <c r="D172" s="183">
        <v>0</v>
      </c>
      <c r="E172" s="183">
        <v>294341</v>
      </c>
      <c r="F172" s="183">
        <v>-27348792.350000001</v>
      </c>
    </row>
    <row r="173" spans="1:6" x14ac:dyDescent="0.25">
      <c r="A173" s="181">
        <v>168504009</v>
      </c>
      <c r="B173" s="182" t="s">
        <v>179</v>
      </c>
      <c r="C173" s="183">
        <v>-3524753.49</v>
      </c>
      <c r="D173" s="183">
        <v>0</v>
      </c>
      <c r="E173" s="183">
        <v>9388</v>
      </c>
      <c r="F173" s="183">
        <v>-3534141.49</v>
      </c>
    </row>
    <row r="174" spans="1:6" x14ac:dyDescent="0.25">
      <c r="A174" s="181">
        <v>168504012</v>
      </c>
      <c r="B174" s="182" t="s">
        <v>187</v>
      </c>
      <c r="C174" s="183">
        <v>-19674246</v>
      </c>
      <c r="D174" s="183">
        <v>0</v>
      </c>
      <c r="E174" s="183">
        <v>447853</v>
      </c>
      <c r="F174" s="183">
        <v>-20122099</v>
      </c>
    </row>
    <row r="175" spans="1:6" x14ac:dyDescent="0.25">
      <c r="A175" s="181">
        <v>168505</v>
      </c>
      <c r="B175" s="182" t="s">
        <v>80</v>
      </c>
      <c r="C175" s="183">
        <v>-11395414.300000001</v>
      </c>
      <c r="D175" s="183">
        <v>0</v>
      </c>
      <c r="E175" s="183">
        <v>0</v>
      </c>
      <c r="F175" s="183">
        <v>-11395414.300000001</v>
      </c>
    </row>
    <row r="176" spans="1:6" x14ac:dyDescent="0.25">
      <c r="A176" s="181">
        <v>168505006</v>
      </c>
      <c r="B176" s="182" t="s">
        <v>189</v>
      </c>
      <c r="C176" s="183">
        <v>-958223</v>
      </c>
      <c r="D176" s="183">
        <v>0</v>
      </c>
      <c r="E176" s="183">
        <v>0</v>
      </c>
      <c r="F176" s="183">
        <v>-958223</v>
      </c>
    </row>
    <row r="177" spans="1:6" x14ac:dyDescent="0.25">
      <c r="A177" s="181">
        <v>168505007</v>
      </c>
      <c r="B177" s="182" t="s">
        <v>394</v>
      </c>
      <c r="C177" s="183">
        <v>-10437191.300000001</v>
      </c>
      <c r="D177" s="183">
        <v>0</v>
      </c>
      <c r="E177" s="183">
        <v>0</v>
      </c>
      <c r="F177" s="183">
        <v>-10437191.300000001</v>
      </c>
    </row>
    <row r="178" spans="1:6" x14ac:dyDescent="0.25">
      <c r="A178" s="181">
        <v>168506</v>
      </c>
      <c r="B178" s="182" t="s">
        <v>81</v>
      </c>
      <c r="C178" s="183">
        <v>-221250714.16</v>
      </c>
      <c r="D178" s="183">
        <v>0</v>
      </c>
      <c r="E178" s="183">
        <v>2175329</v>
      </c>
      <c r="F178" s="183">
        <v>-223426043.16</v>
      </c>
    </row>
    <row r="179" spans="1:6" x14ac:dyDescent="0.25">
      <c r="A179" s="181">
        <v>168506001</v>
      </c>
      <c r="B179" s="182" t="s">
        <v>192</v>
      </c>
      <c r="C179" s="183">
        <v>-138193472.81999999</v>
      </c>
      <c r="D179" s="183">
        <v>0</v>
      </c>
      <c r="E179" s="183">
        <v>1550725</v>
      </c>
      <c r="F179" s="183">
        <v>-139744197.81999999</v>
      </c>
    </row>
    <row r="180" spans="1:6" x14ac:dyDescent="0.25">
      <c r="A180" s="181">
        <v>168506002</v>
      </c>
      <c r="B180" s="182" t="s">
        <v>193</v>
      </c>
      <c r="C180" s="183">
        <v>-83057241.340000004</v>
      </c>
      <c r="D180" s="183">
        <v>0</v>
      </c>
      <c r="E180" s="183">
        <v>624604</v>
      </c>
      <c r="F180" s="183">
        <v>-83681845.340000004</v>
      </c>
    </row>
    <row r="181" spans="1:6" x14ac:dyDescent="0.25">
      <c r="A181" s="181">
        <v>168507</v>
      </c>
      <c r="B181" s="182" t="s">
        <v>311</v>
      </c>
      <c r="C181" s="183">
        <v>-1223137748.22</v>
      </c>
      <c r="D181" s="183">
        <v>0</v>
      </c>
      <c r="E181" s="183">
        <v>10907303</v>
      </c>
      <c r="F181" s="183">
        <v>-1234045051.22</v>
      </c>
    </row>
    <row r="182" spans="1:6" x14ac:dyDescent="0.25">
      <c r="A182" s="181">
        <v>168507001</v>
      </c>
      <c r="B182" s="182" t="s">
        <v>174</v>
      </c>
      <c r="C182" s="183">
        <v>-270857984.02999997</v>
      </c>
      <c r="D182" s="183">
        <v>0</v>
      </c>
      <c r="E182" s="183">
        <v>4027048</v>
      </c>
      <c r="F182" s="183">
        <v>-274885032.02999997</v>
      </c>
    </row>
    <row r="183" spans="1:6" x14ac:dyDescent="0.25">
      <c r="A183" s="181">
        <v>168507002</v>
      </c>
      <c r="B183" s="182" t="s">
        <v>182</v>
      </c>
      <c r="C183" s="183">
        <v>-952279764.19000006</v>
      </c>
      <c r="D183" s="183">
        <v>0</v>
      </c>
      <c r="E183" s="183">
        <v>6880255</v>
      </c>
      <c r="F183" s="183">
        <v>-959160019.19000006</v>
      </c>
    </row>
    <row r="184" spans="1:6" x14ac:dyDescent="0.25">
      <c r="A184" s="181">
        <v>168508</v>
      </c>
      <c r="B184" s="182" t="s">
        <v>83</v>
      </c>
      <c r="C184" s="183">
        <v>-75166653.700000003</v>
      </c>
      <c r="D184" s="183">
        <v>0</v>
      </c>
      <c r="E184" s="183">
        <v>683333</v>
      </c>
      <c r="F184" s="183">
        <v>-75849986.700000003</v>
      </c>
    </row>
    <row r="185" spans="1:6" x14ac:dyDescent="0.25">
      <c r="A185" s="181">
        <v>168508002</v>
      </c>
      <c r="B185" s="182" t="s">
        <v>196</v>
      </c>
      <c r="C185" s="183">
        <v>-75166653.700000003</v>
      </c>
      <c r="D185" s="183">
        <v>0</v>
      </c>
      <c r="E185" s="183">
        <v>683333</v>
      </c>
      <c r="F185" s="183">
        <v>-75849986.700000003</v>
      </c>
    </row>
    <row r="186" spans="1:6" x14ac:dyDescent="0.25">
      <c r="A186" s="181">
        <v>168509</v>
      </c>
      <c r="B186" s="182" t="s">
        <v>84</v>
      </c>
      <c r="C186" s="183">
        <v>-1003911</v>
      </c>
      <c r="D186" s="183">
        <v>0</v>
      </c>
      <c r="E186" s="183">
        <v>0</v>
      </c>
      <c r="F186" s="183">
        <v>-1003911</v>
      </c>
    </row>
    <row r="187" spans="1:6" x14ac:dyDescent="0.25">
      <c r="A187" s="181">
        <v>168509002</v>
      </c>
      <c r="B187" s="182" t="s">
        <v>198</v>
      </c>
      <c r="C187" s="183">
        <v>-1003911</v>
      </c>
      <c r="D187" s="183">
        <v>0</v>
      </c>
      <c r="E187" s="183">
        <v>0</v>
      </c>
      <c r="F187" s="183">
        <v>-1003911</v>
      </c>
    </row>
    <row r="188" spans="1:6" x14ac:dyDescent="0.25">
      <c r="A188" s="181">
        <v>168512</v>
      </c>
      <c r="B188" s="182" t="s">
        <v>85</v>
      </c>
      <c r="C188" s="183">
        <v>-6783007</v>
      </c>
      <c r="D188" s="183">
        <v>0</v>
      </c>
      <c r="E188" s="183">
        <v>41667</v>
      </c>
      <c r="F188" s="183">
        <v>-6824674</v>
      </c>
    </row>
    <row r="189" spans="1:6" x14ac:dyDescent="0.25">
      <c r="A189" s="181">
        <v>168512001</v>
      </c>
      <c r="B189" s="182" t="s">
        <v>200</v>
      </c>
      <c r="C189" s="183">
        <v>-6783007</v>
      </c>
      <c r="D189" s="183">
        <v>0</v>
      </c>
      <c r="E189" s="183">
        <v>41667</v>
      </c>
      <c r="F189" s="183">
        <v>-6824674</v>
      </c>
    </row>
    <row r="190" spans="1:6" x14ac:dyDescent="0.25">
      <c r="A190" s="181">
        <v>19</v>
      </c>
      <c r="B190" s="182" t="s">
        <v>206</v>
      </c>
      <c r="C190" s="183">
        <v>585296960.78999996</v>
      </c>
      <c r="D190" s="183">
        <v>138000000</v>
      </c>
      <c r="E190" s="183">
        <v>157900788.77000001</v>
      </c>
      <c r="F190" s="183">
        <v>565396172.01999998</v>
      </c>
    </row>
    <row r="191" spans="1:6" x14ac:dyDescent="0.25">
      <c r="A191" s="181">
        <v>1905</v>
      </c>
      <c r="B191" s="182" t="s">
        <v>407</v>
      </c>
      <c r="C191" s="183">
        <v>9292247</v>
      </c>
      <c r="D191" s="183">
        <v>0</v>
      </c>
      <c r="E191" s="183">
        <v>0</v>
      </c>
      <c r="F191" s="183">
        <v>9292247</v>
      </c>
    </row>
    <row r="192" spans="1:6" x14ac:dyDescent="0.25">
      <c r="A192" s="181">
        <v>190501</v>
      </c>
      <c r="B192" s="182" t="s">
        <v>207</v>
      </c>
      <c r="C192" s="183">
        <v>9292247</v>
      </c>
      <c r="D192" s="183">
        <v>0</v>
      </c>
      <c r="E192" s="183">
        <v>0</v>
      </c>
      <c r="F192" s="183">
        <v>9292247</v>
      </c>
    </row>
    <row r="193" spans="1:6" x14ac:dyDescent="0.25">
      <c r="A193" s="181">
        <v>190501001</v>
      </c>
      <c r="B193" s="182" t="s">
        <v>207</v>
      </c>
      <c r="C193" s="183">
        <v>9292247</v>
      </c>
      <c r="D193" s="183">
        <v>0</v>
      </c>
      <c r="E193" s="183">
        <v>0</v>
      </c>
      <c r="F193" s="183">
        <v>9292247</v>
      </c>
    </row>
    <row r="194" spans="1:6" x14ac:dyDescent="0.25">
      <c r="A194" s="181">
        <v>1906</v>
      </c>
      <c r="B194" s="182" t="s">
        <v>408</v>
      </c>
      <c r="C194" s="183">
        <v>538265</v>
      </c>
      <c r="D194" s="183">
        <v>0</v>
      </c>
      <c r="E194" s="183">
        <v>0</v>
      </c>
      <c r="F194" s="183">
        <v>538265</v>
      </c>
    </row>
    <row r="195" spans="1:6" x14ac:dyDescent="0.25">
      <c r="A195" s="181">
        <v>190603</v>
      </c>
      <c r="B195" s="182" t="s">
        <v>409</v>
      </c>
      <c r="C195" s="183">
        <v>538265</v>
      </c>
      <c r="D195" s="183">
        <v>0</v>
      </c>
      <c r="E195" s="183">
        <v>0</v>
      </c>
      <c r="F195" s="183">
        <v>538265</v>
      </c>
    </row>
    <row r="196" spans="1:6" x14ac:dyDescent="0.25">
      <c r="A196" s="181">
        <v>190603001</v>
      </c>
      <c r="B196" s="182" t="s">
        <v>409</v>
      </c>
      <c r="C196" s="183">
        <v>538265</v>
      </c>
      <c r="D196" s="183">
        <v>0</v>
      </c>
      <c r="E196" s="183">
        <v>0</v>
      </c>
      <c r="F196" s="183">
        <v>538265</v>
      </c>
    </row>
    <row r="197" spans="1:6" x14ac:dyDescent="0.25">
      <c r="A197" s="181">
        <v>190604</v>
      </c>
      <c r="B197" s="182" t="s">
        <v>410</v>
      </c>
      <c r="C197" s="183">
        <v>0</v>
      </c>
      <c r="D197" s="183">
        <v>0</v>
      </c>
      <c r="E197" s="183">
        <v>0</v>
      </c>
      <c r="F197" s="183">
        <v>0</v>
      </c>
    </row>
    <row r="198" spans="1:6" x14ac:dyDescent="0.25">
      <c r="A198" s="181">
        <v>190604001</v>
      </c>
      <c r="B198" s="182" t="s">
        <v>411</v>
      </c>
      <c r="C198" s="183">
        <v>0</v>
      </c>
      <c r="D198" s="183">
        <v>0</v>
      </c>
      <c r="E198" s="183">
        <v>0</v>
      </c>
      <c r="F198" s="183">
        <v>0</v>
      </c>
    </row>
    <row r="199" spans="1:6" x14ac:dyDescent="0.25">
      <c r="A199" s="181">
        <v>1908</v>
      </c>
      <c r="B199" s="182" t="s">
        <v>412</v>
      </c>
      <c r="C199" s="183">
        <v>78577173.150000006</v>
      </c>
      <c r="D199" s="183">
        <v>138000000</v>
      </c>
      <c r="E199" s="183">
        <v>151060533.77000001</v>
      </c>
      <c r="F199" s="183">
        <v>65516639.380000003</v>
      </c>
    </row>
    <row r="200" spans="1:6" x14ac:dyDescent="0.25">
      <c r="A200" s="181">
        <v>190801</v>
      </c>
      <c r="B200" s="182" t="s">
        <v>413</v>
      </c>
      <c r="C200" s="183">
        <v>78577173.150000006</v>
      </c>
      <c r="D200" s="183">
        <v>138000000</v>
      </c>
      <c r="E200" s="183">
        <v>151060533.77000001</v>
      </c>
      <c r="F200" s="183">
        <v>65516639.380000003</v>
      </c>
    </row>
    <row r="201" spans="1:6" x14ac:dyDescent="0.25">
      <c r="A201" s="181">
        <v>190801002</v>
      </c>
      <c r="B201" s="182" t="s">
        <v>414</v>
      </c>
      <c r="C201" s="183">
        <v>78577173.150000006</v>
      </c>
      <c r="D201" s="183">
        <v>138000000</v>
      </c>
      <c r="E201" s="183">
        <v>151060533.77000001</v>
      </c>
      <c r="F201" s="183">
        <v>65516639.380000003</v>
      </c>
    </row>
    <row r="202" spans="1:6" x14ac:dyDescent="0.25">
      <c r="A202" s="181">
        <v>1970</v>
      </c>
      <c r="B202" s="182" t="s">
        <v>415</v>
      </c>
      <c r="C202" s="183">
        <v>1104927267.4100001</v>
      </c>
      <c r="D202" s="183">
        <v>0</v>
      </c>
      <c r="E202" s="183">
        <v>0</v>
      </c>
      <c r="F202" s="183">
        <v>1104927267.4100001</v>
      </c>
    </row>
    <row r="203" spans="1:6" x14ac:dyDescent="0.25">
      <c r="A203" s="181">
        <v>197005</v>
      </c>
      <c r="B203" s="182" t="s">
        <v>210</v>
      </c>
      <c r="C203" s="183">
        <v>715705238</v>
      </c>
      <c r="D203" s="183">
        <v>0</v>
      </c>
      <c r="E203" s="183">
        <v>0</v>
      </c>
      <c r="F203" s="183">
        <v>715705238</v>
      </c>
    </row>
    <row r="204" spans="1:6" x14ac:dyDescent="0.25">
      <c r="A204" s="181">
        <v>197005001</v>
      </c>
      <c r="B204" s="182" t="s">
        <v>210</v>
      </c>
      <c r="C204" s="183">
        <v>715705238</v>
      </c>
      <c r="D204" s="183">
        <v>0</v>
      </c>
      <c r="E204" s="183">
        <v>0</v>
      </c>
      <c r="F204" s="183">
        <v>715705238</v>
      </c>
    </row>
    <row r="205" spans="1:6" x14ac:dyDescent="0.25">
      <c r="A205" s="181">
        <v>197007</v>
      </c>
      <c r="B205" s="182" t="s">
        <v>211</v>
      </c>
      <c r="C205" s="183">
        <v>374422029.41000003</v>
      </c>
      <c r="D205" s="183">
        <v>0</v>
      </c>
      <c r="E205" s="183">
        <v>0</v>
      </c>
      <c r="F205" s="183">
        <v>374422029.41000003</v>
      </c>
    </row>
    <row r="206" spans="1:6" x14ac:dyDescent="0.25">
      <c r="A206" s="181">
        <v>197007001</v>
      </c>
      <c r="B206" s="182" t="s">
        <v>211</v>
      </c>
      <c r="C206" s="183">
        <v>374422029.41000003</v>
      </c>
      <c r="D206" s="183">
        <v>0</v>
      </c>
      <c r="E206" s="183">
        <v>0</v>
      </c>
      <c r="F206" s="183">
        <v>374422029.41000003</v>
      </c>
    </row>
    <row r="207" spans="1:6" x14ac:dyDescent="0.25">
      <c r="A207" s="181">
        <v>197008</v>
      </c>
      <c r="B207" s="182" t="s">
        <v>213</v>
      </c>
      <c r="C207" s="183">
        <v>14800000</v>
      </c>
      <c r="D207" s="183">
        <v>0</v>
      </c>
      <c r="E207" s="183">
        <v>0</v>
      </c>
      <c r="F207" s="183">
        <v>14800000</v>
      </c>
    </row>
    <row r="208" spans="1:6" x14ac:dyDescent="0.25">
      <c r="A208" s="181">
        <v>197008001</v>
      </c>
      <c r="B208" s="182" t="s">
        <v>213</v>
      </c>
      <c r="C208" s="183">
        <v>14800000</v>
      </c>
      <c r="D208" s="183">
        <v>0</v>
      </c>
      <c r="E208" s="183">
        <v>0</v>
      </c>
      <c r="F208" s="183">
        <v>14800000</v>
      </c>
    </row>
    <row r="209" spans="1:9" x14ac:dyDescent="0.25">
      <c r="A209" s="181">
        <v>1975</v>
      </c>
      <c r="B209" s="182" t="s">
        <v>416</v>
      </c>
      <c r="C209" s="183">
        <v>-608037991.76999998</v>
      </c>
      <c r="D209" s="183">
        <v>0</v>
      </c>
      <c r="E209" s="183">
        <v>6840255</v>
      </c>
      <c r="F209" s="183">
        <v>-614878246.76999998</v>
      </c>
    </row>
    <row r="210" spans="1:9" x14ac:dyDescent="0.25">
      <c r="A210" s="181">
        <v>197505</v>
      </c>
      <c r="B210" s="182" t="s">
        <v>210</v>
      </c>
      <c r="C210" s="183">
        <v>-343143009.85000002</v>
      </c>
      <c r="D210" s="183">
        <v>0</v>
      </c>
      <c r="E210" s="183">
        <v>0</v>
      </c>
      <c r="F210" s="183">
        <v>-343143009.85000002</v>
      </c>
    </row>
    <row r="211" spans="1:9" x14ac:dyDescent="0.25">
      <c r="A211" s="181">
        <v>197505001</v>
      </c>
      <c r="B211" s="182" t="s">
        <v>210</v>
      </c>
      <c r="C211" s="183">
        <v>-343143009.85000002</v>
      </c>
      <c r="D211" s="183">
        <v>0</v>
      </c>
      <c r="E211" s="183">
        <v>0</v>
      </c>
      <c r="F211" s="183">
        <v>-343143009.85000002</v>
      </c>
    </row>
    <row r="212" spans="1:9" x14ac:dyDescent="0.25">
      <c r="A212" s="181">
        <v>197507</v>
      </c>
      <c r="B212" s="182" t="s">
        <v>211</v>
      </c>
      <c r="C212" s="183">
        <v>-262450390.91999999</v>
      </c>
      <c r="D212" s="183">
        <v>0</v>
      </c>
      <c r="E212" s="183">
        <v>6593588</v>
      </c>
      <c r="F212" s="183">
        <v>-269043978.92000002</v>
      </c>
    </row>
    <row r="213" spans="1:9" x14ac:dyDescent="0.25">
      <c r="A213" s="181">
        <v>197507001</v>
      </c>
      <c r="B213" s="182" t="s">
        <v>211</v>
      </c>
      <c r="C213" s="183">
        <v>-262450390.91999999</v>
      </c>
      <c r="D213" s="183">
        <v>0</v>
      </c>
      <c r="E213" s="183">
        <v>6593588</v>
      </c>
      <c r="F213" s="183">
        <v>-269043978.92000002</v>
      </c>
    </row>
    <row r="214" spans="1:9" x14ac:dyDescent="0.25">
      <c r="A214" s="181">
        <v>197508</v>
      </c>
      <c r="B214" s="182" t="s">
        <v>213</v>
      </c>
      <c r="C214" s="183">
        <v>-2444591</v>
      </c>
      <c r="D214" s="183">
        <v>0</v>
      </c>
      <c r="E214" s="183">
        <v>246667</v>
      </c>
      <c r="F214" s="183">
        <v>-2691258</v>
      </c>
    </row>
    <row r="215" spans="1:9" x14ac:dyDescent="0.25">
      <c r="A215" s="181">
        <v>197508001</v>
      </c>
      <c r="B215" s="182" t="s">
        <v>213</v>
      </c>
      <c r="C215" s="183">
        <v>-2444591</v>
      </c>
      <c r="D215" s="183">
        <v>0</v>
      </c>
      <c r="E215" s="183">
        <v>246667</v>
      </c>
      <c r="F215" s="183">
        <v>-2691258</v>
      </c>
    </row>
    <row r="216" spans="1:9" x14ac:dyDescent="0.25">
      <c r="A216" s="181">
        <v>2</v>
      </c>
      <c r="B216" s="182" t="s">
        <v>417</v>
      </c>
      <c r="C216" s="183">
        <v>1076095865.9000001</v>
      </c>
      <c r="D216" s="183">
        <v>413817017.91000003</v>
      </c>
      <c r="E216" s="183">
        <v>578900677.59000003</v>
      </c>
      <c r="F216" s="183">
        <v>1241179525.5799999</v>
      </c>
      <c r="H216" s="184">
        <f>+C216-D216+E216</f>
        <v>1241179525.5799999</v>
      </c>
      <c r="I216" s="184">
        <f>+F216-H216</f>
        <v>0</v>
      </c>
    </row>
    <row r="217" spans="1:9" x14ac:dyDescent="0.25">
      <c r="A217" s="181">
        <v>24</v>
      </c>
      <c r="B217" s="182" t="s">
        <v>214</v>
      </c>
      <c r="C217" s="183">
        <v>167640090.99000001</v>
      </c>
      <c r="D217" s="183">
        <v>205120811.91</v>
      </c>
      <c r="E217" s="183">
        <v>245594387.59</v>
      </c>
      <c r="F217" s="183">
        <v>208113666.66999999</v>
      </c>
    </row>
    <row r="218" spans="1:9" x14ac:dyDescent="0.25">
      <c r="A218" s="181">
        <v>2401</v>
      </c>
      <c r="B218" s="182" t="s">
        <v>418</v>
      </c>
      <c r="C218" s="183">
        <v>29031472.989999998</v>
      </c>
      <c r="D218" s="183">
        <v>131529920.61</v>
      </c>
      <c r="E218" s="183">
        <v>104587587.33</v>
      </c>
      <c r="F218" s="183">
        <v>2089139.71</v>
      </c>
    </row>
    <row r="219" spans="1:9" x14ac:dyDescent="0.25">
      <c r="A219" s="181">
        <v>240101</v>
      </c>
      <c r="B219" s="182" t="s">
        <v>419</v>
      </c>
      <c r="C219" s="183">
        <v>16319900</v>
      </c>
      <c r="D219" s="183">
        <v>525890.81999999995</v>
      </c>
      <c r="E219" s="183">
        <v>2360130.5299999998</v>
      </c>
      <c r="F219" s="183">
        <v>18154139.710000001</v>
      </c>
    </row>
    <row r="220" spans="1:9" x14ac:dyDescent="0.25">
      <c r="A220" s="181">
        <v>240101001</v>
      </c>
      <c r="B220" s="182" t="s">
        <v>419</v>
      </c>
      <c r="C220" s="183">
        <v>16319900</v>
      </c>
      <c r="D220" s="183">
        <v>525890.81999999995</v>
      </c>
      <c r="E220" s="183">
        <v>2360130.5299999998</v>
      </c>
      <c r="F220" s="183">
        <v>18154139.710000001</v>
      </c>
    </row>
    <row r="221" spans="1:9" x14ac:dyDescent="0.25">
      <c r="A221" s="181">
        <v>240102</v>
      </c>
      <c r="B221" s="182" t="s">
        <v>420</v>
      </c>
      <c r="C221" s="183">
        <v>12711572.99</v>
      </c>
      <c r="D221" s="183">
        <v>131004029.79000001</v>
      </c>
      <c r="E221" s="183">
        <v>102227456.8</v>
      </c>
      <c r="F221" s="183">
        <v>-16065000</v>
      </c>
    </row>
    <row r="222" spans="1:9" x14ac:dyDescent="0.25">
      <c r="A222" s="181">
        <v>240102001</v>
      </c>
      <c r="B222" s="182" t="s">
        <v>421</v>
      </c>
      <c r="C222" s="183">
        <v>12711572.99</v>
      </c>
      <c r="D222" s="183">
        <v>131004029.79000001</v>
      </c>
      <c r="E222" s="183">
        <v>102227456.8</v>
      </c>
      <c r="F222" s="183">
        <v>-16065000</v>
      </c>
    </row>
    <row r="223" spans="1:9" x14ac:dyDescent="0.25">
      <c r="A223" s="181">
        <v>2407</v>
      </c>
      <c r="B223" s="182" t="s">
        <v>422</v>
      </c>
      <c r="C223" s="183">
        <v>937002</v>
      </c>
      <c r="D223" s="183">
        <v>4935000</v>
      </c>
      <c r="E223" s="183">
        <v>4950000</v>
      </c>
      <c r="F223" s="183">
        <v>952002</v>
      </c>
    </row>
    <row r="224" spans="1:9" x14ac:dyDescent="0.25">
      <c r="A224" s="181">
        <v>240706</v>
      </c>
      <c r="B224" s="182" t="s">
        <v>423</v>
      </c>
      <c r="C224" s="183">
        <v>0</v>
      </c>
      <c r="D224" s="183">
        <v>0</v>
      </c>
      <c r="E224" s="183">
        <v>0</v>
      </c>
      <c r="F224" s="183">
        <v>0</v>
      </c>
    </row>
    <row r="225" spans="1:6" x14ac:dyDescent="0.25">
      <c r="A225" s="181">
        <v>240706002</v>
      </c>
      <c r="B225" s="182" t="s">
        <v>424</v>
      </c>
      <c r="C225" s="183">
        <v>0</v>
      </c>
      <c r="D225" s="183">
        <v>0</v>
      </c>
      <c r="E225" s="183">
        <v>0</v>
      </c>
      <c r="F225" s="183">
        <v>0</v>
      </c>
    </row>
    <row r="226" spans="1:6" x14ac:dyDescent="0.25">
      <c r="A226" s="181">
        <v>240720</v>
      </c>
      <c r="B226" s="182" t="s">
        <v>425</v>
      </c>
      <c r="C226" s="183">
        <v>390969</v>
      </c>
      <c r="D226" s="183">
        <v>4935000</v>
      </c>
      <c r="E226" s="183">
        <v>4935000</v>
      </c>
      <c r="F226" s="183">
        <v>390969</v>
      </c>
    </row>
    <row r="227" spans="1:6" x14ac:dyDescent="0.25">
      <c r="A227" s="181">
        <v>240720001</v>
      </c>
      <c r="B227" s="182" t="s">
        <v>425</v>
      </c>
      <c r="C227" s="183">
        <v>390969</v>
      </c>
      <c r="D227" s="183">
        <v>4935000</v>
      </c>
      <c r="E227" s="183">
        <v>4935000</v>
      </c>
      <c r="F227" s="183">
        <v>390969</v>
      </c>
    </row>
    <row r="228" spans="1:6" x14ac:dyDescent="0.25">
      <c r="A228" s="181">
        <v>240722</v>
      </c>
      <c r="B228" s="182" t="s">
        <v>217</v>
      </c>
      <c r="C228" s="183">
        <v>546033</v>
      </c>
      <c r="D228" s="183">
        <v>0</v>
      </c>
      <c r="E228" s="183">
        <v>15000</v>
      </c>
      <c r="F228" s="183">
        <v>561033</v>
      </c>
    </row>
    <row r="229" spans="1:6" x14ac:dyDescent="0.25">
      <c r="A229" s="181">
        <v>240722001</v>
      </c>
      <c r="B229" s="182" t="s">
        <v>426</v>
      </c>
      <c r="C229" s="183">
        <v>0</v>
      </c>
      <c r="D229" s="183">
        <v>0</v>
      </c>
      <c r="E229" s="183">
        <v>0</v>
      </c>
      <c r="F229" s="183">
        <v>0</v>
      </c>
    </row>
    <row r="230" spans="1:6" x14ac:dyDescent="0.25">
      <c r="A230" s="181">
        <v>240722002</v>
      </c>
      <c r="B230" s="182" t="s">
        <v>427</v>
      </c>
      <c r="C230" s="183">
        <v>546033</v>
      </c>
      <c r="D230" s="183">
        <v>0</v>
      </c>
      <c r="E230" s="183">
        <v>15000</v>
      </c>
      <c r="F230" s="183">
        <v>561033</v>
      </c>
    </row>
    <row r="231" spans="1:6" x14ac:dyDescent="0.25">
      <c r="A231" s="181">
        <v>240790</v>
      </c>
      <c r="B231" s="182" t="s">
        <v>428</v>
      </c>
      <c r="C231" s="183">
        <v>0</v>
      </c>
      <c r="D231" s="183">
        <v>0</v>
      </c>
      <c r="E231" s="183">
        <v>0</v>
      </c>
      <c r="F231" s="183">
        <v>0</v>
      </c>
    </row>
    <row r="232" spans="1:6" x14ac:dyDescent="0.25">
      <c r="A232" s="181">
        <v>240790001</v>
      </c>
      <c r="B232" s="182" t="s">
        <v>428</v>
      </c>
      <c r="C232" s="183">
        <v>0</v>
      </c>
      <c r="D232" s="183">
        <v>0</v>
      </c>
      <c r="E232" s="183">
        <v>0</v>
      </c>
      <c r="F232" s="183">
        <v>0</v>
      </c>
    </row>
    <row r="233" spans="1:6" x14ac:dyDescent="0.25">
      <c r="A233" s="181">
        <v>2424</v>
      </c>
      <c r="B233" s="182" t="s">
        <v>429</v>
      </c>
      <c r="C233" s="183">
        <v>89173927</v>
      </c>
      <c r="D233" s="183">
        <v>13831545</v>
      </c>
      <c r="E233" s="183">
        <v>49848810</v>
      </c>
      <c r="F233" s="183">
        <v>125191192</v>
      </c>
    </row>
    <row r="234" spans="1:6" x14ac:dyDescent="0.25">
      <c r="A234" s="181">
        <v>242401</v>
      </c>
      <c r="B234" s="182" t="s">
        <v>430</v>
      </c>
      <c r="C234" s="183">
        <v>26454202</v>
      </c>
      <c r="D234" s="183">
        <v>0</v>
      </c>
      <c r="E234" s="183">
        <v>9558113</v>
      </c>
      <c r="F234" s="183">
        <v>36012315</v>
      </c>
    </row>
    <row r="235" spans="1:6" x14ac:dyDescent="0.25">
      <c r="A235" s="181">
        <v>242401001</v>
      </c>
      <c r="B235" s="182" t="s">
        <v>430</v>
      </c>
      <c r="C235" s="183">
        <v>26454202</v>
      </c>
      <c r="D235" s="183">
        <v>0</v>
      </c>
      <c r="E235" s="183">
        <v>9558113</v>
      </c>
      <c r="F235" s="183">
        <v>36012315</v>
      </c>
    </row>
    <row r="236" spans="1:6" x14ac:dyDescent="0.25">
      <c r="A236" s="181">
        <v>242402</v>
      </c>
      <c r="B236" s="182" t="s">
        <v>220</v>
      </c>
      <c r="C236" s="183">
        <v>24700275</v>
      </c>
      <c r="D236" s="183">
        <v>0</v>
      </c>
      <c r="E236" s="183">
        <v>9013152</v>
      </c>
      <c r="F236" s="183">
        <v>33713427</v>
      </c>
    </row>
    <row r="237" spans="1:6" x14ac:dyDescent="0.25">
      <c r="A237" s="181">
        <v>242402001</v>
      </c>
      <c r="B237" s="182" t="s">
        <v>220</v>
      </c>
      <c r="C237" s="183">
        <v>24700275</v>
      </c>
      <c r="D237" s="183">
        <v>0</v>
      </c>
      <c r="E237" s="183">
        <v>9013152</v>
      </c>
      <c r="F237" s="183">
        <v>33713427</v>
      </c>
    </row>
    <row r="238" spans="1:6" x14ac:dyDescent="0.25">
      <c r="A238" s="181">
        <v>242405</v>
      </c>
      <c r="B238" s="182" t="s">
        <v>221</v>
      </c>
      <c r="C238" s="183">
        <v>0</v>
      </c>
      <c r="D238" s="183">
        <v>12775117</v>
      </c>
      <c r="E238" s="183">
        <v>12775117</v>
      </c>
      <c r="F238" s="183">
        <v>0</v>
      </c>
    </row>
    <row r="239" spans="1:6" x14ac:dyDescent="0.25">
      <c r="A239" s="181">
        <v>242405001</v>
      </c>
      <c r="B239" s="182" t="s">
        <v>221</v>
      </c>
      <c r="C239" s="183">
        <v>0</v>
      </c>
      <c r="D239" s="183">
        <v>12775117</v>
      </c>
      <c r="E239" s="183">
        <v>12775117</v>
      </c>
      <c r="F239" s="183">
        <v>0</v>
      </c>
    </row>
    <row r="240" spans="1:6" x14ac:dyDescent="0.25">
      <c r="A240" s="181">
        <v>242406</v>
      </c>
      <c r="B240" s="182" t="s">
        <v>222</v>
      </c>
      <c r="C240" s="183">
        <v>0</v>
      </c>
      <c r="D240" s="183">
        <v>332000</v>
      </c>
      <c r="E240" s="183">
        <v>332000</v>
      </c>
      <c r="F240" s="183">
        <v>0</v>
      </c>
    </row>
    <row r="241" spans="1:6" x14ac:dyDescent="0.25">
      <c r="A241" s="181">
        <v>242406001</v>
      </c>
      <c r="B241" s="182" t="s">
        <v>222</v>
      </c>
      <c r="C241" s="183">
        <v>0</v>
      </c>
      <c r="D241" s="183">
        <v>332000</v>
      </c>
      <c r="E241" s="183">
        <v>332000</v>
      </c>
      <c r="F241" s="183">
        <v>0</v>
      </c>
    </row>
    <row r="242" spans="1:6" x14ac:dyDescent="0.25">
      <c r="A242" s="181">
        <v>242407</v>
      </c>
      <c r="B242" s="182" t="s">
        <v>223</v>
      </c>
      <c r="C242" s="183">
        <v>30011000</v>
      </c>
      <c r="D242" s="183">
        <v>0</v>
      </c>
      <c r="E242" s="183">
        <v>15446000</v>
      </c>
      <c r="F242" s="183">
        <v>45457000</v>
      </c>
    </row>
    <row r="243" spans="1:6" x14ac:dyDescent="0.25">
      <c r="A243" s="181">
        <v>242407001</v>
      </c>
      <c r="B243" s="182" t="s">
        <v>223</v>
      </c>
      <c r="C243" s="183">
        <v>30011000</v>
      </c>
      <c r="D243" s="183">
        <v>0</v>
      </c>
      <c r="E243" s="183">
        <v>15446000</v>
      </c>
      <c r="F243" s="183">
        <v>45457000</v>
      </c>
    </row>
    <row r="244" spans="1:6" x14ac:dyDescent="0.25">
      <c r="A244" s="181">
        <v>242408</v>
      </c>
      <c r="B244" s="182" t="s">
        <v>224</v>
      </c>
      <c r="C244" s="183">
        <v>0</v>
      </c>
      <c r="D244" s="183">
        <v>724428</v>
      </c>
      <c r="E244" s="183">
        <v>724428</v>
      </c>
      <c r="F244" s="183">
        <v>0</v>
      </c>
    </row>
    <row r="245" spans="1:6" x14ac:dyDescent="0.25">
      <c r="A245" s="181">
        <v>242408001</v>
      </c>
      <c r="B245" s="182" t="s">
        <v>224</v>
      </c>
      <c r="C245" s="183">
        <v>0</v>
      </c>
      <c r="D245" s="183">
        <v>724428</v>
      </c>
      <c r="E245" s="183">
        <v>724428</v>
      </c>
      <c r="F245" s="183">
        <v>0</v>
      </c>
    </row>
    <row r="246" spans="1:6" x14ac:dyDescent="0.25">
      <c r="A246" s="181">
        <v>242411</v>
      </c>
      <c r="B246" s="182" t="s">
        <v>431</v>
      </c>
      <c r="C246" s="183">
        <v>0</v>
      </c>
      <c r="D246" s="183">
        <v>0</v>
      </c>
      <c r="E246" s="183">
        <v>0</v>
      </c>
      <c r="F246" s="183">
        <v>0</v>
      </c>
    </row>
    <row r="247" spans="1:6" x14ac:dyDescent="0.25">
      <c r="A247" s="181">
        <v>242411001</v>
      </c>
      <c r="B247" s="182" t="s">
        <v>431</v>
      </c>
      <c r="C247" s="183">
        <v>0</v>
      </c>
      <c r="D247" s="183">
        <v>0</v>
      </c>
      <c r="E247" s="183">
        <v>0</v>
      </c>
      <c r="F247" s="183">
        <v>0</v>
      </c>
    </row>
    <row r="248" spans="1:6" x14ac:dyDescent="0.25">
      <c r="A248" s="181">
        <v>242413</v>
      </c>
      <c r="B248" s="182" t="s">
        <v>225</v>
      </c>
      <c r="C248" s="183">
        <v>4000000</v>
      </c>
      <c r="D248" s="183">
        <v>0</v>
      </c>
      <c r="E248" s="183">
        <v>2000000</v>
      </c>
      <c r="F248" s="183">
        <v>6000000</v>
      </c>
    </row>
    <row r="249" spans="1:6" x14ac:dyDescent="0.25">
      <c r="A249" s="181">
        <v>242413001</v>
      </c>
      <c r="B249" s="182" t="s">
        <v>225</v>
      </c>
      <c r="C249" s="183">
        <v>4000000</v>
      </c>
      <c r="D249" s="183">
        <v>0</v>
      </c>
      <c r="E249" s="183">
        <v>2000000</v>
      </c>
      <c r="F249" s="183">
        <v>6000000</v>
      </c>
    </row>
    <row r="250" spans="1:6" x14ac:dyDescent="0.25">
      <c r="A250" s="181">
        <v>242490</v>
      </c>
      <c r="B250" s="182" t="s">
        <v>226</v>
      </c>
      <c r="C250" s="183">
        <v>4008450</v>
      </c>
      <c r="D250" s="183">
        <v>0</v>
      </c>
      <c r="E250" s="183">
        <v>0</v>
      </c>
      <c r="F250" s="183">
        <v>4008450</v>
      </c>
    </row>
    <row r="251" spans="1:6" x14ac:dyDescent="0.25">
      <c r="A251" s="181">
        <v>242490001</v>
      </c>
      <c r="B251" s="182" t="s">
        <v>226</v>
      </c>
      <c r="C251" s="183">
        <v>4008450</v>
      </c>
      <c r="D251" s="183">
        <v>0</v>
      </c>
      <c r="E251" s="183">
        <v>0</v>
      </c>
      <c r="F251" s="183">
        <v>4008450</v>
      </c>
    </row>
    <row r="252" spans="1:6" x14ac:dyDescent="0.25">
      <c r="A252" s="181">
        <v>2436</v>
      </c>
      <c r="B252" s="182" t="s">
        <v>432</v>
      </c>
      <c r="C252" s="183">
        <v>15494089</v>
      </c>
      <c r="D252" s="183">
        <v>17208111</v>
      </c>
      <c r="E252" s="183">
        <v>16411495</v>
      </c>
      <c r="F252" s="183">
        <v>14697473</v>
      </c>
    </row>
    <row r="253" spans="1:6" x14ac:dyDescent="0.25">
      <c r="A253" s="181">
        <v>243602</v>
      </c>
      <c r="B253" s="182" t="s">
        <v>433</v>
      </c>
      <c r="C253" s="183">
        <v>0</v>
      </c>
      <c r="D253" s="183">
        <v>0</v>
      </c>
      <c r="E253" s="183">
        <v>0</v>
      </c>
      <c r="F253" s="183">
        <v>0</v>
      </c>
    </row>
    <row r="254" spans="1:6" x14ac:dyDescent="0.25">
      <c r="A254" s="181">
        <v>243602002</v>
      </c>
      <c r="B254" s="182" t="s">
        <v>434</v>
      </c>
      <c r="C254" s="183">
        <v>0</v>
      </c>
      <c r="D254" s="183">
        <v>0</v>
      </c>
      <c r="E254" s="183">
        <v>0</v>
      </c>
      <c r="F254" s="183">
        <v>0</v>
      </c>
    </row>
    <row r="255" spans="1:6" x14ac:dyDescent="0.25">
      <c r="A255" s="181">
        <v>243603</v>
      </c>
      <c r="B255" s="182" t="s">
        <v>227</v>
      </c>
      <c r="C255" s="183">
        <v>114</v>
      </c>
      <c r="D255" s="183">
        <v>0</v>
      </c>
      <c r="E255" s="183">
        <v>0</v>
      </c>
      <c r="F255" s="183">
        <v>114</v>
      </c>
    </row>
    <row r="256" spans="1:6" x14ac:dyDescent="0.25">
      <c r="A256" s="181">
        <v>243603001</v>
      </c>
      <c r="B256" s="182" t="s">
        <v>435</v>
      </c>
      <c r="C256" s="183">
        <v>114</v>
      </c>
      <c r="D256" s="183">
        <v>0</v>
      </c>
      <c r="E256" s="183">
        <v>0</v>
      </c>
      <c r="F256" s="183">
        <v>114</v>
      </c>
    </row>
    <row r="257" spans="1:6" x14ac:dyDescent="0.25">
      <c r="A257" s="181">
        <v>243603002</v>
      </c>
      <c r="B257" s="182" t="s">
        <v>434</v>
      </c>
      <c r="C257" s="183">
        <v>0</v>
      </c>
      <c r="D257" s="183">
        <v>0</v>
      </c>
      <c r="E257" s="183">
        <v>0</v>
      </c>
      <c r="F257" s="183">
        <v>0</v>
      </c>
    </row>
    <row r="258" spans="1:6" x14ac:dyDescent="0.25">
      <c r="A258" s="181">
        <v>243605</v>
      </c>
      <c r="B258" s="182" t="s">
        <v>228</v>
      </c>
      <c r="C258" s="183">
        <v>223875</v>
      </c>
      <c r="D258" s="183">
        <v>152000</v>
      </c>
      <c r="E258" s="183">
        <v>607267</v>
      </c>
      <c r="F258" s="183">
        <v>679142</v>
      </c>
    </row>
    <row r="259" spans="1:6" x14ac:dyDescent="0.25">
      <c r="A259" s="181">
        <v>243605001</v>
      </c>
      <c r="B259" s="182" t="s">
        <v>435</v>
      </c>
      <c r="C259" s="183">
        <v>223875</v>
      </c>
      <c r="D259" s="183">
        <v>76000</v>
      </c>
      <c r="E259" s="183">
        <v>531267</v>
      </c>
      <c r="F259" s="183">
        <v>679142</v>
      </c>
    </row>
    <row r="260" spans="1:6" x14ac:dyDescent="0.25">
      <c r="A260" s="181">
        <v>243605002</v>
      </c>
      <c r="B260" s="182" t="s">
        <v>434</v>
      </c>
      <c r="C260" s="183">
        <v>0</v>
      </c>
      <c r="D260" s="183">
        <v>76000</v>
      </c>
      <c r="E260" s="183">
        <v>76000</v>
      </c>
      <c r="F260" s="183">
        <v>0</v>
      </c>
    </row>
    <row r="261" spans="1:6" x14ac:dyDescent="0.25">
      <c r="A261" s="181">
        <v>243608</v>
      </c>
      <c r="B261" s="182" t="s">
        <v>229</v>
      </c>
      <c r="C261" s="183">
        <v>2286355</v>
      </c>
      <c r="D261" s="183">
        <v>3796867</v>
      </c>
      <c r="E261" s="183">
        <v>1854550</v>
      </c>
      <c r="F261" s="183">
        <v>344038</v>
      </c>
    </row>
    <row r="262" spans="1:6" x14ac:dyDescent="0.25">
      <c r="A262" s="181">
        <v>243608001</v>
      </c>
      <c r="B262" s="182" t="s">
        <v>435</v>
      </c>
      <c r="C262" s="183">
        <v>2286355</v>
      </c>
      <c r="D262" s="183">
        <v>747990</v>
      </c>
      <c r="E262" s="183">
        <v>550</v>
      </c>
      <c r="F262" s="183">
        <v>1538915</v>
      </c>
    </row>
    <row r="263" spans="1:6" x14ac:dyDescent="0.25">
      <c r="A263" s="181">
        <v>243608002</v>
      </c>
      <c r="B263" s="182" t="s">
        <v>434</v>
      </c>
      <c r="C263" s="183">
        <v>0</v>
      </c>
      <c r="D263" s="183">
        <v>3048877</v>
      </c>
      <c r="E263" s="183">
        <v>1854000</v>
      </c>
      <c r="F263" s="183">
        <v>-1194877</v>
      </c>
    </row>
    <row r="264" spans="1:6" x14ac:dyDescent="0.25">
      <c r="A264" s="181">
        <v>243615</v>
      </c>
      <c r="B264" s="182" t="s">
        <v>230</v>
      </c>
      <c r="C264" s="183">
        <v>6030615</v>
      </c>
      <c r="D264" s="183">
        <v>12084000</v>
      </c>
      <c r="E264" s="183">
        <v>12023000</v>
      </c>
      <c r="F264" s="183">
        <v>5969615</v>
      </c>
    </row>
    <row r="265" spans="1:6" x14ac:dyDescent="0.25">
      <c r="A265" s="181">
        <v>243615001</v>
      </c>
      <c r="B265" s="182" t="s">
        <v>435</v>
      </c>
      <c r="C265" s="183">
        <v>6030615</v>
      </c>
      <c r="D265" s="183">
        <v>6042000</v>
      </c>
      <c r="E265" s="183">
        <v>5981000</v>
      </c>
      <c r="F265" s="183">
        <v>5969615</v>
      </c>
    </row>
    <row r="266" spans="1:6" x14ac:dyDescent="0.25">
      <c r="A266" s="181">
        <v>243615002</v>
      </c>
      <c r="B266" s="182" t="s">
        <v>434</v>
      </c>
      <c r="C266" s="183">
        <v>0</v>
      </c>
      <c r="D266" s="183">
        <v>6042000</v>
      </c>
      <c r="E266" s="183">
        <v>6042000</v>
      </c>
      <c r="F266" s="183">
        <v>0</v>
      </c>
    </row>
    <row r="267" spans="1:6" x14ac:dyDescent="0.25">
      <c r="A267" s="181">
        <v>243625</v>
      </c>
      <c r="B267" s="182" t="s">
        <v>436</v>
      </c>
      <c r="C267" s="183">
        <v>3639393</v>
      </c>
      <c r="D267" s="183">
        <v>1136000</v>
      </c>
      <c r="E267" s="183">
        <v>823517</v>
      </c>
      <c r="F267" s="183">
        <v>3326910</v>
      </c>
    </row>
    <row r="268" spans="1:6" x14ac:dyDescent="0.25">
      <c r="A268" s="181">
        <v>243625001</v>
      </c>
      <c r="B268" s="182" t="s">
        <v>437</v>
      </c>
      <c r="C268" s="183">
        <v>3639393</v>
      </c>
      <c r="D268" s="183">
        <v>568000</v>
      </c>
      <c r="E268" s="183">
        <v>255517</v>
      </c>
      <c r="F268" s="183">
        <v>3326910</v>
      </c>
    </row>
    <row r="269" spans="1:6" x14ac:dyDescent="0.25">
      <c r="A269" s="181">
        <v>243625002</v>
      </c>
      <c r="B269" s="182" t="s">
        <v>438</v>
      </c>
      <c r="C269" s="183">
        <v>0</v>
      </c>
      <c r="D269" s="183">
        <v>568000</v>
      </c>
      <c r="E269" s="183">
        <v>568000</v>
      </c>
      <c r="F269" s="183">
        <v>0</v>
      </c>
    </row>
    <row r="270" spans="1:6" x14ac:dyDescent="0.25">
      <c r="A270" s="181">
        <v>243626</v>
      </c>
      <c r="B270" s="182" t="s">
        <v>439</v>
      </c>
      <c r="C270" s="183">
        <v>584</v>
      </c>
      <c r="D270" s="183">
        <v>0</v>
      </c>
      <c r="E270" s="183">
        <v>0</v>
      </c>
      <c r="F270" s="183">
        <v>584</v>
      </c>
    </row>
    <row r="271" spans="1:6" x14ac:dyDescent="0.25">
      <c r="A271" s="181">
        <v>243626001</v>
      </c>
      <c r="B271" s="182" t="s">
        <v>435</v>
      </c>
      <c r="C271" s="183">
        <v>584</v>
      </c>
      <c r="D271" s="183">
        <v>0</v>
      </c>
      <c r="E271" s="183">
        <v>0</v>
      </c>
      <c r="F271" s="183">
        <v>584</v>
      </c>
    </row>
    <row r="272" spans="1:6" x14ac:dyDescent="0.25">
      <c r="A272" s="181">
        <v>243626002</v>
      </c>
      <c r="B272" s="182" t="s">
        <v>434</v>
      </c>
      <c r="C272" s="183">
        <v>0</v>
      </c>
      <c r="D272" s="183">
        <v>0</v>
      </c>
      <c r="E272" s="183">
        <v>0</v>
      </c>
      <c r="F272" s="183">
        <v>0</v>
      </c>
    </row>
    <row r="273" spans="1:6" x14ac:dyDescent="0.25">
      <c r="A273" s="181">
        <v>243627</v>
      </c>
      <c r="B273" s="182" t="s">
        <v>440</v>
      </c>
      <c r="C273" s="183">
        <v>3313153</v>
      </c>
      <c r="D273" s="183">
        <v>39244</v>
      </c>
      <c r="E273" s="183">
        <v>1103161</v>
      </c>
      <c r="F273" s="183">
        <v>4377070</v>
      </c>
    </row>
    <row r="274" spans="1:6" x14ac:dyDescent="0.25">
      <c r="A274" s="181">
        <v>243627001</v>
      </c>
      <c r="B274" s="182" t="s">
        <v>435</v>
      </c>
      <c r="C274" s="183">
        <v>3313344</v>
      </c>
      <c r="D274" s="183">
        <v>39244</v>
      </c>
      <c r="E274" s="183">
        <v>1103161</v>
      </c>
      <c r="F274" s="183">
        <v>4377261</v>
      </c>
    </row>
    <row r="275" spans="1:6" x14ac:dyDescent="0.25">
      <c r="A275" s="181">
        <v>243627002</v>
      </c>
      <c r="B275" s="182" t="s">
        <v>434</v>
      </c>
      <c r="C275" s="183">
        <v>-191</v>
      </c>
      <c r="D275" s="183">
        <v>0</v>
      </c>
      <c r="E275" s="183">
        <v>0</v>
      </c>
      <c r="F275" s="183">
        <v>-191</v>
      </c>
    </row>
    <row r="276" spans="1:6" x14ac:dyDescent="0.25">
      <c r="A276" s="181">
        <v>243628</v>
      </c>
      <c r="B276" s="182" t="s">
        <v>441</v>
      </c>
      <c r="C276" s="183">
        <v>0</v>
      </c>
      <c r="D276" s="183">
        <v>0</v>
      </c>
      <c r="E276" s="183">
        <v>0</v>
      </c>
      <c r="F276" s="183">
        <v>0</v>
      </c>
    </row>
    <row r="277" spans="1:6" x14ac:dyDescent="0.25">
      <c r="A277" s="181">
        <v>243628001</v>
      </c>
      <c r="B277" s="182" t="s">
        <v>435</v>
      </c>
      <c r="C277" s="183">
        <v>0</v>
      </c>
      <c r="D277" s="183">
        <v>0</v>
      </c>
      <c r="E277" s="183">
        <v>0</v>
      </c>
      <c r="F277" s="183">
        <v>0</v>
      </c>
    </row>
    <row r="278" spans="1:6" x14ac:dyDescent="0.25">
      <c r="A278" s="181">
        <v>243628002</v>
      </c>
      <c r="B278" s="182" t="s">
        <v>434</v>
      </c>
      <c r="C278" s="183">
        <v>0</v>
      </c>
      <c r="D278" s="183">
        <v>0</v>
      </c>
      <c r="E278" s="183">
        <v>0</v>
      </c>
      <c r="F278" s="183">
        <v>0</v>
      </c>
    </row>
    <row r="279" spans="1:6" x14ac:dyDescent="0.25">
      <c r="A279" s="181">
        <v>243630</v>
      </c>
      <c r="B279" s="182" t="s">
        <v>233</v>
      </c>
      <c r="C279" s="183">
        <v>0</v>
      </c>
      <c r="D279" s="183">
        <v>0</v>
      </c>
      <c r="E279" s="183">
        <v>0</v>
      </c>
      <c r="F279" s="183">
        <v>0</v>
      </c>
    </row>
    <row r="280" spans="1:6" x14ac:dyDescent="0.25">
      <c r="A280" s="181">
        <v>243630001</v>
      </c>
      <c r="B280" s="182" t="s">
        <v>435</v>
      </c>
      <c r="C280" s="183">
        <v>0</v>
      </c>
      <c r="D280" s="183">
        <v>0</v>
      </c>
      <c r="E280" s="183">
        <v>0</v>
      </c>
      <c r="F280" s="183">
        <v>0</v>
      </c>
    </row>
    <row r="281" spans="1:6" x14ac:dyDescent="0.25">
      <c r="A281" s="181">
        <v>243630002</v>
      </c>
      <c r="B281" s="182" t="s">
        <v>434</v>
      </c>
      <c r="C281" s="183">
        <v>0</v>
      </c>
      <c r="D281" s="183">
        <v>0</v>
      </c>
      <c r="E281" s="183">
        <v>0</v>
      </c>
      <c r="F281" s="183">
        <v>0</v>
      </c>
    </row>
    <row r="282" spans="1:6" x14ac:dyDescent="0.25">
      <c r="A282" s="181">
        <v>2440</v>
      </c>
      <c r="B282" s="182" t="s">
        <v>442</v>
      </c>
      <c r="C282" s="183">
        <v>0</v>
      </c>
      <c r="D282" s="183">
        <v>0</v>
      </c>
      <c r="E282" s="183">
        <v>15931233</v>
      </c>
      <c r="F282" s="183">
        <v>15931233</v>
      </c>
    </row>
    <row r="283" spans="1:6" x14ac:dyDescent="0.25">
      <c r="A283" s="181">
        <v>244003</v>
      </c>
      <c r="B283" s="182" t="s">
        <v>307</v>
      </c>
      <c r="C283" s="183">
        <v>0</v>
      </c>
      <c r="D283" s="183">
        <v>0</v>
      </c>
      <c r="E283" s="183">
        <v>15870233</v>
      </c>
      <c r="F283" s="183">
        <v>15870233</v>
      </c>
    </row>
    <row r="284" spans="1:6" x14ac:dyDescent="0.25">
      <c r="A284" s="181">
        <v>244003001</v>
      </c>
      <c r="B284" s="182" t="s">
        <v>307</v>
      </c>
      <c r="C284" s="183">
        <v>0</v>
      </c>
      <c r="D284" s="183">
        <v>0</v>
      </c>
      <c r="E284" s="183">
        <v>15870233</v>
      </c>
      <c r="F284" s="183">
        <v>15870233</v>
      </c>
    </row>
    <row r="285" spans="1:6" x14ac:dyDescent="0.25">
      <c r="A285" s="181">
        <v>244014</v>
      </c>
      <c r="B285" s="182" t="s">
        <v>268</v>
      </c>
      <c r="C285" s="183">
        <v>0</v>
      </c>
      <c r="D285" s="183">
        <v>0</v>
      </c>
      <c r="E285" s="183">
        <v>0</v>
      </c>
      <c r="F285" s="183">
        <v>0</v>
      </c>
    </row>
    <row r="286" spans="1:6" x14ac:dyDescent="0.25">
      <c r="A286" s="181">
        <v>244014001</v>
      </c>
      <c r="B286" s="182" t="s">
        <v>268</v>
      </c>
      <c r="C286" s="183">
        <v>0</v>
      </c>
      <c r="D286" s="183">
        <v>0</v>
      </c>
      <c r="E286" s="183">
        <v>0</v>
      </c>
      <c r="F286" s="183">
        <v>0</v>
      </c>
    </row>
    <row r="287" spans="1:6" x14ac:dyDescent="0.25">
      <c r="A287" s="181">
        <v>244016</v>
      </c>
      <c r="B287" s="182" t="s">
        <v>443</v>
      </c>
      <c r="C287" s="183">
        <v>0</v>
      </c>
      <c r="D287" s="183">
        <v>0</v>
      </c>
      <c r="E287" s="183">
        <v>61000</v>
      </c>
      <c r="F287" s="183">
        <v>61000</v>
      </c>
    </row>
    <row r="288" spans="1:6" x14ac:dyDescent="0.25">
      <c r="A288" s="181">
        <v>244016001</v>
      </c>
      <c r="B288" s="182" t="s">
        <v>443</v>
      </c>
      <c r="C288" s="183">
        <v>0</v>
      </c>
      <c r="D288" s="183">
        <v>0</v>
      </c>
      <c r="E288" s="183">
        <v>61000</v>
      </c>
      <c r="F288" s="183">
        <v>61000</v>
      </c>
    </row>
    <row r="289" spans="1:6" x14ac:dyDescent="0.25">
      <c r="A289" s="181">
        <v>244023</v>
      </c>
      <c r="B289" s="182" t="s">
        <v>444</v>
      </c>
      <c r="C289" s="183">
        <v>0</v>
      </c>
      <c r="D289" s="183">
        <v>0</v>
      </c>
      <c r="E289" s="183">
        <v>0</v>
      </c>
      <c r="F289" s="183">
        <v>0</v>
      </c>
    </row>
    <row r="290" spans="1:6" x14ac:dyDescent="0.25">
      <c r="A290" s="181">
        <v>244023001</v>
      </c>
      <c r="B290" s="182" t="s">
        <v>444</v>
      </c>
      <c r="C290" s="183">
        <v>0</v>
      </c>
      <c r="D290" s="183">
        <v>0</v>
      </c>
      <c r="E290" s="183">
        <v>0</v>
      </c>
      <c r="F290" s="183">
        <v>0</v>
      </c>
    </row>
    <row r="291" spans="1:6" x14ac:dyDescent="0.25">
      <c r="A291" s="181">
        <v>244024</v>
      </c>
      <c r="B291" s="182" t="s">
        <v>308</v>
      </c>
      <c r="C291" s="183">
        <v>0</v>
      </c>
      <c r="D291" s="183">
        <v>0</v>
      </c>
      <c r="E291" s="183">
        <v>0</v>
      </c>
      <c r="F291" s="183">
        <v>0</v>
      </c>
    </row>
    <row r="292" spans="1:6" x14ac:dyDescent="0.25">
      <c r="A292" s="181">
        <v>244024001</v>
      </c>
      <c r="B292" s="182" t="s">
        <v>308</v>
      </c>
      <c r="C292" s="183">
        <v>0</v>
      </c>
      <c r="D292" s="183">
        <v>0</v>
      </c>
      <c r="E292" s="183">
        <v>0</v>
      </c>
      <c r="F292" s="183">
        <v>0</v>
      </c>
    </row>
    <row r="293" spans="1:6" x14ac:dyDescent="0.25">
      <c r="A293" s="181">
        <v>2460</v>
      </c>
      <c r="B293" s="182" t="s">
        <v>445</v>
      </c>
      <c r="C293" s="183">
        <v>0</v>
      </c>
      <c r="D293" s="183">
        <v>0</v>
      </c>
      <c r="E293" s="183">
        <v>0</v>
      </c>
      <c r="F293" s="183">
        <v>0</v>
      </c>
    </row>
    <row r="294" spans="1:6" x14ac:dyDescent="0.25">
      <c r="A294" s="181">
        <v>246002</v>
      </c>
      <c r="B294" s="182" t="s">
        <v>446</v>
      </c>
      <c r="C294" s="183">
        <v>0</v>
      </c>
      <c r="D294" s="183">
        <v>0</v>
      </c>
      <c r="E294" s="183">
        <v>0</v>
      </c>
      <c r="F294" s="183">
        <v>0</v>
      </c>
    </row>
    <row r="295" spans="1:6" x14ac:dyDescent="0.25">
      <c r="A295" s="181">
        <v>246002001</v>
      </c>
      <c r="B295" s="182" t="s">
        <v>446</v>
      </c>
      <c r="C295" s="183">
        <v>0</v>
      </c>
      <c r="D295" s="183">
        <v>0</v>
      </c>
      <c r="E295" s="183">
        <v>0</v>
      </c>
      <c r="F295" s="183">
        <v>0</v>
      </c>
    </row>
    <row r="296" spans="1:6" x14ac:dyDescent="0.25">
      <c r="A296" s="181">
        <v>246003</v>
      </c>
      <c r="B296" s="182" t="s">
        <v>447</v>
      </c>
      <c r="C296" s="183">
        <v>0</v>
      </c>
      <c r="D296" s="183">
        <v>0</v>
      </c>
      <c r="E296" s="183">
        <v>0</v>
      </c>
      <c r="F296" s="183">
        <v>0</v>
      </c>
    </row>
    <row r="297" spans="1:6" x14ac:dyDescent="0.25">
      <c r="A297" s="181">
        <v>246003002</v>
      </c>
      <c r="B297" s="182" t="s">
        <v>448</v>
      </c>
      <c r="C297" s="183">
        <v>0</v>
      </c>
      <c r="D297" s="183">
        <v>0</v>
      </c>
      <c r="E297" s="183">
        <v>0</v>
      </c>
      <c r="F297" s="183">
        <v>0</v>
      </c>
    </row>
    <row r="298" spans="1:6" x14ac:dyDescent="0.25">
      <c r="A298" s="181">
        <v>2490</v>
      </c>
      <c r="B298" s="182" t="s">
        <v>449</v>
      </c>
      <c r="C298" s="183">
        <v>33003600</v>
      </c>
      <c r="D298" s="183">
        <v>37616235.299999997</v>
      </c>
      <c r="E298" s="183">
        <v>53865262.259999998</v>
      </c>
      <c r="F298" s="183">
        <v>49252626.960000001</v>
      </c>
    </row>
    <row r="299" spans="1:6" x14ac:dyDescent="0.25">
      <c r="A299" s="181">
        <v>249028</v>
      </c>
      <c r="B299" s="182" t="s">
        <v>207</v>
      </c>
      <c r="C299" s="183">
        <v>0</v>
      </c>
      <c r="D299" s="183">
        <v>0</v>
      </c>
      <c r="E299" s="183">
        <v>0</v>
      </c>
      <c r="F299" s="183">
        <v>0</v>
      </c>
    </row>
    <row r="300" spans="1:6" x14ac:dyDescent="0.25">
      <c r="A300" s="181">
        <v>249028001</v>
      </c>
      <c r="B300" s="182" t="s">
        <v>207</v>
      </c>
      <c r="C300" s="183">
        <v>0</v>
      </c>
      <c r="D300" s="183">
        <v>0</v>
      </c>
      <c r="E300" s="183">
        <v>0</v>
      </c>
      <c r="F300" s="183">
        <v>0</v>
      </c>
    </row>
    <row r="301" spans="1:6" x14ac:dyDescent="0.25">
      <c r="A301" s="181">
        <v>249040</v>
      </c>
      <c r="B301" s="182" t="s">
        <v>450</v>
      </c>
      <c r="C301" s="183">
        <v>236500</v>
      </c>
      <c r="D301" s="183">
        <v>0</v>
      </c>
      <c r="E301" s="183">
        <v>0</v>
      </c>
      <c r="F301" s="183">
        <v>236500</v>
      </c>
    </row>
    <row r="302" spans="1:6" x14ac:dyDescent="0.25">
      <c r="A302" s="181">
        <v>249040001</v>
      </c>
      <c r="B302" s="182" t="s">
        <v>450</v>
      </c>
      <c r="C302" s="183">
        <v>236500</v>
      </c>
      <c r="D302" s="183">
        <v>0</v>
      </c>
      <c r="E302" s="183">
        <v>0</v>
      </c>
      <c r="F302" s="183">
        <v>236500</v>
      </c>
    </row>
    <row r="303" spans="1:6" x14ac:dyDescent="0.25">
      <c r="A303" s="181">
        <v>249045</v>
      </c>
      <c r="B303" s="182" t="s">
        <v>362</v>
      </c>
      <c r="C303" s="183">
        <v>0</v>
      </c>
      <c r="D303" s="183">
        <v>0</v>
      </c>
      <c r="E303" s="183">
        <v>0</v>
      </c>
      <c r="F303" s="183">
        <v>0</v>
      </c>
    </row>
    <row r="304" spans="1:6" x14ac:dyDescent="0.25">
      <c r="A304" s="181">
        <v>249045001</v>
      </c>
      <c r="B304" s="182" t="s">
        <v>362</v>
      </c>
      <c r="C304" s="183">
        <v>0</v>
      </c>
      <c r="D304" s="183">
        <v>0</v>
      </c>
      <c r="E304" s="183">
        <v>0</v>
      </c>
      <c r="F304" s="183">
        <v>0</v>
      </c>
    </row>
    <row r="305" spans="1:6" x14ac:dyDescent="0.25">
      <c r="A305" s="181">
        <v>249050</v>
      </c>
      <c r="B305" s="182" t="s">
        <v>451</v>
      </c>
      <c r="C305" s="183">
        <v>31101100</v>
      </c>
      <c r="D305" s="183">
        <v>0</v>
      </c>
      <c r="E305" s="183">
        <v>11513900</v>
      </c>
      <c r="F305" s="183">
        <v>42615000</v>
      </c>
    </row>
    <row r="306" spans="1:6" x14ac:dyDescent="0.25">
      <c r="A306" s="181">
        <v>249050001</v>
      </c>
      <c r="B306" s="182" t="s">
        <v>287</v>
      </c>
      <c r="C306" s="183">
        <v>18657300</v>
      </c>
      <c r="D306" s="183">
        <v>0</v>
      </c>
      <c r="E306" s="183">
        <v>6907000</v>
      </c>
      <c r="F306" s="183">
        <v>25564300</v>
      </c>
    </row>
    <row r="307" spans="1:6" x14ac:dyDescent="0.25">
      <c r="A307" s="181">
        <v>249050002</v>
      </c>
      <c r="B307" s="182" t="s">
        <v>288</v>
      </c>
      <c r="C307" s="183">
        <v>12443800</v>
      </c>
      <c r="D307" s="183">
        <v>0</v>
      </c>
      <c r="E307" s="183">
        <v>4606900</v>
      </c>
      <c r="F307" s="183">
        <v>17050700</v>
      </c>
    </row>
    <row r="308" spans="1:6" x14ac:dyDescent="0.25">
      <c r="A308" s="181">
        <v>249051</v>
      </c>
      <c r="B308" s="182" t="s">
        <v>296</v>
      </c>
      <c r="C308" s="183">
        <v>0</v>
      </c>
      <c r="D308" s="183">
        <v>88296</v>
      </c>
      <c r="E308" s="183">
        <v>2849771.96</v>
      </c>
      <c r="F308" s="183">
        <v>2761475.96</v>
      </c>
    </row>
    <row r="309" spans="1:6" x14ac:dyDescent="0.25">
      <c r="A309" s="181">
        <v>249051001</v>
      </c>
      <c r="B309" s="182" t="s">
        <v>296</v>
      </c>
      <c r="C309" s="183">
        <v>0</v>
      </c>
      <c r="D309" s="183">
        <v>88296</v>
      </c>
      <c r="E309" s="183">
        <v>2849771.96</v>
      </c>
      <c r="F309" s="183">
        <v>2761475.96</v>
      </c>
    </row>
    <row r="310" spans="1:6" x14ac:dyDescent="0.25">
      <c r="A310" s="181">
        <v>249053</v>
      </c>
      <c r="B310" s="182" t="s">
        <v>304</v>
      </c>
      <c r="C310" s="183">
        <v>0</v>
      </c>
      <c r="D310" s="183">
        <v>0</v>
      </c>
      <c r="E310" s="183">
        <v>0</v>
      </c>
      <c r="F310" s="183">
        <v>0</v>
      </c>
    </row>
    <row r="311" spans="1:6" x14ac:dyDescent="0.25">
      <c r="A311" s="181">
        <v>249053001</v>
      </c>
      <c r="B311" s="182" t="s">
        <v>304</v>
      </c>
      <c r="C311" s="183">
        <v>0</v>
      </c>
      <c r="D311" s="183">
        <v>0</v>
      </c>
      <c r="E311" s="183">
        <v>0</v>
      </c>
      <c r="F311" s="183">
        <v>0</v>
      </c>
    </row>
    <row r="312" spans="1:6" x14ac:dyDescent="0.25">
      <c r="A312" s="181">
        <v>249054</v>
      </c>
      <c r="B312" s="182" t="s">
        <v>227</v>
      </c>
      <c r="C312" s="183">
        <v>0</v>
      </c>
      <c r="D312" s="183">
        <v>0</v>
      </c>
      <c r="E312" s="183">
        <v>0</v>
      </c>
      <c r="F312" s="183">
        <v>0</v>
      </c>
    </row>
    <row r="313" spans="1:6" x14ac:dyDescent="0.25">
      <c r="A313" s="181">
        <v>249054001</v>
      </c>
      <c r="B313" s="182" t="s">
        <v>227</v>
      </c>
      <c r="C313" s="183">
        <v>0</v>
      </c>
      <c r="D313" s="183">
        <v>0</v>
      </c>
      <c r="E313" s="183">
        <v>0</v>
      </c>
      <c r="F313" s="183">
        <v>0</v>
      </c>
    </row>
    <row r="314" spans="1:6" x14ac:dyDescent="0.25">
      <c r="A314" s="181">
        <v>249055</v>
      </c>
      <c r="B314" s="182" t="s">
        <v>228</v>
      </c>
      <c r="C314" s="183">
        <v>1666000</v>
      </c>
      <c r="D314" s="183">
        <v>37527939.299999997</v>
      </c>
      <c r="E314" s="183">
        <v>37527939.299999997</v>
      </c>
      <c r="F314" s="183">
        <v>1666000</v>
      </c>
    </row>
    <row r="315" spans="1:6" x14ac:dyDescent="0.25">
      <c r="A315" s="181">
        <v>249055001</v>
      </c>
      <c r="B315" s="182" t="s">
        <v>228</v>
      </c>
      <c r="C315" s="183">
        <v>1666000</v>
      </c>
      <c r="D315" s="183">
        <v>37527939.299999997</v>
      </c>
      <c r="E315" s="183">
        <v>37527939.299999997</v>
      </c>
      <c r="F315" s="183">
        <v>1666000</v>
      </c>
    </row>
    <row r="316" spans="1:6" x14ac:dyDescent="0.25">
      <c r="A316" s="181">
        <v>249058</v>
      </c>
      <c r="B316" s="182" t="s">
        <v>452</v>
      </c>
      <c r="C316" s="183">
        <v>0</v>
      </c>
      <c r="D316" s="183">
        <v>0</v>
      </c>
      <c r="E316" s="183">
        <v>1973651</v>
      </c>
      <c r="F316" s="183">
        <v>1973651</v>
      </c>
    </row>
    <row r="317" spans="1:6" x14ac:dyDescent="0.25">
      <c r="A317" s="181">
        <v>249058001</v>
      </c>
      <c r="B317" s="182" t="s">
        <v>452</v>
      </c>
      <c r="C317" s="183">
        <v>0</v>
      </c>
      <c r="D317" s="183">
        <v>0</v>
      </c>
      <c r="E317" s="183">
        <v>1973651</v>
      </c>
      <c r="F317" s="183">
        <v>1973651</v>
      </c>
    </row>
    <row r="318" spans="1:6" x14ac:dyDescent="0.25">
      <c r="A318" s="181">
        <v>249090</v>
      </c>
      <c r="B318" s="182" t="s">
        <v>55</v>
      </c>
      <c r="C318" s="183">
        <v>0</v>
      </c>
      <c r="D318" s="183">
        <v>0</v>
      </c>
      <c r="E318" s="183">
        <v>0</v>
      </c>
      <c r="F318" s="183">
        <v>0</v>
      </c>
    </row>
    <row r="319" spans="1:6" x14ac:dyDescent="0.25">
      <c r="A319" s="181">
        <v>249090001</v>
      </c>
      <c r="B319" s="182" t="s">
        <v>55</v>
      </c>
      <c r="C319" s="183">
        <v>0</v>
      </c>
      <c r="D319" s="183">
        <v>0</v>
      </c>
      <c r="E319" s="183">
        <v>0</v>
      </c>
      <c r="F319" s="183">
        <v>0</v>
      </c>
    </row>
    <row r="320" spans="1:6" x14ac:dyDescent="0.25">
      <c r="A320" s="181">
        <v>25</v>
      </c>
      <c r="B320" s="182" t="s">
        <v>239</v>
      </c>
      <c r="C320" s="183">
        <v>827059822.90999997</v>
      </c>
      <c r="D320" s="183">
        <v>208696206</v>
      </c>
      <c r="E320" s="183">
        <v>333306290</v>
      </c>
      <c r="F320" s="183">
        <v>951669906.90999997</v>
      </c>
    </row>
    <row r="321" spans="1:6" x14ac:dyDescent="0.25">
      <c r="A321" s="181">
        <v>2511</v>
      </c>
      <c r="B321" s="182" t="s">
        <v>453</v>
      </c>
      <c r="C321" s="183">
        <v>827059822.90999997</v>
      </c>
      <c r="D321" s="183">
        <v>208696206</v>
      </c>
      <c r="E321" s="183">
        <v>333306290</v>
      </c>
      <c r="F321" s="183">
        <v>951669906.90999997</v>
      </c>
    </row>
    <row r="322" spans="1:6" x14ac:dyDescent="0.25">
      <c r="A322" s="181">
        <v>251101</v>
      </c>
      <c r="B322" s="182" t="s">
        <v>240</v>
      </c>
      <c r="C322" s="183">
        <v>0</v>
      </c>
      <c r="D322" s="183">
        <v>166862700.00999999</v>
      </c>
      <c r="E322" s="183">
        <v>166862700.00999999</v>
      </c>
      <c r="F322" s="183">
        <v>0</v>
      </c>
    </row>
    <row r="323" spans="1:6" x14ac:dyDescent="0.25">
      <c r="A323" s="181">
        <v>251101001</v>
      </c>
      <c r="B323" s="182" t="s">
        <v>240</v>
      </c>
      <c r="C323" s="183">
        <v>0</v>
      </c>
      <c r="D323" s="183">
        <v>166862700.00999999</v>
      </c>
      <c r="E323" s="183">
        <v>166862700.00999999</v>
      </c>
      <c r="F323" s="183">
        <v>0</v>
      </c>
    </row>
    <row r="324" spans="1:6" x14ac:dyDescent="0.25">
      <c r="A324" s="181">
        <v>251102</v>
      </c>
      <c r="B324" s="182" t="s">
        <v>241</v>
      </c>
      <c r="C324" s="183">
        <v>18949929</v>
      </c>
      <c r="D324" s="183">
        <v>18949929</v>
      </c>
      <c r="E324" s="183">
        <v>19390306</v>
      </c>
      <c r="F324" s="183">
        <v>19390306</v>
      </c>
    </row>
    <row r="325" spans="1:6" x14ac:dyDescent="0.25">
      <c r="A325" s="181">
        <v>251102001</v>
      </c>
      <c r="B325" s="182" t="s">
        <v>241</v>
      </c>
      <c r="C325" s="183">
        <v>18949929</v>
      </c>
      <c r="D325" s="183">
        <v>18949929</v>
      </c>
      <c r="E325" s="183">
        <v>19390306</v>
      </c>
      <c r="F325" s="183">
        <v>19390306</v>
      </c>
    </row>
    <row r="326" spans="1:6" x14ac:dyDescent="0.25">
      <c r="A326" s="181">
        <v>251104</v>
      </c>
      <c r="B326" s="182" t="s">
        <v>242</v>
      </c>
      <c r="C326" s="183">
        <v>109463662.47</v>
      </c>
      <c r="D326" s="183">
        <v>0</v>
      </c>
      <c r="E326" s="183">
        <v>13833531</v>
      </c>
      <c r="F326" s="183">
        <v>123297193.47</v>
      </c>
    </row>
    <row r="327" spans="1:6" x14ac:dyDescent="0.25">
      <c r="A327" s="181">
        <v>251104001</v>
      </c>
      <c r="B327" s="182" t="s">
        <v>242</v>
      </c>
      <c r="C327" s="183">
        <v>109463662.47</v>
      </c>
      <c r="D327" s="183">
        <v>0</v>
      </c>
      <c r="E327" s="183">
        <v>13833531</v>
      </c>
      <c r="F327" s="183">
        <v>123297193.47</v>
      </c>
    </row>
    <row r="328" spans="1:6" x14ac:dyDescent="0.25">
      <c r="A328" s="181">
        <v>251105</v>
      </c>
      <c r="B328" s="182" t="s">
        <v>289</v>
      </c>
      <c r="C328" s="183">
        <v>75652839.810000002</v>
      </c>
      <c r="D328" s="183">
        <v>0</v>
      </c>
      <c r="E328" s="183">
        <v>9464173</v>
      </c>
      <c r="F328" s="183">
        <v>85117012.810000002</v>
      </c>
    </row>
    <row r="329" spans="1:6" x14ac:dyDescent="0.25">
      <c r="A329" s="181">
        <v>251105001</v>
      </c>
      <c r="B329" s="182" t="s">
        <v>289</v>
      </c>
      <c r="C329" s="183">
        <v>75652839.810000002</v>
      </c>
      <c r="D329" s="183">
        <v>0</v>
      </c>
      <c r="E329" s="183">
        <v>9464173</v>
      </c>
      <c r="F329" s="183">
        <v>85117012.810000002</v>
      </c>
    </row>
    <row r="330" spans="1:6" x14ac:dyDescent="0.25">
      <c r="A330" s="181">
        <v>251106</v>
      </c>
      <c r="B330" s="182" t="s">
        <v>291</v>
      </c>
      <c r="C330" s="183">
        <v>383664779.63</v>
      </c>
      <c r="D330" s="183">
        <v>0</v>
      </c>
      <c r="E330" s="183">
        <v>19057930</v>
      </c>
      <c r="F330" s="183">
        <v>402722709.63</v>
      </c>
    </row>
    <row r="331" spans="1:6" x14ac:dyDescent="0.25">
      <c r="A331" s="181">
        <v>251106001</v>
      </c>
      <c r="B331" s="182" t="s">
        <v>291</v>
      </c>
      <c r="C331" s="183">
        <v>383664779.63</v>
      </c>
      <c r="D331" s="183">
        <v>0</v>
      </c>
      <c r="E331" s="183">
        <v>19057930</v>
      </c>
      <c r="F331" s="183">
        <v>402722709.63</v>
      </c>
    </row>
    <row r="332" spans="1:6" x14ac:dyDescent="0.25">
      <c r="A332" s="181">
        <v>251107</v>
      </c>
      <c r="B332" s="182" t="s">
        <v>290</v>
      </c>
      <c r="C332" s="183">
        <v>60188138</v>
      </c>
      <c r="D332" s="183">
        <v>0</v>
      </c>
      <c r="E332" s="183">
        <v>20485090</v>
      </c>
      <c r="F332" s="183">
        <v>80673228</v>
      </c>
    </row>
    <row r="333" spans="1:6" x14ac:dyDescent="0.25">
      <c r="A333" s="181">
        <v>251107001</v>
      </c>
      <c r="B333" s="182" t="s">
        <v>290</v>
      </c>
      <c r="C333" s="183">
        <v>60188138</v>
      </c>
      <c r="D333" s="183">
        <v>0</v>
      </c>
      <c r="E333" s="183">
        <v>20485090</v>
      </c>
      <c r="F333" s="183">
        <v>80673228</v>
      </c>
    </row>
    <row r="334" spans="1:6" x14ac:dyDescent="0.25">
      <c r="A334" s="181">
        <v>251108</v>
      </c>
      <c r="B334" s="182" t="s">
        <v>211</v>
      </c>
      <c r="C334" s="183">
        <v>0</v>
      </c>
      <c r="D334" s="183">
        <v>0</v>
      </c>
      <c r="E334" s="183">
        <v>0</v>
      </c>
      <c r="F334" s="183">
        <v>0</v>
      </c>
    </row>
    <row r="335" spans="1:6" x14ac:dyDescent="0.25">
      <c r="A335" s="181">
        <v>251108001</v>
      </c>
      <c r="B335" s="182" t="s">
        <v>211</v>
      </c>
      <c r="C335" s="183">
        <v>0</v>
      </c>
      <c r="D335" s="183">
        <v>0</v>
      </c>
      <c r="E335" s="183">
        <v>0</v>
      </c>
      <c r="F335" s="183">
        <v>0</v>
      </c>
    </row>
    <row r="336" spans="1:6" x14ac:dyDescent="0.25">
      <c r="A336" s="181">
        <v>251109</v>
      </c>
      <c r="B336" s="182" t="s">
        <v>246</v>
      </c>
      <c r="C336" s="183">
        <v>522877</v>
      </c>
      <c r="D336" s="183">
        <v>1438846</v>
      </c>
      <c r="E336" s="183">
        <v>6145094</v>
      </c>
      <c r="F336" s="183">
        <v>5229125</v>
      </c>
    </row>
    <row r="337" spans="1:6" x14ac:dyDescent="0.25">
      <c r="A337" s="181">
        <v>251109001</v>
      </c>
      <c r="B337" s="182" t="s">
        <v>246</v>
      </c>
      <c r="C337" s="183">
        <v>522877</v>
      </c>
      <c r="D337" s="183">
        <v>1438846</v>
      </c>
      <c r="E337" s="183">
        <v>6145094</v>
      </c>
      <c r="F337" s="183">
        <v>5229125</v>
      </c>
    </row>
    <row r="338" spans="1:6" x14ac:dyDescent="0.25">
      <c r="A338" s="181">
        <v>251109002</v>
      </c>
      <c r="B338" s="182" t="s">
        <v>292</v>
      </c>
      <c r="C338" s="183">
        <v>0</v>
      </c>
      <c r="D338" s="183">
        <v>0</v>
      </c>
      <c r="E338" s="183">
        <v>0</v>
      </c>
      <c r="F338" s="183">
        <v>0</v>
      </c>
    </row>
    <row r="339" spans="1:6" x14ac:dyDescent="0.25">
      <c r="A339" s="181">
        <v>251110</v>
      </c>
      <c r="B339" s="182" t="s">
        <v>247</v>
      </c>
      <c r="C339" s="183">
        <v>0</v>
      </c>
      <c r="D339" s="183">
        <v>21444730.989999998</v>
      </c>
      <c r="E339" s="183">
        <v>21444730.989999998</v>
      </c>
      <c r="F339" s="183">
        <v>0</v>
      </c>
    </row>
    <row r="340" spans="1:6" x14ac:dyDescent="0.25">
      <c r="A340" s="181">
        <v>251110001</v>
      </c>
      <c r="B340" s="182" t="s">
        <v>247</v>
      </c>
      <c r="C340" s="183">
        <v>0</v>
      </c>
      <c r="D340" s="183">
        <v>21444730.989999998</v>
      </c>
      <c r="E340" s="183">
        <v>21444730.989999998</v>
      </c>
      <c r="F340" s="183">
        <v>0</v>
      </c>
    </row>
    <row r="341" spans="1:6" x14ac:dyDescent="0.25">
      <c r="A341" s="181">
        <v>251111</v>
      </c>
      <c r="B341" s="182" t="s">
        <v>454</v>
      </c>
      <c r="C341" s="183">
        <v>4739200</v>
      </c>
      <c r="D341" s="183">
        <v>0</v>
      </c>
      <c r="E341" s="183">
        <v>1737700</v>
      </c>
      <c r="F341" s="183">
        <v>6476900</v>
      </c>
    </row>
    <row r="342" spans="1:6" x14ac:dyDescent="0.25">
      <c r="A342" s="181">
        <v>251111001</v>
      </c>
      <c r="B342" s="182" t="s">
        <v>454</v>
      </c>
      <c r="C342" s="183">
        <v>4739200</v>
      </c>
      <c r="D342" s="183">
        <v>0</v>
      </c>
      <c r="E342" s="183">
        <v>1737700</v>
      </c>
      <c r="F342" s="183">
        <v>6476900</v>
      </c>
    </row>
    <row r="343" spans="1:6" x14ac:dyDescent="0.25">
      <c r="A343" s="181">
        <v>251113</v>
      </c>
      <c r="B343" s="182" t="s">
        <v>455</v>
      </c>
      <c r="C343" s="183">
        <v>0</v>
      </c>
      <c r="D343" s="183">
        <v>0</v>
      </c>
      <c r="E343" s="183">
        <v>0</v>
      </c>
      <c r="F343" s="183">
        <v>0</v>
      </c>
    </row>
    <row r="344" spans="1:6" x14ac:dyDescent="0.25">
      <c r="A344" s="181">
        <v>251113001</v>
      </c>
      <c r="B344" s="182" t="s">
        <v>455</v>
      </c>
      <c r="C344" s="183">
        <v>0</v>
      </c>
      <c r="D344" s="183">
        <v>0</v>
      </c>
      <c r="E344" s="183">
        <v>0</v>
      </c>
      <c r="F344" s="183">
        <v>0</v>
      </c>
    </row>
    <row r="345" spans="1:6" x14ac:dyDescent="0.25">
      <c r="A345" s="181">
        <v>251115</v>
      </c>
      <c r="B345" s="182" t="s">
        <v>456</v>
      </c>
      <c r="C345" s="183">
        <v>0</v>
      </c>
      <c r="D345" s="183">
        <v>0</v>
      </c>
      <c r="E345" s="183">
        <v>0</v>
      </c>
      <c r="F345" s="183">
        <v>0</v>
      </c>
    </row>
    <row r="346" spans="1:6" x14ac:dyDescent="0.25">
      <c r="A346" s="181">
        <v>251115001</v>
      </c>
      <c r="B346" s="182" t="s">
        <v>456</v>
      </c>
      <c r="C346" s="183">
        <v>0</v>
      </c>
      <c r="D346" s="183">
        <v>0</v>
      </c>
      <c r="E346" s="183">
        <v>0</v>
      </c>
      <c r="F346" s="183">
        <v>0</v>
      </c>
    </row>
    <row r="347" spans="1:6" x14ac:dyDescent="0.25">
      <c r="A347" s="181">
        <v>251122</v>
      </c>
      <c r="B347" s="182" t="s">
        <v>457</v>
      </c>
      <c r="C347" s="183">
        <v>84103283</v>
      </c>
      <c r="D347" s="183">
        <v>0</v>
      </c>
      <c r="E347" s="183">
        <v>25995887</v>
      </c>
      <c r="F347" s="183">
        <v>110099170</v>
      </c>
    </row>
    <row r="348" spans="1:6" x14ac:dyDescent="0.25">
      <c r="A348" s="181">
        <v>251122001</v>
      </c>
      <c r="B348" s="182" t="s">
        <v>457</v>
      </c>
      <c r="C348" s="183">
        <v>84103283</v>
      </c>
      <c r="D348" s="183">
        <v>0</v>
      </c>
      <c r="E348" s="183">
        <v>25995887</v>
      </c>
      <c r="F348" s="183">
        <v>110099170</v>
      </c>
    </row>
    <row r="349" spans="1:6" x14ac:dyDescent="0.25">
      <c r="A349" s="181">
        <v>251123</v>
      </c>
      <c r="B349" s="182" t="s">
        <v>250</v>
      </c>
      <c r="C349" s="183">
        <v>64611494</v>
      </c>
      <c r="D349" s="183">
        <v>0</v>
      </c>
      <c r="E349" s="183">
        <v>19681148</v>
      </c>
      <c r="F349" s="183">
        <v>84292642</v>
      </c>
    </row>
    <row r="350" spans="1:6" x14ac:dyDescent="0.25">
      <c r="A350" s="181">
        <v>251123001</v>
      </c>
      <c r="B350" s="182" t="s">
        <v>250</v>
      </c>
      <c r="C350" s="183">
        <v>64611494</v>
      </c>
      <c r="D350" s="183">
        <v>0</v>
      </c>
      <c r="E350" s="183">
        <v>19681148</v>
      </c>
      <c r="F350" s="183">
        <v>84292642</v>
      </c>
    </row>
    <row r="351" spans="1:6" x14ac:dyDescent="0.25">
      <c r="A351" s="181">
        <v>251124</v>
      </c>
      <c r="B351" s="182" t="s">
        <v>251</v>
      </c>
      <c r="C351" s="183">
        <v>24871700</v>
      </c>
      <c r="D351" s="183">
        <v>0</v>
      </c>
      <c r="E351" s="183">
        <v>9208000</v>
      </c>
      <c r="F351" s="183">
        <v>34079700</v>
      </c>
    </row>
    <row r="352" spans="1:6" x14ac:dyDescent="0.25">
      <c r="A352" s="181">
        <v>251124001</v>
      </c>
      <c r="B352" s="182" t="s">
        <v>251</v>
      </c>
      <c r="C352" s="183">
        <v>24871700</v>
      </c>
      <c r="D352" s="183">
        <v>0</v>
      </c>
      <c r="E352" s="183">
        <v>9208000</v>
      </c>
      <c r="F352" s="183">
        <v>34079700</v>
      </c>
    </row>
    <row r="353" spans="1:9" x14ac:dyDescent="0.25">
      <c r="A353" s="181">
        <v>251125</v>
      </c>
      <c r="B353" s="182" t="s">
        <v>458</v>
      </c>
      <c r="C353" s="183">
        <v>291920</v>
      </c>
      <c r="D353" s="183">
        <v>0</v>
      </c>
      <c r="E353" s="183">
        <v>0</v>
      </c>
      <c r="F353" s="183">
        <v>291920</v>
      </c>
    </row>
    <row r="354" spans="1:9" x14ac:dyDescent="0.25">
      <c r="A354" s="181">
        <v>251125001</v>
      </c>
      <c r="B354" s="182" t="s">
        <v>458</v>
      </c>
      <c r="C354" s="183">
        <v>291920</v>
      </c>
      <c r="D354" s="183">
        <v>0</v>
      </c>
      <c r="E354" s="183">
        <v>0</v>
      </c>
      <c r="F354" s="183">
        <v>291920</v>
      </c>
    </row>
    <row r="355" spans="1:9" x14ac:dyDescent="0.25">
      <c r="A355" s="181">
        <v>27</v>
      </c>
      <c r="B355" s="182" t="s">
        <v>67</v>
      </c>
      <c r="C355" s="183">
        <v>81395952</v>
      </c>
      <c r="D355" s="183">
        <v>0</v>
      </c>
      <c r="E355" s="183">
        <v>0</v>
      </c>
      <c r="F355" s="183">
        <v>81395952</v>
      </c>
    </row>
    <row r="356" spans="1:9" x14ac:dyDescent="0.25">
      <c r="A356" s="181">
        <v>2701</v>
      </c>
      <c r="B356" s="182" t="s">
        <v>459</v>
      </c>
      <c r="C356" s="183">
        <v>81395952</v>
      </c>
      <c r="D356" s="183">
        <v>0</v>
      </c>
      <c r="E356" s="183">
        <v>0</v>
      </c>
      <c r="F356" s="183">
        <v>81395952</v>
      </c>
    </row>
    <row r="357" spans="1:9" x14ac:dyDescent="0.25">
      <c r="A357" s="181">
        <v>270101</v>
      </c>
      <c r="B357" s="182" t="s">
        <v>460</v>
      </c>
      <c r="C357" s="183">
        <v>0</v>
      </c>
      <c r="D357" s="183">
        <v>0</v>
      </c>
      <c r="E357" s="183">
        <v>0</v>
      </c>
      <c r="F357" s="183">
        <v>0</v>
      </c>
    </row>
    <row r="358" spans="1:9" x14ac:dyDescent="0.25">
      <c r="A358" s="181">
        <v>270101001</v>
      </c>
      <c r="B358" s="182" t="s">
        <v>460</v>
      </c>
      <c r="C358" s="183">
        <v>0</v>
      </c>
      <c r="D358" s="183">
        <v>0</v>
      </c>
      <c r="E358" s="183">
        <v>0</v>
      </c>
      <c r="F358" s="183">
        <v>0</v>
      </c>
    </row>
    <row r="359" spans="1:9" x14ac:dyDescent="0.25">
      <c r="A359" s="181">
        <v>270103</v>
      </c>
      <c r="B359" s="182" t="s">
        <v>320</v>
      </c>
      <c r="C359" s="183">
        <v>81395952</v>
      </c>
      <c r="D359" s="183">
        <v>0</v>
      </c>
      <c r="E359" s="183">
        <v>0</v>
      </c>
      <c r="F359" s="183">
        <v>81395952</v>
      </c>
    </row>
    <row r="360" spans="1:9" x14ac:dyDescent="0.25">
      <c r="A360" s="181">
        <v>270103001</v>
      </c>
      <c r="B360" s="182" t="s">
        <v>320</v>
      </c>
      <c r="C360" s="183">
        <v>81395952</v>
      </c>
      <c r="D360" s="183">
        <v>0</v>
      </c>
      <c r="E360" s="183">
        <v>0</v>
      </c>
      <c r="F360" s="183">
        <v>81395952</v>
      </c>
    </row>
    <row r="361" spans="1:9" x14ac:dyDescent="0.25">
      <c r="A361" s="181">
        <v>29</v>
      </c>
      <c r="B361" s="182" t="s">
        <v>461</v>
      </c>
      <c r="C361" s="183">
        <v>0</v>
      </c>
      <c r="D361" s="183">
        <v>0</v>
      </c>
      <c r="E361" s="183">
        <v>0</v>
      </c>
      <c r="F361" s="183">
        <v>0</v>
      </c>
    </row>
    <row r="362" spans="1:9" x14ac:dyDescent="0.25">
      <c r="A362" s="181">
        <v>2910</v>
      </c>
      <c r="B362" s="182" t="s">
        <v>462</v>
      </c>
      <c r="C362" s="183">
        <v>0</v>
      </c>
      <c r="D362" s="183">
        <v>0</v>
      </c>
      <c r="E362" s="183">
        <v>0</v>
      </c>
      <c r="F362" s="183">
        <v>0</v>
      </c>
    </row>
    <row r="363" spans="1:9" x14ac:dyDescent="0.25">
      <c r="A363" s="181">
        <v>291007</v>
      </c>
      <c r="B363" s="182" t="s">
        <v>463</v>
      </c>
      <c r="C363" s="183">
        <v>0</v>
      </c>
      <c r="D363" s="183">
        <v>0</v>
      </c>
      <c r="E363" s="183">
        <v>0</v>
      </c>
      <c r="F363" s="183">
        <v>0</v>
      </c>
    </row>
    <row r="364" spans="1:9" x14ac:dyDescent="0.25">
      <c r="A364" s="181">
        <v>291007001</v>
      </c>
      <c r="B364" s="182" t="s">
        <v>464</v>
      </c>
      <c r="C364" s="183">
        <v>0</v>
      </c>
      <c r="D364" s="183">
        <v>0</v>
      </c>
      <c r="E364" s="183">
        <v>0</v>
      </c>
      <c r="F364" s="183">
        <v>0</v>
      </c>
    </row>
    <row r="365" spans="1:9" x14ac:dyDescent="0.25">
      <c r="A365" s="181">
        <v>3</v>
      </c>
      <c r="B365" s="182" t="s">
        <v>21</v>
      </c>
      <c r="C365" s="183">
        <v>7975577272.3800001</v>
      </c>
      <c r="D365" s="183">
        <v>0</v>
      </c>
      <c r="E365" s="183">
        <v>0</v>
      </c>
      <c r="F365" s="183">
        <v>7975577272.3800001</v>
      </c>
      <c r="H365" s="184">
        <f>+C365-D365+E365</f>
        <v>7975577272.3800001</v>
      </c>
      <c r="I365" s="184">
        <f>+F365-H365</f>
        <v>0</v>
      </c>
    </row>
    <row r="366" spans="1:9" x14ac:dyDescent="0.25">
      <c r="A366" s="181">
        <v>31</v>
      </c>
      <c r="B366" s="182" t="s">
        <v>253</v>
      </c>
      <c r="C366" s="183">
        <v>7975577272.3800001</v>
      </c>
      <c r="D366" s="183">
        <v>0</v>
      </c>
      <c r="E366" s="183">
        <v>0</v>
      </c>
      <c r="F366" s="183">
        <v>7975577272.3800001</v>
      </c>
    </row>
    <row r="367" spans="1:9" x14ac:dyDescent="0.25">
      <c r="A367" s="181">
        <v>3105</v>
      </c>
      <c r="B367" s="182" t="s">
        <v>466</v>
      </c>
      <c r="C367" s="183">
        <v>2135861251.4400001</v>
      </c>
      <c r="D367" s="183">
        <v>0</v>
      </c>
      <c r="E367" s="183">
        <v>0</v>
      </c>
      <c r="F367" s="183">
        <v>2135861251.4400001</v>
      </c>
      <c r="G367" s="164" t="s">
        <v>465</v>
      </c>
      <c r="H367" s="165">
        <f>+H2-H216-H365</f>
        <v>-26784289.060002327</v>
      </c>
    </row>
    <row r="368" spans="1:9" x14ac:dyDescent="0.25">
      <c r="A368" s="181">
        <v>310506</v>
      </c>
      <c r="B368" s="182" t="s">
        <v>73</v>
      </c>
      <c r="C368" s="183">
        <v>2135861251.4400001</v>
      </c>
      <c r="D368" s="183">
        <v>0</v>
      </c>
      <c r="E368" s="183">
        <v>0</v>
      </c>
      <c r="F368" s="183">
        <v>2135861251.4400001</v>
      </c>
      <c r="G368" s="166"/>
      <c r="H368" s="167">
        <f>+H216+H365-H2</f>
        <v>26784289.060001373</v>
      </c>
    </row>
    <row r="369" spans="1:8" x14ac:dyDescent="0.25">
      <c r="A369" s="181">
        <v>310506001</v>
      </c>
      <c r="B369" s="182" t="s">
        <v>467</v>
      </c>
      <c r="C369" s="183">
        <v>1676954948.4400001</v>
      </c>
      <c r="D369" s="183">
        <v>0</v>
      </c>
      <c r="E369" s="183">
        <v>0</v>
      </c>
      <c r="F369" s="183">
        <v>1676954948.4400001</v>
      </c>
      <c r="G369" s="164"/>
      <c r="H369" s="164"/>
    </row>
    <row r="370" spans="1:8" x14ac:dyDescent="0.25">
      <c r="A370" s="181">
        <v>310506002</v>
      </c>
      <c r="B370" s="182" t="s">
        <v>468</v>
      </c>
      <c r="C370" s="183">
        <v>458906303</v>
      </c>
      <c r="D370" s="183">
        <v>0</v>
      </c>
      <c r="E370" s="183">
        <v>0</v>
      </c>
      <c r="F370" s="183">
        <v>458906303</v>
      </c>
      <c r="G370" s="164"/>
      <c r="H370" s="164"/>
    </row>
    <row r="371" spans="1:8" x14ac:dyDescent="0.25">
      <c r="A371" s="181">
        <v>3109</v>
      </c>
      <c r="B371" s="182" t="s">
        <v>470</v>
      </c>
      <c r="C371" s="183">
        <v>5839716020.9399996</v>
      </c>
      <c r="D371" s="183">
        <v>0</v>
      </c>
      <c r="E371" s="183">
        <v>0</v>
      </c>
      <c r="F371" s="183">
        <v>5839716020.9399996</v>
      </c>
      <c r="G371" s="164" t="s">
        <v>469</v>
      </c>
      <c r="H371" s="165">
        <f>+H399-H427</f>
        <v>-26784289.059999943</v>
      </c>
    </row>
    <row r="372" spans="1:8" x14ac:dyDescent="0.25">
      <c r="A372" s="181">
        <v>310901</v>
      </c>
      <c r="B372" s="182" t="s">
        <v>471</v>
      </c>
      <c r="C372" s="183">
        <v>7609995408.46</v>
      </c>
      <c r="D372" s="183">
        <v>0</v>
      </c>
      <c r="E372" s="183">
        <v>0</v>
      </c>
      <c r="F372" s="183">
        <v>7609995408.46</v>
      </c>
      <c r="G372" s="166"/>
      <c r="H372" s="167">
        <f>+H367-H371</f>
        <v>-2.384185791015625E-6</v>
      </c>
    </row>
    <row r="373" spans="1:8" x14ac:dyDescent="0.25">
      <c r="A373" s="181">
        <v>310901001</v>
      </c>
      <c r="B373" s="182" t="s">
        <v>471</v>
      </c>
      <c r="C373" s="183">
        <v>3794284764.5999999</v>
      </c>
      <c r="D373" s="183">
        <v>0</v>
      </c>
      <c r="E373" s="183">
        <v>0</v>
      </c>
      <c r="F373" s="183">
        <v>3794284764.5999999</v>
      </c>
    </row>
    <row r="374" spans="1:8" x14ac:dyDescent="0.25">
      <c r="A374" s="181">
        <v>310901002</v>
      </c>
      <c r="B374" s="182" t="s">
        <v>472</v>
      </c>
      <c r="C374" s="183">
        <v>10596625.82</v>
      </c>
      <c r="D374" s="183">
        <v>0</v>
      </c>
      <c r="E374" s="183">
        <v>0</v>
      </c>
      <c r="F374" s="183">
        <v>10596625.82</v>
      </c>
    </row>
    <row r="375" spans="1:8" x14ac:dyDescent="0.25">
      <c r="A375" s="181">
        <v>310901003</v>
      </c>
      <c r="B375" s="182" t="s">
        <v>473</v>
      </c>
      <c r="C375" s="183">
        <v>3805114018.04</v>
      </c>
      <c r="D375" s="183">
        <v>0</v>
      </c>
      <c r="E375" s="183">
        <v>0</v>
      </c>
      <c r="F375" s="183">
        <v>3805114018.04</v>
      </c>
    </row>
    <row r="376" spans="1:8" x14ac:dyDescent="0.25">
      <c r="A376" s="181">
        <v>310902</v>
      </c>
      <c r="B376" s="182" t="s">
        <v>474</v>
      </c>
      <c r="C376" s="183">
        <v>-1770279387.52</v>
      </c>
      <c r="D376" s="183">
        <v>0</v>
      </c>
      <c r="E376" s="183">
        <v>0</v>
      </c>
      <c r="F376" s="183">
        <v>-1770279387.52</v>
      </c>
    </row>
    <row r="377" spans="1:8" x14ac:dyDescent="0.25">
      <c r="A377" s="181">
        <v>310902001</v>
      </c>
      <c r="B377" s="182" t="s">
        <v>474</v>
      </c>
      <c r="C377" s="183">
        <v>-1770279387.52</v>
      </c>
      <c r="D377" s="183">
        <v>0</v>
      </c>
      <c r="E377" s="183">
        <v>0</v>
      </c>
      <c r="F377" s="183">
        <v>-1770279387.52</v>
      </c>
    </row>
    <row r="378" spans="1:8" x14ac:dyDescent="0.25">
      <c r="A378" s="181">
        <v>3110</v>
      </c>
      <c r="B378" s="182" t="s">
        <v>475</v>
      </c>
      <c r="C378" s="183">
        <v>0</v>
      </c>
      <c r="D378" s="183">
        <v>0</v>
      </c>
      <c r="E378" s="183">
        <v>0</v>
      </c>
      <c r="F378" s="183">
        <v>0</v>
      </c>
    </row>
    <row r="379" spans="1:8" x14ac:dyDescent="0.25">
      <c r="A379" s="181">
        <v>311001</v>
      </c>
      <c r="B379" s="182" t="s">
        <v>476</v>
      </c>
      <c r="C379" s="183">
        <v>0</v>
      </c>
      <c r="D379" s="183">
        <v>0</v>
      </c>
      <c r="E379" s="183">
        <v>0</v>
      </c>
      <c r="F379" s="183">
        <v>0</v>
      </c>
    </row>
    <row r="380" spans="1:8" x14ac:dyDescent="0.25">
      <c r="A380" s="181">
        <v>311001001</v>
      </c>
      <c r="B380" s="182" t="s">
        <v>477</v>
      </c>
      <c r="C380" s="183">
        <v>0</v>
      </c>
      <c r="D380" s="183">
        <v>0</v>
      </c>
      <c r="E380" s="183">
        <v>0</v>
      </c>
      <c r="F380" s="183">
        <v>0</v>
      </c>
    </row>
    <row r="381" spans="1:8" x14ac:dyDescent="0.25">
      <c r="A381" s="181">
        <v>311002</v>
      </c>
      <c r="B381" s="182" t="s">
        <v>478</v>
      </c>
      <c r="C381" s="183">
        <v>0</v>
      </c>
      <c r="D381" s="183">
        <v>0</v>
      </c>
      <c r="E381" s="183">
        <v>0</v>
      </c>
      <c r="F381" s="183">
        <v>0</v>
      </c>
    </row>
    <row r="382" spans="1:8" x14ac:dyDescent="0.25">
      <c r="A382" s="181">
        <v>311002001</v>
      </c>
      <c r="B382" s="182" t="s">
        <v>478</v>
      </c>
      <c r="C382" s="183">
        <v>0</v>
      </c>
      <c r="D382" s="183">
        <v>0</v>
      </c>
      <c r="E382" s="183">
        <v>0</v>
      </c>
      <c r="F382" s="183">
        <v>0</v>
      </c>
    </row>
    <row r="383" spans="1:8" x14ac:dyDescent="0.25">
      <c r="A383" s="181">
        <v>3145</v>
      </c>
      <c r="B383" s="182" t="s">
        <v>479</v>
      </c>
      <c r="C383" s="183">
        <v>0</v>
      </c>
      <c r="D383" s="183">
        <v>0</v>
      </c>
      <c r="E383" s="183">
        <v>0</v>
      </c>
      <c r="F383" s="183">
        <v>0</v>
      </c>
    </row>
    <row r="384" spans="1:8" x14ac:dyDescent="0.25">
      <c r="A384" s="181">
        <v>314505</v>
      </c>
      <c r="B384" s="182" t="s">
        <v>13</v>
      </c>
      <c r="C384" s="183">
        <v>0</v>
      </c>
      <c r="D384" s="183">
        <v>0</v>
      </c>
      <c r="E384" s="183">
        <v>0</v>
      </c>
      <c r="F384" s="183">
        <v>0</v>
      </c>
    </row>
    <row r="385" spans="1:9" x14ac:dyDescent="0.25">
      <c r="A385" s="181">
        <v>314505004</v>
      </c>
      <c r="B385" s="182" t="s">
        <v>480</v>
      </c>
      <c r="C385" s="183">
        <v>0</v>
      </c>
      <c r="D385" s="183">
        <v>0</v>
      </c>
      <c r="E385" s="183">
        <v>0</v>
      </c>
      <c r="F385" s="183">
        <v>0</v>
      </c>
    </row>
    <row r="386" spans="1:9" x14ac:dyDescent="0.25">
      <c r="A386" s="181">
        <v>314506</v>
      </c>
      <c r="B386" s="182" t="s">
        <v>481</v>
      </c>
      <c r="C386" s="183">
        <v>0</v>
      </c>
      <c r="D386" s="183">
        <v>0</v>
      </c>
      <c r="E386" s="183">
        <v>0</v>
      </c>
      <c r="F386" s="183">
        <v>0</v>
      </c>
    </row>
    <row r="387" spans="1:9" x14ac:dyDescent="0.25">
      <c r="A387" s="181">
        <v>314506001</v>
      </c>
      <c r="B387" s="182" t="s">
        <v>482</v>
      </c>
      <c r="C387" s="183">
        <v>0</v>
      </c>
      <c r="D387" s="183">
        <v>0</v>
      </c>
      <c r="E387" s="183">
        <v>0</v>
      </c>
      <c r="F387" s="183">
        <v>0</v>
      </c>
    </row>
    <row r="388" spans="1:9" x14ac:dyDescent="0.25">
      <c r="A388" s="181">
        <v>314506003</v>
      </c>
      <c r="B388" s="182" t="s">
        <v>483</v>
      </c>
      <c r="C388" s="183">
        <v>0</v>
      </c>
      <c r="D388" s="183">
        <v>0</v>
      </c>
      <c r="E388" s="183">
        <v>0</v>
      </c>
      <c r="F388" s="183">
        <v>0</v>
      </c>
    </row>
    <row r="389" spans="1:9" x14ac:dyDescent="0.25">
      <c r="A389" s="181">
        <v>314506004</v>
      </c>
      <c r="B389" s="182" t="s">
        <v>484</v>
      </c>
      <c r="C389" s="183">
        <v>0</v>
      </c>
      <c r="D389" s="183">
        <v>0</v>
      </c>
      <c r="E389" s="183">
        <v>0</v>
      </c>
      <c r="F389" s="183">
        <v>0</v>
      </c>
    </row>
    <row r="390" spans="1:9" x14ac:dyDescent="0.25">
      <c r="A390" s="181">
        <v>314512</v>
      </c>
      <c r="B390" s="182" t="s">
        <v>15</v>
      </c>
      <c r="C390" s="183">
        <v>0</v>
      </c>
      <c r="D390" s="183">
        <v>0</v>
      </c>
      <c r="E390" s="183">
        <v>0</v>
      </c>
      <c r="F390" s="183">
        <v>0</v>
      </c>
    </row>
    <row r="391" spans="1:9" x14ac:dyDescent="0.25">
      <c r="A391" s="181">
        <v>314512001</v>
      </c>
      <c r="B391" s="182" t="s">
        <v>485</v>
      </c>
      <c r="C391" s="183">
        <v>0</v>
      </c>
      <c r="D391" s="183">
        <v>0</v>
      </c>
      <c r="E391" s="183">
        <v>0</v>
      </c>
      <c r="F391" s="183">
        <v>0</v>
      </c>
    </row>
    <row r="392" spans="1:9" x14ac:dyDescent="0.25">
      <c r="A392" s="181">
        <v>314512002</v>
      </c>
      <c r="B392" s="182" t="s">
        <v>486</v>
      </c>
      <c r="C392" s="183">
        <v>0</v>
      </c>
      <c r="D392" s="183">
        <v>0</v>
      </c>
      <c r="E392" s="183">
        <v>0</v>
      </c>
      <c r="F392" s="183">
        <v>0</v>
      </c>
    </row>
    <row r="393" spans="1:9" x14ac:dyDescent="0.25">
      <c r="A393" s="181">
        <v>314512003</v>
      </c>
      <c r="B393" s="182" t="s">
        <v>487</v>
      </c>
      <c r="C393" s="183">
        <v>0</v>
      </c>
      <c r="D393" s="183">
        <v>0</v>
      </c>
      <c r="E393" s="183">
        <v>0</v>
      </c>
      <c r="F393" s="183">
        <v>0</v>
      </c>
    </row>
    <row r="394" spans="1:9" x14ac:dyDescent="0.25">
      <c r="A394" s="181">
        <v>314512004</v>
      </c>
      <c r="B394" s="182" t="s">
        <v>488</v>
      </c>
      <c r="C394" s="183">
        <v>0</v>
      </c>
      <c r="D394" s="183">
        <v>0</v>
      </c>
      <c r="E394" s="183">
        <v>0</v>
      </c>
      <c r="F394" s="183">
        <v>0</v>
      </c>
    </row>
    <row r="395" spans="1:9" x14ac:dyDescent="0.25">
      <c r="A395" s="181">
        <v>314515</v>
      </c>
      <c r="B395" s="182" t="s">
        <v>10</v>
      </c>
      <c r="C395" s="183">
        <v>0</v>
      </c>
      <c r="D395" s="183">
        <v>0</v>
      </c>
      <c r="E395" s="183">
        <v>0</v>
      </c>
      <c r="F395" s="183">
        <v>0</v>
      </c>
    </row>
    <row r="396" spans="1:9" x14ac:dyDescent="0.25">
      <c r="A396" s="181">
        <v>314515003</v>
      </c>
      <c r="B396" s="182" t="s">
        <v>489</v>
      </c>
      <c r="C396" s="183">
        <v>0</v>
      </c>
      <c r="D396" s="183">
        <v>0</v>
      </c>
      <c r="E396" s="183">
        <v>0</v>
      </c>
      <c r="F396" s="183">
        <v>0</v>
      </c>
    </row>
    <row r="397" spans="1:9" x14ac:dyDescent="0.25">
      <c r="A397" s="181">
        <v>314590</v>
      </c>
      <c r="B397" s="182" t="s">
        <v>490</v>
      </c>
      <c r="C397" s="183">
        <v>0</v>
      </c>
      <c r="D397" s="183">
        <v>0</v>
      </c>
      <c r="E397" s="183">
        <v>0</v>
      </c>
      <c r="F397" s="183">
        <v>0</v>
      </c>
    </row>
    <row r="398" spans="1:9" x14ac:dyDescent="0.25">
      <c r="A398" s="181">
        <v>314590001</v>
      </c>
      <c r="B398" s="182" t="s">
        <v>491</v>
      </c>
      <c r="C398" s="183">
        <v>0</v>
      </c>
      <c r="D398" s="183">
        <v>0</v>
      </c>
      <c r="E398" s="183">
        <v>0</v>
      </c>
      <c r="F398" s="183">
        <v>0</v>
      </c>
    </row>
    <row r="399" spans="1:9" x14ac:dyDescent="0.25">
      <c r="A399" s="181">
        <v>4</v>
      </c>
      <c r="B399" s="182" t="s">
        <v>257</v>
      </c>
      <c r="C399" s="183">
        <v>1489364271.51</v>
      </c>
      <c r="D399" s="183">
        <v>0</v>
      </c>
      <c r="E399" s="183">
        <v>497729037.10000002</v>
      </c>
      <c r="F399" s="183">
        <v>1987093308.6099999</v>
      </c>
      <c r="H399" s="184">
        <f>+C399-D399+E399</f>
        <v>1987093308.6100001</v>
      </c>
      <c r="I399" s="184">
        <f>+F399-H399</f>
        <v>0</v>
      </c>
    </row>
    <row r="400" spans="1:9" x14ac:dyDescent="0.25">
      <c r="A400" s="181">
        <v>42</v>
      </c>
      <c r="B400" s="182" t="s">
        <v>258</v>
      </c>
      <c r="C400" s="183">
        <v>60294992</v>
      </c>
      <c r="D400" s="183">
        <v>0</v>
      </c>
      <c r="E400" s="183">
        <v>4935000</v>
      </c>
      <c r="F400" s="183">
        <v>65229992</v>
      </c>
    </row>
    <row r="401" spans="1:6" x14ac:dyDescent="0.25">
      <c r="A401" s="181">
        <v>4204</v>
      </c>
      <c r="B401" s="182" t="s">
        <v>492</v>
      </c>
      <c r="C401" s="183">
        <v>34371608</v>
      </c>
      <c r="D401" s="183">
        <v>0</v>
      </c>
      <c r="E401" s="183">
        <v>3463250</v>
      </c>
      <c r="F401" s="183">
        <v>37834858</v>
      </c>
    </row>
    <row r="402" spans="1:6" x14ac:dyDescent="0.25">
      <c r="A402" s="181">
        <v>420401</v>
      </c>
      <c r="B402" s="182" t="s">
        <v>260</v>
      </c>
      <c r="C402" s="183">
        <v>31589608</v>
      </c>
      <c r="D402" s="183">
        <v>0</v>
      </c>
      <c r="E402" s="183">
        <v>1808550</v>
      </c>
      <c r="F402" s="183">
        <v>33398158</v>
      </c>
    </row>
    <row r="403" spans="1:6" x14ac:dyDescent="0.25">
      <c r="A403" s="181">
        <v>420401001</v>
      </c>
      <c r="B403" s="182" t="s">
        <v>260</v>
      </c>
      <c r="C403" s="183">
        <v>31589608</v>
      </c>
      <c r="D403" s="183">
        <v>0</v>
      </c>
      <c r="E403" s="183">
        <v>1808550</v>
      </c>
      <c r="F403" s="183">
        <v>33398158</v>
      </c>
    </row>
    <row r="404" spans="1:6" x14ac:dyDescent="0.25">
      <c r="A404" s="181">
        <v>420410</v>
      </c>
      <c r="B404" s="182" t="s">
        <v>261</v>
      </c>
      <c r="C404" s="183">
        <v>2782000</v>
      </c>
      <c r="D404" s="183">
        <v>0</v>
      </c>
      <c r="E404" s="183">
        <v>1654700</v>
      </c>
      <c r="F404" s="183">
        <v>4436700</v>
      </c>
    </row>
    <row r="405" spans="1:6" x14ac:dyDescent="0.25">
      <c r="A405" s="181">
        <v>420410001</v>
      </c>
      <c r="B405" s="182" t="s">
        <v>261</v>
      </c>
      <c r="C405" s="183">
        <v>2782000</v>
      </c>
      <c r="D405" s="183">
        <v>0</v>
      </c>
      <c r="E405" s="183">
        <v>1654700</v>
      </c>
      <c r="F405" s="183">
        <v>4436700</v>
      </c>
    </row>
    <row r="406" spans="1:6" x14ac:dyDescent="0.25">
      <c r="A406" s="181">
        <v>4210</v>
      </c>
      <c r="B406" s="182" t="s">
        <v>493</v>
      </c>
      <c r="C406" s="183">
        <v>25923384</v>
      </c>
      <c r="D406" s="183">
        <v>0</v>
      </c>
      <c r="E406" s="183">
        <v>1471750</v>
      </c>
      <c r="F406" s="183">
        <v>27395134</v>
      </c>
    </row>
    <row r="407" spans="1:6" x14ac:dyDescent="0.25">
      <c r="A407" s="181">
        <v>421004</v>
      </c>
      <c r="B407" s="182" t="s">
        <v>260</v>
      </c>
      <c r="C407" s="183">
        <v>4826284</v>
      </c>
      <c r="D407" s="183">
        <v>0</v>
      </c>
      <c r="E407" s="183">
        <v>187550</v>
      </c>
      <c r="F407" s="183">
        <v>5013834</v>
      </c>
    </row>
    <row r="408" spans="1:6" x14ac:dyDescent="0.25">
      <c r="A408" s="181">
        <v>421004001</v>
      </c>
      <c r="B408" s="182" t="s">
        <v>260</v>
      </c>
      <c r="C408" s="183">
        <v>4826284</v>
      </c>
      <c r="D408" s="183">
        <v>0</v>
      </c>
      <c r="E408" s="183">
        <v>187550</v>
      </c>
      <c r="F408" s="183">
        <v>5013834</v>
      </c>
    </row>
    <row r="409" spans="1:6" x14ac:dyDescent="0.25">
      <c r="A409" s="181">
        <v>421025</v>
      </c>
      <c r="B409" s="182" t="s">
        <v>169</v>
      </c>
      <c r="C409" s="183">
        <v>20859800</v>
      </c>
      <c r="D409" s="183">
        <v>0</v>
      </c>
      <c r="E409" s="183">
        <v>1190500</v>
      </c>
      <c r="F409" s="183">
        <v>22050300</v>
      </c>
    </row>
    <row r="410" spans="1:6" x14ac:dyDescent="0.25">
      <c r="A410" s="181">
        <v>421025001</v>
      </c>
      <c r="B410" s="182" t="s">
        <v>169</v>
      </c>
      <c r="C410" s="183">
        <v>20859800</v>
      </c>
      <c r="D410" s="183">
        <v>0</v>
      </c>
      <c r="E410" s="183">
        <v>1190500</v>
      </c>
      <c r="F410" s="183">
        <v>22050300</v>
      </c>
    </row>
    <row r="411" spans="1:6" x14ac:dyDescent="0.25">
      <c r="A411" s="181">
        <v>421038</v>
      </c>
      <c r="B411" s="182" t="s">
        <v>494</v>
      </c>
      <c r="C411" s="183">
        <v>140000</v>
      </c>
      <c r="D411" s="183">
        <v>0</v>
      </c>
      <c r="E411" s="183">
        <v>0</v>
      </c>
      <c r="F411" s="183">
        <v>140000</v>
      </c>
    </row>
    <row r="412" spans="1:6" x14ac:dyDescent="0.25">
      <c r="A412" s="181">
        <v>421038001</v>
      </c>
      <c r="B412" s="182" t="s">
        <v>494</v>
      </c>
      <c r="C412" s="183">
        <v>140000</v>
      </c>
      <c r="D412" s="183">
        <v>0</v>
      </c>
      <c r="E412" s="183">
        <v>0</v>
      </c>
      <c r="F412" s="183">
        <v>140000</v>
      </c>
    </row>
    <row r="413" spans="1:6" x14ac:dyDescent="0.25">
      <c r="A413" s="181">
        <v>421090</v>
      </c>
      <c r="B413" s="182" t="s">
        <v>263</v>
      </c>
      <c r="C413" s="183">
        <v>97300</v>
      </c>
      <c r="D413" s="183">
        <v>0</v>
      </c>
      <c r="E413" s="183">
        <v>93700</v>
      </c>
      <c r="F413" s="183">
        <v>191000</v>
      </c>
    </row>
    <row r="414" spans="1:6" x14ac:dyDescent="0.25">
      <c r="A414" s="181">
        <v>421090005</v>
      </c>
      <c r="B414" s="182" t="s">
        <v>495</v>
      </c>
      <c r="C414" s="183">
        <v>97300</v>
      </c>
      <c r="D414" s="183">
        <v>0</v>
      </c>
      <c r="E414" s="183">
        <v>93700</v>
      </c>
      <c r="F414" s="183">
        <v>191000</v>
      </c>
    </row>
    <row r="415" spans="1:6" x14ac:dyDescent="0.25">
      <c r="A415" s="181">
        <v>47</v>
      </c>
      <c r="B415" s="182" t="s">
        <v>313</v>
      </c>
      <c r="C415" s="183">
        <v>1429067838.51</v>
      </c>
      <c r="D415" s="183">
        <v>0</v>
      </c>
      <c r="E415" s="183">
        <v>492794037.10000002</v>
      </c>
      <c r="F415" s="183">
        <v>1921861875.6099999</v>
      </c>
    </row>
    <row r="416" spans="1:6" x14ac:dyDescent="0.25">
      <c r="A416" s="181">
        <v>4705</v>
      </c>
      <c r="B416" s="182" t="s">
        <v>496</v>
      </c>
      <c r="C416" s="183">
        <v>1388544017.51</v>
      </c>
      <c r="D416" s="183">
        <v>0</v>
      </c>
      <c r="E416" s="183">
        <v>486671707.10000002</v>
      </c>
      <c r="F416" s="183">
        <v>1875215724.6099999</v>
      </c>
    </row>
    <row r="417" spans="1:9" x14ac:dyDescent="0.25">
      <c r="A417" s="181">
        <v>470508</v>
      </c>
      <c r="B417" s="182" t="s">
        <v>266</v>
      </c>
      <c r="C417" s="183">
        <v>981410203.50999999</v>
      </c>
      <c r="D417" s="183">
        <v>0</v>
      </c>
      <c r="E417" s="183">
        <v>359236770.30000001</v>
      </c>
      <c r="F417" s="183">
        <v>1340646973.8099999</v>
      </c>
    </row>
    <row r="418" spans="1:9" x14ac:dyDescent="0.25">
      <c r="A418" s="181">
        <v>470510</v>
      </c>
      <c r="B418" s="182" t="s">
        <v>267</v>
      </c>
      <c r="C418" s="183">
        <v>407133814</v>
      </c>
      <c r="D418" s="183">
        <v>0</v>
      </c>
      <c r="E418" s="183">
        <v>127434936.8</v>
      </c>
      <c r="F418" s="183">
        <v>534568750.80000001</v>
      </c>
    </row>
    <row r="419" spans="1:9" x14ac:dyDescent="0.25">
      <c r="A419" s="181">
        <v>4722</v>
      </c>
      <c r="B419" s="182" t="s">
        <v>497</v>
      </c>
      <c r="C419" s="183">
        <v>40523821</v>
      </c>
      <c r="D419" s="183">
        <v>0</v>
      </c>
      <c r="E419" s="183">
        <v>6122330</v>
      </c>
      <c r="F419" s="183">
        <v>46646151</v>
      </c>
    </row>
    <row r="420" spans="1:9" x14ac:dyDescent="0.25">
      <c r="A420" s="181">
        <v>472201</v>
      </c>
      <c r="B420" s="182" t="s">
        <v>498</v>
      </c>
      <c r="C420" s="183">
        <v>40523821</v>
      </c>
      <c r="D420" s="183">
        <v>0</v>
      </c>
      <c r="E420" s="183">
        <v>6122330</v>
      </c>
      <c r="F420" s="183">
        <v>46646151</v>
      </c>
    </row>
    <row r="421" spans="1:9" x14ac:dyDescent="0.25">
      <c r="A421" s="181">
        <v>48</v>
      </c>
      <c r="B421" s="182" t="s">
        <v>119</v>
      </c>
      <c r="C421" s="183">
        <v>1441</v>
      </c>
      <c r="D421" s="183">
        <v>0</v>
      </c>
      <c r="E421" s="183">
        <v>0</v>
      </c>
      <c r="F421" s="183">
        <v>1441</v>
      </c>
    </row>
    <row r="422" spans="1:9" x14ac:dyDescent="0.25">
      <c r="A422" s="181">
        <v>4808</v>
      </c>
      <c r="B422" s="182" t="s">
        <v>499</v>
      </c>
      <c r="C422" s="183">
        <v>1441</v>
      </c>
      <c r="D422" s="183">
        <v>0</v>
      </c>
      <c r="E422" s="183">
        <v>0</v>
      </c>
      <c r="F422" s="183">
        <v>1441</v>
      </c>
    </row>
    <row r="423" spans="1:9" x14ac:dyDescent="0.25">
      <c r="A423" s="181">
        <v>480827</v>
      </c>
      <c r="B423" s="182" t="s">
        <v>272</v>
      </c>
      <c r="C423" s="183">
        <v>1050</v>
      </c>
      <c r="D423" s="183">
        <v>0</v>
      </c>
      <c r="E423" s="183">
        <v>0</v>
      </c>
      <c r="F423" s="183">
        <v>1050</v>
      </c>
    </row>
    <row r="424" spans="1:9" x14ac:dyDescent="0.25">
      <c r="A424" s="181">
        <v>480827001</v>
      </c>
      <c r="B424" s="182" t="s">
        <v>272</v>
      </c>
      <c r="C424" s="183">
        <v>1050</v>
      </c>
      <c r="D424" s="183">
        <v>0</v>
      </c>
      <c r="E424" s="183">
        <v>0</v>
      </c>
      <c r="F424" s="183">
        <v>1050</v>
      </c>
    </row>
    <row r="425" spans="1:9" x14ac:dyDescent="0.25">
      <c r="A425" s="181">
        <v>480890</v>
      </c>
      <c r="B425" s="182" t="s">
        <v>500</v>
      </c>
      <c r="C425" s="183">
        <v>391</v>
      </c>
      <c r="D425" s="183">
        <v>0</v>
      </c>
      <c r="E425" s="183">
        <v>0</v>
      </c>
      <c r="F425" s="183">
        <v>391</v>
      </c>
    </row>
    <row r="426" spans="1:9" x14ac:dyDescent="0.25">
      <c r="A426" s="181">
        <v>480890003</v>
      </c>
      <c r="B426" s="182" t="s">
        <v>501</v>
      </c>
      <c r="C426" s="183">
        <v>391</v>
      </c>
      <c r="D426" s="183">
        <v>0</v>
      </c>
      <c r="E426" s="183">
        <v>0</v>
      </c>
      <c r="F426" s="183">
        <v>391</v>
      </c>
    </row>
    <row r="427" spans="1:9" x14ac:dyDescent="0.25">
      <c r="A427" s="181">
        <v>5</v>
      </c>
      <c r="B427" s="182" t="s">
        <v>502</v>
      </c>
      <c r="C427" s="183">
        <v>1416676579.0799999</v>
      </c>
      <c r="D427" s="183">
        <v>735201018.59000003</v>
      </c>
      <c r="E427" s="183">
        <v>138000000</v>
      </c>
      <c r="F427" s="183">
        <v>2013877597.6700001</v>
      </c>
      <c r="H427" s="184">
        <f>+C427+D427-E427</f>
        <v>2013877597.6700001</v>
      </c>
      <c r="I427" s="184">
        <f>+F427-H427</f>
        <v>0</v>
      </c>
    </row>
    <row r="428" spans="1:9" x14ac:dyDescent="0.25">
      <c r="A428" s="181">
        <v>51</v>
      </c>
      <c r="B428" s="182" t="s">
        <v>503</v>
      </c>
      <c r="C428" s="183">
        <v>1319083471.9100001</v>
      </c>
      <c r="D428" s="183">
        <v>565270840.59000003</v>
      </c>
      <c r="E428" s="183">
        <v>0</v>
      </c>
      <c r="F428" s="183">
        <v>1884354312.5</v>
      </c>
    </row>
    <row r="429" spans="1:9" x14ac:dyDescent="0.25">
      <c r="A429" s="181">
        <v>5101</v>
      </c>
      <c r="B429" s="182" t="s">
        <v>504</v>
      </c>
      <c r="C429" s="183">
        <v>644693297</v>
      </c>
      <c r="D429" s="183">
        <v>245129649</v>
      </c>
      <c r="E429" s="183">
        <v>0</v>
      </c>
      <c r="F429" s="183">
        <v>889822946</v>
      </c>
    </row>
    <row r="430" spans="1:9" x14ac:dyDescent="0.25">
      <c r="A430" s="181">
        <v>510101</v>
      </c>
      <c r="B430" s="182" t="s">
        <v>277</v>
      </c>
      <c r="C430" s="183">
        <v>552868536</v>
      </c>
      <c r="D430" s="183">
        <v>213127673</v>
      </c>
      <c r="E430" s="183">
        <v>0</v>
      </c>
      <c r="F430" s="183">
        <v>765996209</v>
      </c>
    </row>
    <row r="431" spans="1:9" x14ac:dyDescent="0.25">
      <c r="A431" s="181">
        <v>510101001</v>
      </c>
      <c r="B431" s="182" t="s">
        <v>277</v>
      </c>
      <c r="C431" s="183">
        <v>552868536</v>
      </c>
      <c r="D431" s="183">
        <v>213127673</v>
      </c>
      <c r="E431" s="183">
        <v>0</v>
      </c>
      <c r="F431" s="183">
        <v>765996209</v>
      </c>
    </row>
    <row r="432" spans="1:9" x14ac:dyDescent="0.25">
      <c r="A432" s="181">
        <v>510110</v>
      </c>
      <c r="B432" s="182" t="s">
        <v>505</v>
      </c>
      <c r="C432" s="183">
        <v>55754754</v>
      </c>
      <c r="D432" s="183">
        <v>23096050</v>
      </c>
      <c r="E432" s="183">
        <v>0</v>
      </c>
      <c r="F432" s="183">
        <v>78850804</v>
      </c>
    </row>
    <row r="433" spans="1:6" x14ac:dyDescent="0.25">
      <c r="A433" s="181">
        <v>510110001</v>
      </c>
      <c r="B433" s="182" t="s">
        <v>505</v>
      </c>
      <c r="C433" s="183">
        <v>55754754</v>
      </c>
      <c r="D433" s="183">
        <v>23096050</v>
      </c>
      <c r="E433" s="183">
        <v>0</v>
      </c>
      <c r="F433" s="183">
        <v>78850804</v>
      </c>
    </row>
    <row r="434" spans="1:6" x14ac:dyDescent="0.25">
      <c r="A434" s="181">
        <v>510119</v>
      </c>
      <c r="B434" s="182" t="s">
        <v>246</v>
      </c>
      <c r="C434" s="183">
        <v>29231185</v>
      </c>
      <c r="D434" s="183">
        <v>6145094</v>
      </c>
      <c r="E434" s="183">
        <v>0</v>
      </c>
      <c r="F434" s="183">
        <v>35376279</v>
      </c>
    </row>
    <row r="435" spans="1:6" x14ac:dyDescent="0.25">
      <c r="A435" s="181">
        <v>510119003</v>
      </c>
      <c r="B435" s="182" t="s">
        <v>506</v>
      </c>
      <c r="C435" s="183">
        <v>29231185</v>
      </c>
      <c r="D435" s="183">
        <v>6145094</v>
      </c>
      <c r="E435" s="183">
        <v>0</v>
      </c>
      <c r="F435" s="183">
        <v>35376279</v>
      </c>
    </row>
    <row r="436" spans="1:6" x14ac:dyDescent="0.25">
      <c r="A436" s="181">
        <v>510123</v>
      </c>
      <c r="B436" s="182" t="s">
        <v>280</v>
      </c>
      <c r="C436" s="183">
        <v>4219132</v>
      </c>
      <c r="D436" s="183">
        <v>1703264</v>
      </c>
      <c r="E436" s="183">
        <v>0</v>
      </c>
      <c r="F436" s="183">
        <v>5922396</v>
      </c>
    </row>
    <row r="437" spans="1:6" x14ac:dyDescent="0.25">
      <c r="A437" s="181">
        <v>510123001</v>
      </c>
      <c r="B437" s="182" t="s">
        <v>280</v>
      </c>
      <c r="C437" s="183">
        <v>4219132</v>
      </c>
      <c r="D437" s="183">
        <v>1703264</v>
      </c>
      <c r="E437" s="183">
        <v>0</v>
      </c>
      <c r="F437" s="183">
        <v>5922396</v>
      </c>
    </row>
    <row r="438" spans="1:6" x14ac:dyDescent="0.25">
      <c r="A438" s="181">
        <v>510160</v>
      </c>
      <c r="B438" s="182" t="s">
        <v>281</v>
      </c>
      <c r="C438" s="183">
        <v>2619690</v>
      </c>
      <c r="D438" s="183">
        <v>1057568</v>
      </c>
      <c r="E438" s="183">
        <v>0</v>
      </c>
      <c r="F438" s="183">
        <v>3677258</v>
      </c>
    </row>
    <row r="439" spans="1:6" x14ac:dyDescent="0.25">
      <c r="A439" s="181">
        <v>510160001</v>
      </c>
      <c r="B439" s="182" t="s">
        <v>281</v>
      </c>
      <c r="C439" s="183">
        <v>2619690</v>
      </c>
      <c r="D439" s="183">
        <v>1057568</v>
      </c>
      <c r="E439" s="183">
        <v>0</v>
      </c>
      <c r="F439" s="183">
        <v>3677258</v>
      </c>
    </row>
    <row r="440" spans="1:6" x14ac:dyDescent="0.25">
      <c r="A440" s="181">
        <v>5103</v>
      </c>
      <c r="B440" s="182" t="s">
        <v>507</v>
      </c>
      <c r="C440" s="183">
        <v>176372421</v>
      </c>
      <c r="D440" s="183">
        <v>56622735</v>
      </c>
      <c r="E440" s="183">
        <v>0</v>
      </c>
      <c r="F440" s="183">
        <v>232995156</v>
      </c>
    </row>
    <row r="441" spans="1:6" x14ac:dyDescent="0.25">
      <c r="A441" s="181">
        <v>510302</v>
      </c>
      <c r="B441" s="182" t="s">
        <v>251</v>
      </c>
      <c r="C441" s="183">
        <v>24871700</v>
      </c>
      <c r="D441" s="183">
        <v>9208000</v>
      </c>
      <c r="E441" s="183">
        <v>0</v>
      </c>
      <c r="F441" s="183">
        <v>34079700</v>
      </c>
    </row>
    <row r="442" spans="1:6" x14ac:dyDescent="0.25">
      <c r="A442" s="181">
        <v>510302001</v>
      </c>
      <c r="B442" s="182" t="s">
        <v>251</v>
      </c>
      <c r="C442" s="183">
        <v>24871700</v>
      </c>
      <c r="D442" s="183">
        <v>9208000</v>
      </c>
      <c r="E442" s="183">
        <v>0</v>
      </c>
      <c r="F442" s="183">
        <v>34079700</v>
      </c>
    </row>
    <row r="443" spans="1:6" x14ac:dyDescent="0.25">
      <c r="A443" s="181">
        <v>510303</v>
      </c>
      <c r="B443" s="182" t="s">
        <v>282</v>
      </c>
      <c r="C443" s="183">
        <v>63573152</v>
      </c>
      <c r="D443" s="183">
        <v>19681148</v>
      </c>
      <c r="E443" s="183">
        <v>0</v>
      </c>
      <c r="F443" s="183">
        <v>83254300</v>
      </c>
    </row>
    <row r="444" spans="1:6" x14ac:dyDescent="0.25">
      <c r="A444" s="181">
        <v>510303001</v>
      </c>
      <c r="B444" s="182" t="s">
        <v>282</v>
      </c>
      <c r="C444" s="183">
        <v>63573152</v>
      </c>
      <c r="D444" s="183">
        <v>19681148</v>
      </c>
      <c r="E444" s="183">
        <v>0</v>
      </c>
      <c r="F444" s="183">
        <v>83254300</v>
      </c>
    </row>
    <row r="445" spans="1:6" x14ac:dyDescent="0.25">
      <c r="A445" s="181">
        <v>510305</v>
      </c>
      <c r="B445" s="182" t="s">
        <v>508</v>
      </c>
      <c r="C445" s="183">
        <v>4739200</v>
      </c>
      <c r="D445" s="183">
        <v>1737700</v>
      </c>
      <c r="E445" s="183">
        <v>0</v>
      </c>
      <c r="F445" s="183">
        <v>6476900</v>
      </c>
    </row>
    <row r="446" spans="1:6" x14ac:dyDescent="0.25">
      <c r="A446" s="181">
        <v>510305001</v>
      </c>
      <c r="B446" s="182" t="s">
        <v>508</v>
      </c>
      <c r="C446" s="183">
        <v>4739200</v>
      </c>
      <c r="D446" s="183">
        <v>1737700</v>
      </c>
      <c r="E446" s="183">
        <v>0</v>
      </c>
      <c r="F446" s="183">
        <v>6476900</v>
      </c>
    </row>
    <row r="447" spans="1:6" x14ac:dyDescent="0.25">
      <c r="A447" s="181">
        <v>510306</v>
      </c>
      <c r="B447" s="182" t="s">
        <v>509</v>
      </c>
      <c r="C447" s="183">
        <v>42716034</v>
      </c>
      <c r="D447" s="183">
        <v>13293242</v>
      </c>
      <c r="E447" s="183">
        <v>0</v>
      </c>
      <c r="F447" s="183">
        <v>56009276</v>
      </c>
    </row>
    <row r="448" spans="1:6" x14ac:dyDescent="0.25">
      <c r="A448" s="181">
        <v>510306001</v>
      </c>
      <c r="B448" s="182" t="s">
        <v>509</v>
      </c>
      <c r="C448" s="183">
        <v>42716034</v>
      </c>
      <c r="D448" s="183">
        <v>13293242</v>
      </c>
      <c r="E448" s="183">
        <v>0</v>
      </c>
      <c r="F448" s="183">
        <v>56009276</v>
      </c>
    </row>
    <row r="449" spans="1:6" x14ac:dyDescent="0.25">
      <c r="A449" s="181">
        <v>510307</v>
      </c>
      <c r="B449" s="182" t="s">
        <v>510</v>
      </c>
      <c r="C449" s="183">
        <v>40472335</v>
      </c>
      <c r="D449" s="183">
        <v>12702645</v>
      </c>
      <c r="E449" s="183">
        <v>0</v>
      </c>
      <c r="F449" s="183">
        <v>53174980</v>
      </c>
    </row>
    <row r="450" spans="1:6" x14ac:dyDescent="0.25">
      <c r="A450" s="181">
        <v>510307001</v>
      </c>
      <c r="B450" s="182" t="s">
        <v>510</v>
      </c>
      <c r="C450" s="183">
        <v>40472335</v>
      </c>
      <c r="D450" s="183">
        <v>12702645</v>
      </c>
      <c r="E450" s="183">
        <v>0</v>
      </c>
      <c r="F450" s="183">
        <v>53174980</v>
      </c>
    </row>
    <row r="451" spans="1:6" x14ac:dyDescent="0.25">
      <c r="A451" s="181">
        <v>5104</v>
      </c>
      <c r="B451" s="182" t="s">
        <v>511</v>
      </c>
      <c r="C451" s="183">
        <v>31101100</v>
      </c>
      <c r="D451" s="183">
        <v>11513900</v>
      </c>
      <c r="E451" s="183">
        <v>0</v>
      </c>
      <c r="F451" s="183">
        <v>42615000</v>
      </c>
    </row>
    <row r="452" spans="1:6" x14ac:dyDescent="0.25">
      <c r="A452" s="181">
        <v>510401</v>
      </c>
      <c r="B452" s="182" t="s">
        <v>287</v>
      </c>
      <c r="C452" s="183">
        <v>18657300</v>
      </c>
      <c r="D452" s="183">
        <v>6907000</v>
      </c>
      <c r="E452" s="183">
        <v>0</v>
      </c>
      <c r="F452" s="183">
        <v>25564300</v>
      </c>
    </row>
    <row r="453" spans="1:6" x14ac:dyDescent="0.25">
      <c r="A453" s="181">
        <v>510401001</v>
      </c>
      <c r="B453" s="182" t="s">
        <v>287</v>
      </c>
      <c r="C453" s="183">
        <v>18657300</v>
      </c>
      <c r="D453" s="183">
        <v>6907000</v>
      </c>
      <c r="E453" s="183">
        <v>0</v>
      </c>
      <c r="F453" s="183">
        <v>25564300</v>
      </c>
    </row>
    <row r="454" spans="1:6" x14ac:dyDescent="0.25">
      <c r="A454" s="181">
        <v>510402</v>
      </c>
      <c r="B454" s="182" t="s">
        <v>288</v>
      </c>
      <c r="C454" s="183">
        <v>12443800</v>
      </c>
      <c r="D454" s="183">
        <v>4606900</v>
      </c>
      <c r="E454" s="183">
        <v>0</v>
      </c>
      <c r="F454" s="183">
        <v>17050700</v>
      </c>
    </row>
    <row r="455" spans="1:6" x14ac:dyDescent="0.25">
      <c r="A455" s="181">
        <v>510402001</v>
      </c>
      <c r="B455" s="182" t="s">
        <v>288</v>
      </c>
      <c r="C455" s="183">
        <v>12443800</v>
      </c>
      <c r="D455" s="183">
        <v>4606900</v>
      </c>
      <c r="E455" s="183">
        <v>0</v>
      </c>
      <c r="F455" s="183">
        <v>17050700</v>
      </c>
    </row>
    <row r="456" spans="1:6" x14ac:dyDescent="0.25">
      <c r="A456" s="181">
        <v>5107</v>
      </c>
      <c r="B456" s="182" t="s">
        <v>512</v>
      </c>
      <c r="C456" s="183">
        <v>268701125</v>
      </c>
      <c r="D456" s="183">
        <v>87383716</v>
      </c>
      <c r="E456" s="183">
        <v>0</v>
      </c>
      <c r="F456" s="183">
        <v>356084841</v>
      </c>
    </row>
    <row r="457" spans="1:6" x14ac:dyDescent="0.25">
      <c r="A457" s="181">
        <v>510701</v>
      </c>
      <c r="B457" s="182" t="s">
        <v>242</v>
      </c>
      <c r="C457" s="183">
        <v>41797851</v>
      </c>
      <c r="D457" s="183">
        <v>13833531</v>
      </c>
      <c r="E457" s="183">
        <v>0</v>
      </c>
      <c r="F457" s="183">
        <v>55631382</v>
      </c>
    </row>
    <row r="458" spans="1:6" x14ac:dyDescent="0.25">
      <c r="A458" s="181">
        <v>510701001</v>
      </c>
      <c r="B458" s="182" t="s">
        <v>242</v>
      </c>
      <c r="C458" s="183">
        <v>41797851</v>
      </c>
      <c r="D458" s="183">
        <v>13833531</v>
      </c>
      <c r="E458" s="183">
        <v>0</v>
      </c>
      <c r="F458" s="183">
        <v>55631382</v>
      </c>
    </row>
    <row r="459" spans="1:6" x14ac:dyDescent="0.25">
      <c r="A459" s="181">
        <v>510702</v>
      </c>
      <c r="B459" s="182" t="s">
        <v>241</v>
      </c>
      <c r="C459" s="183">
        <v>60263829</v>
      </c>
      <c r="D459" s="183">
        <v>19390306</v>
      </c>
      <c r="E459" s="183">
        <v>0</v>
      </c>
      <c r="F459" s="183">
        <v>79654135</v>
      </c>
    </row>
    <row r="460" spans="1:6" x14ac:dyDescent="0.25">
      <c r="A460" s="181">
        <v>510702001</v>
      </c>
      <c r="B460" s="182" t="s">
        <v>241</v>
      </c>
      <c r="C460" s="183">
        <v>60263829</v>
      </c>
      <c r="D460" s="183">
        <v>19390306</v>
      </c>
      <c r="E460" s="183">
        <v>0</v>
      </c>
      <c r="F460" s="183">
        <v>79654135</v>
      </c>
    </row>
    <row r="461" spans="1:6" x14ac:dyDescent="0.25">
      <c r="A461" s="181">
        <v>510704</v>
      </c>
      <c r="B461" s="182" t="s">
        <v>289</v>
      </c>
      <c r="C461" s="183">
        <v>28604846</v>
      </c>
      <c r="D461" s="183">
        <v>9464173</v>
      </c>
      <c r="E461" s="183">
        <v>0</v>
      </c>
      <c r="F461" s="183">
        <v>38069019</v>
      </c>
    </row>
    <row r="462" spans="1:6" x14ac:dyDescent="0.25">
      <c r="A462" s="181">
        <v>510704001</v>
      </c>
      <c r="B462" s="182" t="s">
        <v>289</v>
      </c>
      <c r="C462" s="183">
        <v>28604846</v>
      </c>
      <c r="D462" s="183">
        <v>9464173</v>
      </c>
      <c r="E462" s="183">
        <v>0</v>
      </c>
      <c r="F462" s="183">
        <v>38069019</v>
      </c>
    </row>
    <row r="463" spans="1:6" x14ac:dyDescent="0.25">
      <c r="A463" s="181">
        <v>510705</v>
      </c>
      <c r="B463" s="182" t="s">
        <v>290</v>
      </c>
      <c r="C463" s="183">
        <v>61941114</v>
      </c>
      <c r="D463" s="183">
        <v>20485090</v>
      </c>
      <c r="E463" s="183">
        <v>0</v>
      </c>
      <c r="F463" s="183">
        <v>82426204</v>
      </c>
    </row>
    <row r="464" spans="1:6" x14ac:dyDescent="0.25">
      <c r="A464" s="181">
        <v>510705001</v>
      </c>
      <c r="B464" s="182" t="s">
        <v>290</v>
      </c>
      <c r="C464" s="183">
        <v>61941114</v>
      </c>
      <c r="D464" s="183">
        <v>20485090</v>
      </c>
      <c r="E464" s="183">
        <v>0</v>
      </c>
      <c r="F464" s="183">
        <v>82426204</v>
      </c>
    </row>
    <row r="465" spans="1:6" x14ac:dyDescent="0.25">
      <c r="A465" s="181">
        <v>510706</v>
      </c>
      <c r="B465" s="182" t="s">
        <v>291</v>
      </c>
      <c r="C465" s="183">
        <v>57542031</v>
      </c>
      <c r="D465" s="183">
        <v>19057930</v>
      </c>
      <c r="E465" s="183">
        <v>0</v>
      </c>
      <c r="F465" s="183">
        <v>76599961</v>
      </c>
    </row>
    <row r="466" spans="1:6" x14ac:dyDescent="0.25">
      <c r="A466" s="181">
        <v>510706001</v>
      </c>
      <c r="B466" s="182" t="s">
        <v>291</v>
      </c>
      <c r="C466" s="183">
        <v>57542031</v>
      </c>
      <c r="D466" s="183">
        <v>19057930</v>
      </c>
      <c r="E466" s="183">
        <v>0</v>
      </c>
      <c r="F466" s="183">
        <v>76599961</v>
      </c>
    </row>
    <row r="467" spans="1:6" x14ac:dyDescent="0.25">
      <c r="A467" s="181">
        <v>510707</v>
      </c>
      <c r="B467" s="182" t="s">
        <v>292</v>
      </c>
      <c r="C467" s="183">
        <v>820486</v>
      </c>
      <c r="D467" s="183">
        <v>0</v>
      </c>
      <c r="E467" s="183">
        <v>0</v>
      </c>
      <c r="F467" s="183">
        <v>820486</v>
      </c>
    </row>
    <row r="468" spans="1:6" x14ac:dyDescent="0.25">
      <c r="A468" s="181">
        <v>510707001</v>
      </c>
      <c r="B468" s="182" t="s">
        <v>292</v>
      </c>
      <c r="C468" s="183">
        <v>820486</v>
      </c>
      <c r="D468" s="183">
        <v>0</v>
      </c>
      <c r="E468" s="183">
        <v>0</v>
      </c>
      <c r="F468" s="183">
        <v>820486</v>
      </c>
    </row>
    <row r="469" spans="1:6" x14ac:dyDescent="0.25">
      <c r="A469" s="181">
        <v>510790</v>
      </c>
      <c r="B469" s="182" t="s">
        <v>247</v>
      </c>
      <c r="C469" s="183">
        <v>17730968</v>
      </c>
      <c r="D469" s="183">
        <v>5152686</v>
      </c>
      <c r="E469" s="183">
        <v>0</v>
      </c>
      <c r="F469" s="183">
        <v>22883654</v>
      </c>
    </row>
    <row r="470" spans="1:6" x14ac:dyDescent="0.25">
      <c r="A470" s="181">
        <v>510790024</v>
      </c>
      <c r="B470" s="182" t="s">
        <v>293</v>
      </c>
      <c r="C470" s="183">
        <v>17730968</v>
      </c>
      <c r="D470" s="183">
        <v>5152686</v>
      </c>
      <c r="E470" s="183">
        <v>0</v>
      </c>
      <c r="F470" s="183">
        <v>22883654</v>
      </c>
    </row>
    <row r="471" spans="1:6" x14ac:dyDescent="0.25">
      <c r="A471" s="181">
        <v>5111</v>
      </c>
      <c r="B471" s="182" t="s">
        <v>513</v>
      </c>
      <c r="C471" s="183">
        <v>198215528.91</v>
      </c>
      <c r="D471" s="183">
        <v>148689607.59</v>
      </c>
      <c r="E471" s="183">
        <v>0</v>
      </c>
      <c r="F471" s="183">
        <v>346905136.5</v>
      </c>
    </row>
    <row r="472" spans="1:6" x14ac:dyDescent="0.25">
      <c r="A472" s="181">
        <v>511113</v>
      </c>
      <c r="B472" s="182" t="s">
        <v>294</v>
      </c>
      <c r="C472" s="183">
        <v>9318411</v>
      </c>
      <c r="D472" s="183">
        <v>0</v>
      </c>
      <c r="E472" s="183">
        <v>0</v>
      </c>
      <c r="F472" s="183">
        <v>9318411</v>
      </c>
    </row>
    <row r="473" spans="1:6" x14ac:dyDescent="0.25">
      <c r="A473" s="181">
        <v>511113001</v>
      </c>
      <c r="B473" s="182" t="s">
        <v>294</v>
      </c>
      <c r="C473" s="183">
        <v>9318411</v>
      </c>
      <c r="D473" s="183">
        <v>0</v>
      </c>
      <c r="E473" s="183">
        <v>0</v>
      </c>
      <c r="F473" s="183">
        <v>9318411</v>
      </c>
    </row>
    <row r="474" spans="1:6" x14ac:dyDescent="0.25">
      <c r="A474" s="181">
        <v>511114</v>
      </c>
      <c r="B474" s="182" t="s">
        <v>61</v>
      </c>
      <c r="C474" s="183">
        <v>47292.71</v>
      </c>
      <c r="D474" s="183">
        <v>36040.720000000001</v>
      </c>
      <c r="E474" s="183">
        <v>0</v>
      </c>
      <c r="F474" s="183">
        <v>83333.429999999993</v>
      </c>
    </row>
    <row r="475" spans="1:6" x14ac:dyDescent="0.25">
      <c r="A475" s="181">
        <v>511114001</v>
      </c>
      <c r="B475" s="182" t="s">
        <v>61</v>
      </c>
      <c r="C475" s="183">
        <v>47292.71</v>
      </c>
      <c r="D475" s="183">
        <v>36040.720000000001</v>
      </c>
      <c r="E475" s="183">
        <v>0</v>
      </c>
      <c r="F475" s="183">
        <v>83333.429999999993</v>
      </c>
    </row>
    <row r="476" spans="1:6" x14ac:dyDescent="0.25">
      <c r="A476" s="181">
        <v>511115</v>
      </c>
      <c r="B476" s="182" t="s">
        <v>295</v>
      </c>
      <c r="C476" s="183">
        <v>5894691.96</v>
      </c>
      <c r="D476" s="183">
        <v>328440</v>
      </c>
      <c r="E476" s="183">
        <v>0</v>
      </c>
      <c r="F476" s="183">
        <v>6223131.96</v>
      </c>
    </row>
    <row r="477" spans="1:6" x14ac:dyDescent="0.25">
      <c r="A477" s="181">
        <v>511115001</v>
      </c>
      <c r="B477" s="182" t="s">
        <v>295</v>
      </c>
      <c r="C477" s="183">
        <v>5894691.96</v>
      </c>
      <c r="D477" s="183">
        <v>328440</v>
      </c>
      <c r="E477" s="183">
        <v>0</v>
      </c>
      <c r="F477" s="183">
        <v>6223131.96</v>
      </c>
    </row>
    <row r="478" spans="1:6" x14ac:dyDescent="0.25">
      <c r="A478" s="181">
        <v>511117</v>
      </c>
      <c r="B478" s="182" t="s">
        <v>296</v>
      </c>
      <c r="C478" s="183">
        <v>9049788.9299999997</v>
      </c>
      <c r="D478" s="183">
        <v>4514056.96</v>
      </c>
      <c r="E478" s="183">
        <v>0</v>
      </c>
      <c r="F478" s="183">
        <v>13563845.890000001</v>
      </c>
    </row>
    <row r="479" spans="1:6" x14ac:dyDescent="0.25">
      <c r="A479" s="181">
        <v>511117001</v>
      </c>
      <c r="B479" s="182" t="s">
        <v>296</v>
      </c>
      <c r="C479" s="183">
        <v>9049788.9299999997</v>
      </c>
      <c r="D479" s="183">
        <v>4514056.96</v>
      </c>
      <c r="E479" s="183">
        <v>0</v>
      </c>
      <c r="F479" s="183">
        <v>13563845.890000001</v>
      </c>
    </row>
    <row r="480" spans="1:6" x14ac:dyDescent="0.25">
      <c r="A480" s="181">
        <v>511118</v>
      </c>
      <c r="B480" s="182" t="s">
        <v>452</v>
      </c>
      <c r="C480" s="183">
        <v>0</v>
      </c>
      <c r="D480" s="183">
        <v>2112395</v>
      </c>
      <c r="E480" s="183">
        <v>0</v>
      </c>
      <c r="F480" s="183">
        <v>2112395</v>
      </c>
    </row>
    <row r="481" spans="1:6" x14ac:dyDescent="0.25">
      <c r="A481" s="181">
        <v>511118001</v>
      </c>
      <c r="B481" s="182" t="s">
        <v>452</v>
      </c>
      <c r="C481" s="183">
        <v>0</v>
      </c>
      <c r="D481" s="183">
        <v>2112395</v>
      </c>
      <c r="E481" s="183">
        <v>0</v>
      </c>
      <c r="F481" s="183">
        <v>2112395</v>
      </c>
    </row>
    <row r="482" spans="1:6" x14ac:dyDescent="0.25">
      <c r="A482" s="181">
        <v>511121</v>
      </c>
      <c r="B482" s="182" t="s">
        <v>297</v>
      </c>
      <c r="C482" s="183">
        <v>114948.31</v>
      </c>
      <c r="D482" s="183">
        <v>616582.19999999995</v>
      </c>
      <c r="E482" s="183">
        <v>0</v>
      </c>
      <c r="F482" s="183">
        <v>731530.51</v>
      </c>
    </row>
    <row r="483" spans="1:6" x14ac:dyDescent="0.25">
      <c r="A483" s="181">
        <v>511121001</v>
      </c>
      <c r="B483" s="182" t="s">
        <v>297</v>
      </c>
      <c r="C483" s="183">
        <v>114948.31</v>
      </c>
      <c r="D483" s="183">
        <v>616582.19999999995</v>
      </c>
      <c r="E483" s="183">
        <v>0</v>
      </c>
      <c r="F483" s="183">
        <v>731530.51</v>
      </c>
    </row>
    <row r="484" spans="1:6" x14ac:dyDescent="0.25">
      <c r="A484" s="181">
        <v>511123</v>
      </c>
      <c r="B484" s="182" t="s">
        <v>298</v>
      </c>
      <c r="C484" s="183">
        <v>120000</v>
      </c>
      <c r="D484" s="183">
        <v>0</v>
      </c>
      <c r="E484" s="183">
        <v>0</v>
      </c>
      <c r="F484" s="183">
        <v>120000</v>
      </c>
    </row>
    <row r="485" spans="1:6" x14ac:dyDescent="0.25">
      <c r="A485" s="181">
        <v>511123001</v>
      </c>
      <c r="B485" s="182" t="s">
        <v>298</v>
      </c>
      <c r="C485" s="183">
        <v>120000</v>
      </c>
      <c r="D485" s="183">
        <v>0</v>
      </c>
      <c r="E485" s="183">
        <v>0</v>
      </c>
      <c r="F485" s="183">
        <v>120000</v>
      </c>
    </row>
    <row r="486" spans="1:6" x14ac:dyDescent="0.25">
      <c r="A486" s="181">
        <v>511125</v>
      </c>
      <c r="B486" s="182" t="s">
        <v>299</v>
      </c>
      <c r="C486" s="183">
        <v>16802789.989999998</v>
      </c>
      <c r="D486" s="183">
        <v>0</v>
      </c>
      <c r="E486" s="183">
        <v>0</v>
      </c>
      <c r="F486" s="183">
        <v>16802789.989999998</v>
      </c>
    </row>
    <row r="487" spans="1:6" x14ac:dyDescent="0.25">
      <c r="A487" s="181">
        <v>511125001</v>
      </c>
      <c r="B487" s="182" t="s">
        <v>299</v>
      </c>
      <c r="C487" s="183">
        <v>16802789.989999998</v>
      </c>
      <c r="D487" s="183">
        <v>0</v>
      </c>
      <c r="E487" s="183">
        <v>0</v>
      </c>
      <c r="F487" s="183">
        <v>16802789.989999998</v>
      </c>
    </row>
    <row r="488" spans="1:6" x14ac:dyDescent="0.25">
      <c r="A488" s="181">
        <v>511146</v>
      </c>
      <c r="B488" s="182" t="s">
        <v>300</v>
      </c>
      <c r="C488" s="183">
        <v>129563</v>
      </c>
      <c r="D488" s="183">
        <v>0</v>
      </c>
      <c r="E488" s="183">
        <v>0</v>
      </c>
      <c r="F488" s="183">
        <v>129563</v>
      </c>
    </row>
    <row r="489" spans="1:6" x14ac:dyDescent="0.25">
      <c r="A489" s="181">
        <v>511146001</v>
      </c>
      <c r="B489" s="182" t="s">
        <v>300</v>
      </c>
      <c r="C489" s="183">
        <v>129563</v>
      </c>
      <c r="D489" s="183">
        <v>0</v>
      </c>
      <c r="E489" s="183">
        <v>0</v>
      </c>
      <c r="F489" s="183">
        <v>129563</v>
      </c>
    </row>
    <row r="490" spans="1:6" x14ac:dyDescent="0.25">
      <c r="A490" s="181">
        <v>511155</v>
      </c>
      <c r="B490" s="182" t="s">
        <v>303</v>
      </c>
      <c r="C490" s="183">
        <v>643145.69999999995</v>
      </c>
      <c r="D490" s="183">
        <v>0</v>
      </c>
      <c r="E490" s="183">
        <v>0</v>
      </c>
      <c r="F490" s="183">
        <v>643145.69999999995</v>
      </c>
    </row>
    <row r="491" spans="1:6" x14ac:dyDescent="0.25">
      <c r="A491" s="181">
        <v>511155001</v>
      </c>
      <c r="B491" s="182" t="s">
        <v>303</v>
      </c>
      <c r="C491" s="183">
        <v>643145.69999999995</v>
      </c>
      <c r="D491" s="183">
        <v>0</v>
      </c>
      <c r="E491" s="183">
        <v>0</v>
      </c>
      <c r="F491" s="183">
        <v>643145.69999999995</v>
      </c>
    </row>
    <row r="492" spans="1:6" x14ac:dyDescent="0.25">
      <c r="A492" s="181">
        <v>511179</v>
      </c>
      <c r="B492" s="182" t="s">
        <v>227</v>
      </c>
      <c r="C492" s="183">
        <v>54631238</v>
      </c>
      <c r="D492" s="183">
        <v>50613517</v>
      </c>
      <c r="E492" s="183">
        <v>0</v>
      </c>
      <c r="F492" s="183">
        <v>105244755</v>
      </c>
    </row>
    <row r="493" spans="1:6" x14ac:dyDescent="0.25">
      <c r="A493" s="181">
        <v>511179001</v>
      </c>
      <c r="B493" s="182" t="s">
        <v>227</v>
      </c>
      <c r="C493" s="183">
        <v>54631238</v>
      </c>
      <c r="D493" s="183">
        <v>50613517</v>
      </c>
      <c r="E493" s="183">
        <v>0</v>
      </c>
      <c r="F493" s="183">
        <v>105244755</v>
      </c>
    </row>
    <row r="494" spans="1:6" x14ac:dyDescent="0.25">
      <c r="A494" s="181">
        <v>511180</v>
      </c>
      <c r="B494" s="182" t="s">
        <v>228</v>
      </c>
      <c r="C494" s="183">
        <v>101463659.31</v>
      </c>
      <c r="D494" s="183">
        <v>88753827.099999994</v>
      </c>
      <c r="E494" s="183">
        <v>0</v>
      </c>
      <c r="F494" s="183">
        <v>190217486.41</v>
      </c>
    </row>
    <row r="495" spans="1:6" x14ac:dyDescent="0.25">
      <c r="A495" s="181">
        <v>511180001</v>
      </c>
      <c r="B495" s="182" t="s">
        <v>228</v>
      </c>
      <c r="C495" s="183">
        <v>101463659.31</v>
      </c>
      <c r="D495" s="183">
        <v>88753827.099999994</v>
      </c>
      <c r="E495" s="183">
        <v>0</v>
      </c>
      <c r="F495" s="183">
        <v>190217486.41</v>
      </c>
    </row>
    <row r="496" spans="1:6" x14ac:dyDescent="0.25">
      <c r="A496" s="181">
        <v>511190</v>
      </c>
      <c r="B496" s="182" t="s">
        <v>305</v>
      </c>
      <c r="C496" s="183">
        <v>0</v>
      </c>
      <c r="D496" s="183">
        <v>1714748.61</v>
      </c>
      <c r="E496" s="183">
        <v>0</v>
      </c>
      <c r="F496" s="183">
        <v>1714748.61</v>
      </c>
    </row>
    <row r="497" spans="1:6" x14ac:dyDescent="0.25">
      <c r="A497" s="181">
        <v>511190001</v>
      </c>
      <c r="B497" s="182" t="s">
        <v>305</v>
      </c>
      <c r="C497" s="183">
        <v>0</v>
      </c>
      <c r="D497" s="183">
        <v>1714748.61</v>
      </c>
      <c r="E497" s="183">
        <v>0</v>
      </c>
      <c r="F497" s="183">
        <v>1714748.61</v>
      </c>
    </row>
    <row r="498" spans="1:6" x14ac:dyDescent="0.25">
      <c r="A498" s="181">
        <v>5120</v>
      </c>
      <c r="B498" s="182" t="s">
        <v>442</v>
      </c>
      <c r="C498" s="183">
        <v>0</v>
      </c>
      <c r="D498" s="183">
        <v>15931233</v>
      </c>
      <c r="E498" s="183">
        <v>0</v>
      </c>
      <c r="F498" s="183">
        <v>15931233</v>
      </c>
    </row>
    <row r="499" spans="1:6" x14ac:dyDescent="0.25">
      <c r="A499" s="181">
        <v>512001</v>
      </c>
      <c r="B499" s="182" t="s">
        <v>307</v>
      </c>
      <c r="C499" s="183">
        <v>0</v>
      </c>
      <c r="D499" s="183">
        <v>15870233</v>
      </c>
      <c r="E499" s="183">
        <v>0</v>
      </c>
      <c r="F499" s="183">
        <v>15870233</v>
      </c>
    </row>
    <row r="500" spans="1:6" x14ac:dyDescent="0.25">
      <c r="A500" s="181">
        <v>512001001</v>
      </c>
      <c r="B500" s="182" t="s">
        <v>307</v>
      </c>
      <c r="C500" s="183">
        <v>0</v>
      </c>
      <c r="D500" s="183">
        <v>15870233</v>
      </c>
      <c r="E500" s="183">
        <v>0</v>
      </c>
      <c r="F500" s="183">
        <v>15870233</v>
      </c>
    </row>
    <row r="501" spans="1:6" x14ac:dyDescent="0.25">
      <c r="A501" s="181">
        <v>512011</v>
      </c>
      <c r="B501" s="182" t="s">
        <v>443</v>
      </c>
      <c r="C501" s="183">
        <v>0</v>
      </c>
      <c r="D501" s="183">
        <v>61000</v>
      </c>
      <c r="E501" s="183">
        <v>0</v>
      </c>
      <c r="F501" s="183">
        <v>61000</v>
      </c>
    </row>
    <row r="502" spans="1:6" x14ac:dyDescent="0.25">
      <c r="A502" s="181">
        <v>512011001</v>
      </c>
      <c r="B502" s="182" t="s">
        <v>443</v>
      </c>
      <c r="C502" s="183">
        <v>0</v>
      </c>
      <c r="D502" s="183">
        <v>61000</v>
      </c>
      <c r="E502" s="183">
        <v>0</v>
      </c>
      <c r="F502" s="183">
        <v>61000</v>
      </c>
    </row>
    <row r="503" spans="1:6" x14ac:dyDescent="0.25">
      <c r="A503" s="181">
        <v>53</v>
      </c>
      <c r="B503" s="182" t="s">
        <v>309</v>
      </c>
      <c r="C503" s="183">
        <v>82330791.170000002</v>
      </c>
      <c r="D503" s="183">
        <v>31930178</v>
      </c>
      <c r="E503" s="183">
        <v>0</v>
      </c>
      <c r="F503" s="183">
        <v>114260969.17</v>
      </c>
    </row>
    <row r="504" spans="1:6" x14ac:dyDescent="0.25">
      <c r="A504" s="181">
        <v>5360</v>
      </c>
      <c r="B504" s="182" t="s">
        <v>514</v>
      </c>
      <c r="C504" s="183">
        <v>73836843.170000002</v>
      </c>
      <c r="D504" s="183">
        <v>25089923</v>
      </c>
      <c r="E504" s="183">
        <v>0</v>
      </c>
      <c r="F504" s="183">
        <v>98926766.170000002</v>
      </c>
    </row>
    <row r="505" spans="1:6" x14ac:dyDescent="0.25">
      <c r="A505" s="181">
        <v>536001</v>
      </c>
      <c r="B505" s="182" t="s">
        <v>76</v>
      </c>
      <c r="C505" s="183">
        <v>5765007</v>
      </c>
      <c r="D505" s="183">
        <v>1921669</v>
      </c>
      <c r="E505" s="183">
        <v>0</v>
      </c>
      <c r="F505" s="183">
        <v>7686676</v>
      </c>
    </row>
    <row r="506" spans="1:6" x14ac:dyDescent="0.25">
      <c r="A506" s="181">
        <v>536001001</v>
      </c>
      <c r="B506" s="182" t="s">
        <v>183</v>
      </c>
      <c r="C506" s="183">
        <v>5765007</v>
      </c>
      <c r="D506" s="183">
        <v>1921669</v>
      </c>
      <c r="E506" s="183">
        <v>0</v>
      </c>
      <c r="F506" s="183">
        <v>7686676</v>
      </c>
    </row>
    <row r="507" spans="1:6" x14ac:dyDescent="0.25">
      <c r="A507" s="181">
        <v>536003</v>
      </c>
      <c r="B507" s="182" t="s">
        <v>78</v>
      </c>
      <c r="C507" s="183">
        <v>633795</v>
      </c>
      <c r="D507" s="183">
        <v>211265</v>
      </c>
      <c r="E507" s="183">
        <v>0</v>
      </c>
      <c r="F507" s="183">
        <v>845060</v>
      </c>
    </row>
    <row r="508" spans="1:6" x14ac:dyDescent="0.25">
      <c r="A508" s="181">
        <v>536003006</v>
      </c>
      <c r="B508" s="182" t="s">
        <v>391</v>
      </c>
      <c r="C508" s="183">
        <v>633795</v>
      </c>
      <c r="D508" s="183">
        <v>211265</v>
      </c>
      <c r="E508" s="183">
        <v>0</v>
      </c>
      <c r="F508" s="183">
        <v>845060</v>
      </c>
    </row>
    <row r="509" spans="1:6" x14ac:dyDescent="0.25">
      <c r="A509" s="181">
        <v>536004</v>
      </c>
      <c r="B509" s="182" t="s">
        <v>79</v>
      </c>
      <c r="C509" s="183">
        <v>26104512</v>
      </c>
      <c r="D509" s="183">
        <v>8701504</v>
      </c>
      <c r="E509" s="183">
        <v>0</v>
      </c>
      <c r="F509" s="183">
        <v>34806016</v>
      </c>
    </row>
    <row r="510" spans="1:6" x14ac:dyDescent="0.25">
      <c r="A510" s="181">
        <v>536004004</v>
      </c>
      <c r="B510" s="182" t="s">
        <v>172</v>
      </c>
      <c r="C510" s="183">
        <v>25193325</v>
      </c>
      <c r="D510" s="183">
        <v>8397775</v>
      </c>
      <c r="E510" s="183">
        <v>0</v>
      </c>
      <c r="F510" s="183">
        <v>33591100</v>
      </c>
    </row>
    <row r="511" spans="1:6" x14ac:dyDescent="0.25">
      <c r="A511" s="181">
        <v>536004008</v>
      </c>
      <c r="B511" s="182" t="s">
        <v>178</v>
      </c>
      <c r="C511" s="183">
        <v>883023</v>
      </c>
      <c r="D511" s="183">
        <v>294341</v>
      </c>
      <c r="E511" s="183">
        <v>0</v>
      </c>
      <c r="F511" s="183">
        <v>1177364</v>
      </c>
    </row>
    <row r="512" spans="1:6" x14ac:dyDescent="0.25">
      <c r="A512" s="181">
        <v>536004009</v>
      </c>
      <c r="B512" s="182" t="s">
        <v>179</v>
      </c>
      <c r="C512" s="183">
        <v>28164</v>
      </c>
      <c r="D512" s="183">
        <v>9388</v>
      </c>
      <c r="E512" s="183">
        <v>0</v>
      </c>
      <c r="F512" s="183">
        <v>37552</v>
      </c>
    </row>
    <row r="513" spans="1:6" x14ac:dyDescent="0.25">
      <c r="A513" s="181">
        <v>536005</v>
      </c>
      <c r="B513" s="182" t="s">
        <v>80</v>
      </c>
      <c r="C513" s="183">
        <v>4494639</v>
      </c>
      <c r="D513" s="183">
        <v>0</v>
      </c>
      <c r="E513" s="183">
        <v>0</v>
      </c>
      <c r="F513" s="183">
        <v>4494639</v>
      </c>
    </row>
    <row r="514" spans="1:6" x14ac:dyDescent="0.25">
      <c r="A514" s="181">
        <v>536005007</v>
      </c>
      <c r="B514" s="182" t="s">
        <v>394</v>
      </c>
      <c r="C514" s="183">
        <v>4494639</v>
      </c>
      <c r="D514" s="183">
        <v>0</v>
      </c>
      <c r="E514" s="183">
        <v>0</v>
      </c>
      <c r="F514" s="183">
        <v>4494639</v>
      </c>
    </row>
    <row r="515" spans="1:6" x14ac:dyDescent="0.25">
      <c r="A515" s="181">
        <v>536006</v>
      </c>
      <c r="B515" s="182" t="s">
        <v>81</v>
      </c>
      <c r="C515" s="183">
        <v>4965929.75</v>
      </c>
      <c r="D515" s="183">
        <v>2175329</v>
      </c>
      <c r="E515" s="183">
        <v>0</v>
      </c>
      <c r="F515" s="183">
        <v>7141258.75</v>
      </c>
    </row>
    <row r="516" spans="1:6" x14ac:dyDescent="0.25">
      <c r="A516" s="181">
        <v>536006001</v>
      </c>
      <c r="B516" s="182" t="s">
        <v>192</v>
      </c>
      <c r="C516" s="183">
        <v>3092117.75</v>
      </c>
      <c r="D516" s="183">
        <v>1550725</v>
      </c>
      <c r="E516" s="183">
        <v>0</v>
      </c>
      <c r="F516" s="183">
        <v>4642842.75</v>
      </c>
    </row>
    <row r="517" spans="1:6" x14ac:dyDescent="0.25">
      <c r="A517" s="181">
        <v>536006002</v>
      </c>
      <c r="B517" s="182" t="s">
        <v>193</v>
      </c>
      <c r="C517" s="183">
        <v>1873812</v>
      </c>
      <c r="D517" s="183">
        <v>624604</v>
      </c>
      <c r="E517" s="183">
        <v>0</v>
      </c>
      <c r="F517" s="183">
        <v>2498416</v>
      </c>
    </row>
    <row r="518" spans="1:6" x14ac:dyDescent="0.25">
      <c r="A518" s="181">
        <v>536007</v>
      </c>
      <c r="B518" s="182" t="s">
        <v>311</v>
      </c>
      <c r="C518" s="183">
        <v>29697960.420000002</v>
      </c>
      <c r="D518" s="183">
        <v>11355156</v>
      </c>
      <c r="E518" s="183">
        <v>0</v>
      </c>
      <c r="F518" s="183">
        <v>41053116.420000002</v>
      </c>
    </row>
    <row r="519" spans="1:6" x14ac:dyDescent="0.25">
      <c r="A519" s="181">
        <v>536007001</v>
      </c>
      <c r="B519" s="182" t="s">
        <v>174</v>
      </c>
      <c r="C519" s="183">
        <v>9468001.4199999999</v>
      </c>
      <c r="D519" s="183">
        <v>4474901</v>
      </c>
      <c r="E519" s="183">
        <v>0</v>
      </c>
      <c r="F519" s="183">
        <v>13942902.42</v>
      </c>
    </row>
    <row r="520" spans="1:6" x14ac:dyDescent="0.25">
      <c r="A520" s="181">
        <v>536007002</v>
      </c>
      <c r="B520" s="182" t="s">
        <v>182</v>
      </c>
      <c r="C520" s="183">
        <v>20229959</v>
      </c>
      <c r="D520" s="183">
        <v>6880255</v>
      </c>
      <c r="E520" s="183">
        <v>0</v>
      </c>
      <c r="F520" s="183">
        <v>27110214</v>
      </c>
    </row>
    <row r="521" spans="1:6" x14ac:dyDescent="0.25">
      <c r="A521" s="181">
        <v>536008</v>
      </c>
      <c r="B521" s="182" t="s">
        <v>83</v>
      </c>
      <c r="C521" s="183">
        <v>2049999</v>
      </c>
      <c r="D521" s="183">
        <v>683333</v>
      </c>
      <c r="E521" s="183">
        <v>0</v>
      </c>
      <c r="F521" s="183">
        <v>2733332</v>
      </c>
    </row>
    <row r="522" spans="1:6" x14ac:dyDescent="0.25">
      <c r="A522" s="181">
        <v>536008002</v>
      </c>
      <c r="B522" s="182" t="s">
        <v>196</v>
      </c>
      <c r="C522" s="183">
        <v>2049999</v>
      </c>
      <c r="D522" s="183">
        <v>683333</v>
      </c>
      <c r="E522" s="183">
        <v>0</v>
      </c>
      <c r="F522" s="183">
        <v>2733332</v>
      </c>
    </row>
    <row r="523" spans="1:6" x14ac:dyDescent="0.25">
      <c r="A523" s="181">
        <v>536012</v>
      </c>
      <c r="B523" s="182" t="s">
        <v>85</v>
      </c>
      <c r="C523" s="183">
        <v>125001</v>
      </c>
      <c r="D523" s="183">
        <v>41667</v>
      </c>
      <c r="E523" s="183">
        <v>0</v>
      </c>
      <c r="F523" s="183">
        <v>166668</v>
      </c>
    </row>
    <row r="524" spans="1:6" x14ac:dyDescent="0.25">
      <c r="A524" s="181">
        <v>536012001</v>
      </c>
      <c r="B524" s="182" t="s">
        <v>200</v>
      </c>
      <c r="C524" s="183">
        <v>125001</v>
      </c>
      <c r="D524" s="183">
        <v>41667</v>
      </c>
      <c r="E524" s="183">
        <v>0</v>
      </c>
      <c r="F524" s="183">
        <v>166668</v>
      </c>
    </row>
    <row r="525" spans="1:6" x14ac:dyDescent="0.25">
      <c r="A525" s="181">
        <v>5366</v>
      </c>
      <c r="B525" s="182" t="s">
        <v>515</v>
      </c>
      <c r="C525" s="183">
        <v>8493948</v>
      </c>
      <c r="D525" s="183">
        <v>6840255</v>
      </c>
      <c r="E525" s="183">
        <v>0</v>
      </c>
      <c r="F525" s="183">
        <v>15334203</v>
      </c>
    </row>
    <row r="526" spans="1:6" x14ac:dyDescent="0.25">
      <c r="A526" s="181">
        <v>536605</v>
      </c>
      <c r="B526" s="182" t="s">
        <v>211</v>
      </c>
      <c r="C526" s="183">
        <v>8493948</v>
      </c>
      <c r="D526" s="183">
        <v>6593588</v>
      </c>
      <c r="E526" s="183">
        <v>0</v>
      </c>
      <c r="F526" s="183">
        <v>15087536</v>
      </c>
    </row>
    <row r="527" spans="1:6" x14ac:dyDescent="0.25">
      <c r="A527" s="181">
        <v>536605001</v>
      </c>
      <c r="B527" s="182" t="s">
        <v>211</v>
      </c>
      <c r="C527" s="183">
        <v>8493948</v>
      </c>
      <c r="D527" s="183">
        <v>6593588</v>
      </c>
      <c r="E527" s="183">
        <v>0</v>
      </c>
      <c r="F527" s="183">
        <v>15087536</v>
      </c>
    </row>
    <row r="528" spans="1:6" x14ac:dyDescent="0.25">
      <c r="A528" s="181">
        <v>536606</v>
      </c>
      <c r="B528" s="182" t="s">
        <v>213</v>
      </c>
      <c r="C528" s="183">
        <v>0</v>
      </c>
      <c r="D528" s="183">
        <v>246667</v>
      </c>
      <c r="E528" s="183">
        <v>0</v>
      </c>
      <c r="F528" s="183">
        <v>246667</v>
      </c>
    </row>
    <row r="529" spans="1:6" x14ac:dyDescent="0.25">
      <c r="A529" s="181">
        <v>536606001</v>
      </c>
      <c r="B529" s="182" t="s">
        <v>213</v>
      </c>
      <c r="C529" s="183">
        <v>0</v>
      </c>
      <c r="D529" s="183">
        <v>246667</v>
      </c>
      <c r="E529" s="183">
        <v>0</v>
      </c>
      <c r="F529" s="183">
        <v>246667</v>
      </c>
    </row>
    <row r="530" spans="1:6" x14ac:dyDescent="0.25">
      <c r="A530" s="181">
        <v>57</v>
      </c>
      <c r="B530" s="182" t="s">
        <v>313</v>
      </c>
      <c r="C530" s="183">
        <v>7942316</v>
      </c>
      <c r="D530" s="183">
        <v>138000000</v>
      </c>
      <c r="E530" s="183">
        <v>138000000</v>
      </c>
      <c r="F530" s="183">
        <v>7942316</v>
      </c>
    </row>
    <row r="531" spans="1:6" x14ac:dyDescent="0.25">
      <c r="A531" s="181">
        <v>5720</v>
      </c>
      <c r="B531" s="182" t="s">
        <v>517</v>
      </c>
      <c r="C531" s="183">
        <v>7942316</v>
      </c>
      <c r="D531" s="183">
        <v>0</v>
      </c>
      <c r="E531" s="183">
        <v>0</v>
      </c>
      <c r="F531" s="183">
        <v>7942316</v>
      </c>
    </row>
    <row r="532" spans="1:6" x14ac:dyDescent="0.25">
      <c r="A532" s="181">
        <v>572080</v>
      </c>
      <c r="B532" s="182" t="s">
        <v>518</v>
      </c>
      <c r="C532" s="183">
        <v>7942316</v>
      </c>
      <c r="D532" s="183">
        <v>0</v>
      </c>
      <c r="E532" s="183">
        <v>0</v>
      </c>
      <c r="F532" s="183">
        <v>7942316</v>
      </c>
    </row>
    <row r="533" spans="1:6" x14ac:dyDescent="0.25">
      <c r="A533" s="181">
        <v>5722</v>
      </c>
      <c r="B533" s="182" t="s">
        <v>497</v>
      </c>
      <c r="C533" s="183">
        <v>0</v>
      </c>
      <c r="D533" s="183">
        <v>138000000</v>
      </c>
      <c r="E533" s="183">
        <v>138000000</v>
      </c>
      <c r="F533" s="183">
        <v>0</v>
      </c>
    </row>
    <row r="534" spans="1:6" x14ac:dyDescent="0.25">
      <c r="A534" s="181">
        <v>572210</v>
      </c>
      <c r="B534" s="182" t="s">
        <v>519</v>
      </c>
      <c r="C534" s="183">
        <v>0</v>
      </c>
      <c r="D534" s="183">
        <v>138000000</v>
      </c>
      <c r="E534" s="183">
        <v>138000000</v>
      </c>
      <c r="F534" s="183">
        <v>0</v>
      </c>
    </row>
    <row r="535" spans="1:6" x14ac:dyDescent="0.25">
      <c r="A535" s="181">
        <v>58</v>
      </c>
      <c r="B535" s="182" t="s">
        <v>121</v>
      </c>
      <c r="C535" s="183">
        <v>7320000</v>
      </c>
      <c r="D535" s="183">
        <v>0</v>
      </c>
      <c r="E535" s="183">
        <v>0</v>
      </c>
      <c r="F535" s="183">
        <v>7320000</v>
      </c>
    </row>
    <row r="536" spans="1:6" x14ac:dyDescent="0.25">
      <c r="A536" s="181">
        <v>5890</v>
      </c>
      <c r="B536" s="182" t="s">
        <v>520</v>
      </c>
      <c r="C536" s="183">
        <v>7320000</v>
      </c>
      <c r="D536" s="183">
        <v>0</v>
      </c>
      <c r="E536" s="183">
        <v>0</v>
      </c>
      <c r="F536" s="183">
        <v>7320000</v>
      </c>
    </row>
    <row r="537" spans="1:6" x14ac:dyDescent="0.25">
      <c r="A537" s="181">
        <v>589012</v>
      </c>
      <c r="B537" s="182" t="s">
        <v>446</v>
      </c>
      <c r="C537" s="183">
        <v>7320000</v>
      </c>
      <c r="D537" s="183">
        <v>0</v>
      </c>
      <c r="E537" s="183">
        <v>0</v>
      </c>
      <c r="F537" s="183">
        <v>7320000</v>
      </c>
    </row>
    <row r="538" spans="1:6" x14ac:dyDescent="0.25">
      <c r="A538" s="181">
        <v>589012001</v>
      </c>
      <c r="B538" s="182" t="s">
        <v>446</v>
      </c>
      <c r="C538" s="183">
        <v>7320000</v>
      </c>
      <c r="D538" s="183">
        <v>0</v>
      </c>
      <c r="E538" s="183">
        <v>0</v>
      </c>
      <c r="F538" s="183">
        <v>7320000</v>
      </c>
    </row>
    <row r="539" spans="1:6" x14ac:dyDescent="0.25">
      <c r="A539" s="181">
        <v>8</v>
      </c>
      <c r="B539" s="182" t="s">
        <v>317</v>
      </c>
      <c r="C539" s="183">
        <v>0</v>
      </c>
      <c r="D539" s="183">
        <v>0</v>
      </c>
      <c r="E539" s="183">
        <v>0</v>
      </c>
      <c r="F539" s="183">
        <v>0</v>
      </c>
    </row>
    <row r="540" spans="1:6" x14ac:dyDescent="0.25">
      <c r="A540" s="181">
        <v>81</v>
      </c>
      <c r="B540" s="182" t="s">
        <v>318</v>
      </c>
      <c r="C540" s="183">
        <v>859972664</v>
      </c>
      <c r="D540" s="183">
        <v>0</v>
      </c>
      <c r="E540" s="183">
        <v>0</v>
      </c>
      <c r="F540" s="183">
        <v>859972664</v>
      </c>
    </row>
    <row r="541" spans="1:6" x14ac:dyDescent="0.25">
      <c r="A541" s="181">
        <v>8120</v>
      </c>
      <c r="B541" s="182" t="s">
        <v>530</v>
      </c>
      <c r="C541" s="183">
        <v>859972664</v>
      </c>
      <c r="D541" s="183">
        <v>0</v>
      </c>
      <c r="E541" s="183">
        <v>0</v>
      </c>
      <c r="F541" s="183">
        <v>859972664</v>
      </c>
    </row>
    <row r="542" spans="1:6" x14ac:dyDescent="0.25">
      <c r="A542" s="181">
        <v>812004</v>
      </c>
      <c r="B542" s="182" t="s">
        <v>320</v>
      </c>
      <c r="C542" s="183">
        <v>859972664</v>
      </c>
      <c r="D542" s="183">
        <v>0</v>
      </c>
      <c r="E542" s="183">
        <v>0</v>
      </c>
      <c r="F542" s="183">
        <v>859972664</v>
      </c>
    </row>
    <row r="543" spans="1:6" x14ac:dyDescent="0.25">
      <c r="A543" s="181">
        <v>812004001</v>
      </c>
      <c r="B543" s="182" t="s">
        <v>320</v>
      </c>
      <c r="C543" s="183">
        <v>859972664</v>
      </c>
      <c r="D543" s="183">
        <v>0</v>
      </c>
      <c r="E543" s="183">
        <v>0</v>
      </c>
      <c r="F543" s="183">
        <v>859972664</v>
      </c>
    </row>
    <row r="544" spans="1:6" x14ac:dyDescent="0.25">
      <c r="A544" s="181">
        <v>83</v>
      </c>
      <c r="B544" s="182" t="s">
        <v>531</v>
      </c>
      <c r="C544" s="183">
        <v>675955916.50999999</v>
      </c>
      <c r="D544" s="183">
        <v>0</v>
      </c>
      <c r="E544" s="183">
        <v>0</v>
      </c>
      <c r="F544" s="183">
        <v>675955916.50999999</v>
      </c>
    </row>
    <row r="545" spans="1:6" x14ac:dyDescent="0.25">
      <c r="A545" s="181">
        <v>8315</v>
      </c>
      <c r="B545" s="182" t="s">
        <v>532</v>
      </c>
      <c r="C545" s="183">
        <v>566994668.79999995</v>
      </c>
      <c r="D545" s="183">
        <v>0</v>
      </c>
      <c r="E545" s="183">
        <v>0</v>
      </c>
      <c r="F545" s="183">
        <v>566994668.79999995</v>
      </c>
    </row>
    <row r="546" spans="1:6" x14ac:dyDescent="0.25">
      <c r="A546" s="181">
        <v>831510</v>
      </c>
      <c r="B546" s="182" t="s">
        <v>481</v>
      </c>
      <c r="C546" s="183">
        <v>566994668.79999995</v>
      </c>
      <c r="D546" s="183">
        <v>0</v>
      </c>
      <c r="E546" s="183">
        <v>0</v>
      </c>
      <c r="F546" s="183">
        <v>566994668.79999995</v>
      </c>
    </row>
    <row r="547" spans="1:6" x14ac:dyDescent="0.25">
      <c r="A547" s="181">
        <v>831510001</v>
      </c>
      <c r="B547" s="182" t="s">
        <v>481</v>
      </c>
      <c r="C547" s="183">
        <v>566994668.79999995</v>
      </c>
      <c r="D547" s="183">
        <v>0</v>
      </c>
      <c r="E547" s="183">
        <v>0</v>
      </c>
      <c r="F547" s="183">
        <v>566994668.79999995</v>
      </c>
    </row>
    <row r="548" spans="1:6" x14ac:dyDescent="0.25">
      <c r="A548" s="181">
        <v>8361</v>
      </c>
      <c r="B548" s="182" t="s">
        <v>533</v>
      </c>
      <c r="C548" s="183">
        <v>108961247.70999999</v>
      </c>
      <c r="D548" s="183">
        <v>0</v>
      </c>
      <c r="E548" s="183">
        <v>0</v>
      </c>
      <c r="F548" s="183">
        <v>108961247.70999999</v>
      </c>
    </row>
    <row r="549" spans="1:6" x14ac:dyDescent="0.25">
      <c r="A549" s="181">
        <v>836101</v>
      </c>
      <c r="B549" s="182" t="s">
        <v>322</v>
      </c>
      <c r="C549" s="183">
        <v>108961247.70999999</v>
      </c>
      <c r="D549" s="183">
        <v>0</v>
      </c>
      <c r="E549" s="183">
        <v>0</v>
      </c>
      <c r="F549" s="183">
        <v>108961247.70999999</v>
      </c>
    </row>
    <row r="550" spans="1:6" x14ac:dyDescent="0.25">
      <c r="A550" s="181">
        <v>836101001</v>
      </c>
      <c r="B550" s="182" t="s">
        <v>322</v>
      </c>
      <c r="C550" s="183">
        <v>108961247.70999999</v>
      </c>
      <c r="D550" s="183">
        <v>0</v>
      </c>
      <c r="E550" s="183">
        <v>0</v>
      </c>
      <c r="F550" s="183">
        <v>108961247.70999999</v>
      </c>
    </row>
    <row r="551" spans="1:6" x14ac:dyDescent="0.25">
      <c r="A551" s="181">
        <v>89</v>
      </c>
      <c r="B551" s="182" t="s">
        <v>323</v>
      </c>
      <c r="C551" s="183">
        <v>-1535928580.51</v>
      </c>
      <c r="D551" s="183">
        <v>0</v>
      </c>
      <c r="E551" s="183">
        <v>0</v>
      </c>
      <c r="F551" s="183">
        <v>-1535928580.51</v>
      </c>
    </row>
    <row r="552" spans="1:6" x14ac:dyDescent="0.25">
      <c r="A552" s="181">
        <v>8905</v>
      </c>
      <c r="B552" s="182" t="s">
        <v>534</v>
      </c>
      <c r="C552" s="183">
        <v>-859972664</v>
      </c>
      <c r="D552" s="183">
        <v>0</v>
      </c>
      <c r="E552" s="183">
        <v>0</v>
      </c>
      <c r="F552" s="183">
        <v>-859972664</v>
      </c>
    </row>
    <row r="553" spans="1:6" x14ac:dyDescent="0.25">
      <c r="A553" s="181">
        <v>890506</v>
      </c>
      <c r="B553" s="182" t="s">
        <v>319</v>
      </c>
      <c r="C553" s="183">
        <v>-859972664</v>
      </c>
      <c r="D553" s="183">
        <v>0</v>
      </c>
      <c r="E553" s="183">
        <v>0</v>
      </c>
      <c r="F553" s="183">
        <v>-859972664</v>
      </c>
    </row>
    <row r="554" spans="1:6" x14ac:dyDescent="0.25">
      <c r="A554" s="181">
        <v>890506001</v>
      </c>
      <c r="B554" s="182" t="s">
        <v>319</v>
      </c>
      <c r="C554" s="183">
        <v>-859972664</v>
      </c>
      <c r="D554" s="183">
        <v>0</v>
      </c>
      <c r="E554" s="183">
        <v>0</v>
      </c>
      <c r="F554" s="183">
        <v>-859972664</v>
      </c>
    </row>
    <row r="555" spans="1:6" x14ac:dyDescent="0.25">
      <c r="A555" s="181">
        <v>8915</v>
      </c>
      <c r="B555" s="182" t="s">
        <v>535</v>
      </c>
      <c r="C555" s="183">
        <v>-675955916.50999999</v>
      </c>
      <c r="D555" s="183">
        <v>0</v>
      </c>
      <c r="E555" s="183">
        <v>0</v>
      </c>
      <c r="F555" s="183">
        <v>-675955916.50999999</v>
      </c>
    </row>
    <row r="556" spans="1:6" x14ac:dyDescent="0.25">
      <c r="A556" s="181">
        <v>891506</v>
      </c>
      <c r="B556" s="182" t="s">
        <v>94</v>
      </c>
      <c r="C556" s="183">
        <v>-566994668.79999995</v>
      </c>
      <c r="D556" s="183">
        <v>0</v>
      </c>
      <c r="E556" s="183">
        <v>0</v>
      </c>
      <c r="F556" s="183">
        <v>-566994668.79999995</v>
      </c>
    </row>
    <row r="557" spans="1:6" x14ac:dyDescent="0.25">
      <c r="A557" s="181">
        <v>891506001</v>
      </c>
      <c r="B557" s="182" t="s">
        <v>94</v>
      </c>
      <c r="C557" s="183">
        <v>-566994668.79999995</v>
      </c>
      <c r="D557" s="183">
        <v>0</v>
      </c>
      <c r="E557" s="183">
        <v>0</v>
      </c>
      <c r="F557" s="183">
        <v>-566994668.79999995</v>
      </c>
    </row>
    <row r="558" spans="1:6" x14ac:dyDescent="0.25">
      <c r="A558" s="181">
        <v>891521</v>
      </c>
      <c r="B558" s="182" t="s">
        <v>96</v>
      </c>
      <c r="C558" s="183">
        <v>-108961247.70999999</v>
      </c>
      <c r="D558" s="183">
        <v>0</v>
      </c>
      <c r="E558" s="183">
        <v>0</v>
      </c>
      <c r="F558" s="183">
        <v>-108961247.70999999</v>
      </c>
    </row>
    <row r="559" spans="1:6" x14ac:dyDescent="0.25">
      <c r="A559" s="181">
        <v>891521001</v>
      </c>
      <c r="B559" s="182" t="s">
        <v>96</v>
      </c>
      <c r="C559" s="183">
        <v>-108961247.70999999</v>
      </c>
      <c r="D559" s="183">
        <v>0</v>
      </c>
      <c r="E559" s="183">
        <v>0</v>
      </c>
      <c r="F559" s="183">
        <v>-108961247.70999999</v>
      </c>
    </row>
    <row r="560" spans="1:6" x14ac:dyDescent="0.25">
      <c r="A560" s="181">
        <v>9</v>
      </c>
      <c r="B560" s="182" t="s">
        <v>327</v>
      </c>
      <c r="C560" s="183">
        <v>0</v>
      </c>
      <c r="D560" s="183">
        <v>0</v>
      </c>
      <c r="E560" s="183">
        <v>0</v>
      </c>
      <c r="F560" s="183">
        <v>0</v>
      </c>
    </row>
    <row r="561" spans="1:6" x14ac:dyDescent="0.25">
      <c r="A561" s="181">
        <v>91</v>
      </c>
      <c r="B561" s="182" t="s">
        <v>328</v>
      </c>
      <c r="C561" s="183">
        <v>408157795</v>
      </c>
      <c r="D561" s="183">
        <v>0</v>
      </c>
      <c r="E561" s="183">
        <v>0</v>
      </c>
      <c r="F561" s="183">
        <v>408157795</v>
      </c>
    </row>
    <row r="562" spans="1:6" x14ac:dyDescent="0.25">
      <c r="A562" s="181">
        <v>9120</v>
      </c>
      <c r="B562" s="182" t="s">
        <v>530</v>
      </c>
      <c r="C562" s="183">
        <v>408157795</v>
      </c>
      <c r="D562" s="183">
        <v>0</v>
      </c>
      <c r="E562" s="183">
        <v>0</v>
      </c>
      <c r="F562" s="183">
        <v>408157795</v>
      </c>
    </row>
    <row r="563" spans="1:6" x14ac:dyDescent="0.25">
      <c r="A563" s="181">
        <v>912004</v>
      </c>
      <c r="B563" s="182" t="s">
        <v>329</v>
      </c>
      <c r="C563" s="183">
        <v>408157795</v>
      </c>
      <c r="D563" s="183">
        <v>0</v>
      </c>
      <c r="E563" s="183">
        <v>0</v>
      </c>
      <c r="F563" s="183">
        <v>408157795</v>
      </c>
    </row>
    <row r="564" spans="1:6" x14ac:dyDescent="0.25">
      <c r="A564" s="181">
        <v>912004001</v>
      </c>
      <c r="B564" s="182" t="s">
        <v>329</v>
      </c>
      <c r="C564" s="183">
        <v>408157795</v>
      </c>
      <c r="D564" s="183">
        <v>0</v>
      </c>
      <c r="E564" s="183">
        <v>0</v>
      </c>
      <c r="F564" s="183">
        <v>408157795</v>
      </c>
    </row>
    <row r="565" spans="1:6" x14ac:dyDescent="0.25">
      <c r="A565" s="181">
        <v>99</v>
      </c>
      <c r="B565" s="182" t="s">
        <v>536</v>
      </c>
      <c r="C565" s="183">
        <v>-408157795</v>
      </c>
      <c r="D565" s="183">
        <v>0</v>
      </c>
      <c r="E565" s="183">
        <v>0</v>
      </c>
      <c r="F565" s="183">
        <v>-408157795</v>
      </c>
    </row>
    <row r="566" spans="1:6" x14ac:dyDescent="0.25">
      <c r="A566" s="181">
        <v>9905</v>
      </c>
      <c r="B566" s="182" t="s">
        <v>537</v>
      </c>
      <c r="C566" s="183">
        <v>-408157795</v>
      </c>
      <c r="D566" s="183">
        <v>0</v>
      </c>
      <c r="E566" s="183">
        <v>0</v>
      </c>
      <c r="F566" s="183">
        <v>-408157795</v>
      </c>
    </row>
    <row r="567" spans="1:6" x14ac:dyDescent="0.25">
      <c r="A567" s="181">
        <v>990505</v>
      </c>
      <c r="B567" s="182" t="s">
        <v>319</v>
      </c>
      <c r="C567" s="183">
        <v>-408157795</v>
      </c>
      <c r="D567" s="183">
        <v>0</v>
      </c>
      <c r="E567" s="183">
        <v>0</v>
      </c>
      <c r="F567" s="183">
        <v>-408157795</v>
      </c>
    </row>
    <row r="568" spans="1:6" x14ac:dyDescent="0.25">
      <c r="A568" s="181">
        <v>990505001</v>
      </c>
      <c r="B568" s="182" t="s">
        <v>319</v>
      </c>
      <c r="C568" s="183">
        <v>-408157795</v>
      </c>
      <c r="D568" s="183">
        <v>0</v>
      </c>
      <c r="E568" s="183">
        <v>0</v>
      </c>
      <c r="F568" s="183">
        <v>-408157795</v>
      </c>
    </row>
    <row r="569" spans="1:6" x14ac:dyDescent="0.25">
      <c r="A569" s="182"/>
      <c r="B569" s="182" t="s">
        <v>538</v>
      </c>
      <c r="C569" s="183">
        <v>21082074819.580002</v>
      </c>
      <c r="D569" s="183">
        <v>1540558651.46</v>
      </c>
      <c r="E569" s="183">
        <v>1540558651.46</v>
      </c>
      <c r="F569" s="183">
        <v>22407700213.139999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8"/>
  <sheetViews>
    <sheetView showGridLines="0" topLeftCell="A46" workbookViewId="0">
      <selection activeCell="B58" sqref="B58"/>
    </sheetView>
  </sheetViews>
  <sheetFormatPr baseColWidth="10" defaultRowHeight="15" x14ac:dyDescent="0.25"/>
  <cols>
    <col min="1" max="1" width="14.28515625" style="195" customWidth="1"/>
    <col min="2" max="2" width="71.42578125" style="195" customWidth="1"/>
    <col min="3" max="3" width="15.7109375" style="199" bestFit="1" customWidth="1"/>
    <col min="4" max="4" width="17.140625" style="199" bestFit="1" customWidth="1"/>
    <col min="5" max="5" width="17.7109375" style="199" bestFit="1" customWidth="1"/>
    <col min="6" max="6" width="15.7109375" style="199" bestFit="1" customWidth="1"/>
    <col min="7" max="7" width="11.42578125" style="195"/>
    <col min="8" max="8" width="15.28515625" style="195" bestFit="1" customWidth="1"/>
    <col min="9" max="16384" width="11.42578125" style="195"/>
  </cols>
  <sheetData>
    <row r="1" spans="1:9" x14ac:dyDescent="0.25">
      <c r="A1" s="193" t="s">
        <v>343</v>
      </c>
      <c r="B1" s="193" t="s">
        <v>344</v>
      </c>
      <c r="C1" s="194" t="s">
        <v>345</v>
      </c>
      <c r="D1" s="194" t="s">
        <v>346</v>
      </c>
      <c r="E1" s="194" t="s">
        <v>347</v>
      </c>
      <c r="F1" s="194" t="s">
        <v>348</v>
      </c>
    </row>
    <row r="2" spans="1:9" x14ac:dyDescent="0.25">
      <c r="A2" s="196">
        <v>1</v>
      </c>
      <c r="B2" s="197" t="s">
        <v>349</v>
      </c>
      <c r="C2" s="198">
        <v>9371956756.4699993</v>
      </c>
      <c r="D2" s="198">
        <v>826518441</v>
      </c>
      <c r="E2" s="198">
        <v>373342008.25</v>
      </c>
      <c r="F2" s="198">
        <v>9825133189.2199993</v>
      </c>
      <c r="H2" s="199">
        <f>+C2+D2-E2</f>
        <v>9825133189.2199993</v>
      </c>
      <c r="I2" s="199">
        <f>+F2-H2</f>
        <v>0</v>
      </c>
    </row>
    <row r="3" spans="1:9" x14ac:dyDescent="0.25">
      <c r="A3" s="196">
        <v>11</v>
      </c>
      <c r="B3" s="197" t="s">
        <v>350</v>
      </c>
      <c r="C3" s="198">
        <v>73511085</v>
      </c>
      <c r="D3" s="198">
        <v>171614047</v>
      </c>
      <c r="E3" s="198">
        <v>137069720</v>
      </c>
      <c r="F3" s="198">
        <v>108055412</v>
      </c>
    </row>
    <row r="4" spans="1:9" x14ac:dyDescent="0.25">
      <c r="A4" s="196">
        <v>1105</v>
      </c>
      <c r="B4" s="197" t="s">
        <v>351</v>
      </c>
      <c r="C4" s="198">
        <v>815000</v>
      </c>
      <c r="D4" s="198">
        <v>697500</v>
      </c>
      <c r="E4" s="198">
        <v>697500</v>
      </c>
      <c r="F4" s="198">
        <v>815000</v>
      </c>
    </row>
    <row r="5" spans="1:9" x14ac:dyDescent="0.25">
      <c r="A5" s="196">
        <v>110502</v>
      </c>
      <c r="B5" s="197" t="s">
        <v>352</v>
      </c>
      <c r="C5" s="198">
        <v>815000</v>
      </c>
      <c r="D5" s="198">
        <v>697500</v>
      </c>
      <c r="E5" s="198">
        <v>697500</v>
      </c>
      <c r="F5" s="198">
        <v>815000</v>
      </c>
    </row>
    <row r="6" spans="1:9" x14ac:dyDescent="0.25">
      <c r="A6" s="196">
        <v>110502001</v>
      </c>
      <c r="B6" s="197" t="s">
        <v>353</v>
      </c>
      <c r="C6" s="198">
        <v>611842</v>
      </c>
      <c r="D6" s="198">
        <v>340000</v>
      </c>
      <c r="E6" s="198">
        <v>357500</v>
      </c>
      <c r="F6" s="198">
        <v>594342</v>
      </c>
    </row>
    <row r="7" spans="1:9" x14ac:dyDescent="0.25">
      <c r="A7" s="196">
        <v>110502002</v>
      </c>
      <c r="B7" s="197" t="s">
        <v>354</v>
      </c>
      <c r="C7" s="198">
        <v>203158</v>
      </c>
      <c r="D7" s="198">
        <v>357500</v>
      </c>
      <c r="E7" s="198">
        <v>340000</v>
      </c>
      <c r="F7" s="198">
        <v>220658</v>
      </c>
    </row>
    <row r="8" spans="1:9" x14ac:dyDescent="0.25">
      <c r="A8" s="196">
        <v>110502003</v>
      </c>
      <c r="B8" s="197" t="s">
        <v>355</v>
      </c>
      <c r="C8" s="198">
        <v>0</v>
      </c>
      <c r="D8" s="198">
        <v>0</v>
      </c>
      <c r="E8" s="198">
        <v>0</v>
      </c>
      <c r="F8" s="198">
        <v>0</v>
      </c>
    </row>
    <row r="9" spans="1:9" x14ac:dyDescent="0.25">
      <c r="A9" s="196">
        <v>1110</v>
      </c>
      <c r="B9" s="197" t="s">
        <v>356</v>
      </c>
      <c r="C9" s="198">
        <v>72696085</v>
      </c>
      <c r="D9" s="198">
        <v>170916547</v>
      </c>
      <c r="E9" s="198">
        <v>136372220</v>
      </c>
      <c r="F9" s="198">
        <v>107240412</v>
      </c>
    </row>
    <row r="10" spans="1:9" x14ac:dyDescent="0.25">
      <c r="A10" s="196">
        <v>111005</v>
      </c>
      <c r="B10" s="197" t="s">
        <v>354</v>
      </c>
      <c r="C10" s="198">
        <v>72696085</v>
      </c>
      <c r="D10" s="198">
        <v>170916547</v>
      </c>
      <c r="E10" s="198">
        <v>136372220</v>
      </c>
      <c r="F10" s="198">
        <v>107240412</v>
      </c>
    </row>
    <row r="11" spans="1:9" x14ac:dyDescent="0.25">
      <c r="A11" s="196">
        <v>111005001</v>
      </c>
      <c r="B11" s="197" t="s">
        <v>354</v>
      </c>
      <c r="C11" s="198">
        <v>72696085</v>
      </c>
      <c r="D11" s="198">
        <v>170916547</v>
      </c>
      <c r="E11" s="198">
        <v>136372220</v>
      </c>
      <c r="F11" s="198">
        <v>107240412</v>
      </c>
    </row>
    <row r="12" spans="1:9" x14ac:dyDescent="0.25">
      <c r="A12" s="196">
        <v>12</v>
      </c>
      <c r="B12" s="197" t="s">
        <v>162</v>
      </c>
      <c r="C12" s="198">
        <v>1000</v>
      </c>
      <c r="D12" s="198">
        <v>0</v>
      </c>
      <c r="E12" s="198">
        <v>0</v>
      </c>
      <c r="F12" s="198">
        <v>1000</v>
      </c>
    </row>
    <row r="13" spans="1:9" ht="26.25" x14ac:dyDescent="0.25">
      <c r="A13" s="196">
        <v>1222</v>
      </c>
      <c r="B13" s="197" t="s">
        <v>359</v>
      </c>
      <c r="C13" s="198">
        <v>1000</v>
      </c>
      <c r="D13" s="198">
        <v>0</v>
      </c>
      <c r="E13" s="198">
        <v>0</v>
      </c>
      <c r="F13" s="198">
        <v>1000</v>
      </c>
    </row>
    <row r="14" spans="1:9" x14ac:dyDescent="0.25">
      <c r="A14" s="196">
        <v>122202</v>
      </c>
      <c r="B14" s="197" t="s">
        <v>360</v>
      </c>
      <c r="C14" s="198">
        <v>1000</v>
      </c>
      <c r="D14" s="198">
        <v>0</v>
      </c>
      <c r="E14" s="198">
        <v>0</v>
      </c>
      <c r="F14" s="198">
        <v>1000</v>
      </c>
    </row>
    <row r="15" spans="1:9" x14ac:dyDescent="0.25">
      <c r="A15" s="196">
        <v>122202001</v>
      </c>
      <c r="B15" s="197" t="s">
        <v>360</v>
      </c>
      <c r="C15" s="198">
        <v>1000</v>
      </c>
      <c r="D15" s="198">
        <v>0</v>
      </c>
      <c r="E15" s="198">
        <v>0</v>
      </c>
      <c r="F15" s="198">
        <v>1000</v>
      </c>
    </row>
    <row r="16" spans="1:9" x14ac:dyDescent="0.25">
      <c r="A16" s="196">
        <v>13</v>
      </c>
      <c r="B16" s="197" t="s">
        <v>163</v>
      </c>
      <c r="C16" s="198">
        <v>157012207</v>
      </c>
      <c r="D16" s="198">
        <v>160104394</v>
      </c>
      <c r="E16" s="198">
        <v>168772492</v>
      </c>
      <c r="F16" s="198">
        <v>148344109</v>
      </c>
    </row>
    <row r="17" spans="1:6" x14ac:dyDescent="0.25">
      <c r="A17" s="196">
        <v>1311</v>
      </c>
      <c r="B17" s="197" t="s">
        <v>361</v>
      </c>
      <c r="C17" s="198">
        <v>11789060</v>
      </c>
      <c r="D17" s="198">
        <v>0</v>
      </c>
      <c r="E17" s="198">
        <v>0</v>
      </c>
      <c r="F17" s="198">
        <v>11789060</v>
      </c>
    </row>
    <row r="18" spans="1:6" x14ac:dyDescent="0.25">
      <c r="A18" s="196">
        <v>131104</v>
      </c>
      <c r="B18" s="197" t="s">
        <v>364</v>
      </c>
      <c r="C18" s="198">
        <v>11789060</v>
      </c>
      <c r="D18" s="198">
        <v>0</v>
      </c>
      <c r="E18" s="198">
        <v>0</v>
      </c>
      <c r="F18" s="198">
        <v>11789060</v>
      </c>
    </row>
    <row r="19" spans="1:6" x14ac:dyDescent="0.25">
      <c r="A19" s="196">
        <v>131104004</v>
      </c>
      <c r="B19" s="197" t="s">
        <v>365</v>
      </c>
      <c r="C19" s="198">
        <v>0</v>
      </c>
      <c r="D19" s="198">
        <v>0</v>
      </c>
      <c r="E19" s="198">
        <v>0</v>
      </c>
      <c r="F19" s="198">
        <v>0</v>
      </c>
    </row>
    <row r="20" spans="1:6" x14ac:dyDescent="0.25">
      <c r="A20" s="196">
        <v>131104008</v>
      </c>
      <c r="B20" s="197" t="s">
        <v>364</v>
      </c>
      <c r="C20" s="198">
        <v>11789060</v>
      </c>
      <c r="D20" s="198">
        <v>0</v>
      </c>
      <c r="E20" s="198">
        <v>0</v>
      </c>
      <c r="F20" s="198">
        <v>11789060</v>
      </c>
    </row>
    <row r="21" spans="1:6" x14ac:dyDescent="0.25">
      <c r="A21" s="196">
        <v>1316</v>
      </c>
      <c r="B21" s="197" t="s">
        <v>258</v>
      </c>
      <c r="C21" s="198">
        <v>66208838</v>
      </c>
      <c r="D21" s="198">
        <v>151784056</v>
      </c>
      <c r="E21" s="198">
        <v>150370381</v>
      </c>
      <c r="F21" s="198">
        <v>67622513</v>
      </c>
    </row>
    <row r="22" spans="1:6" x14ac:dyDescent="0.25">
      <c r="A22" s="196">
        <v>131604</v>
      </c>
      <c r="B22" s="197" t="s">
        <v>126</v>
      </c>
      <c r="C22" s="198">
        <v>66208838</v>
      </c>
      <c r="D22" s="198">
        <v>50183877</v>
      </c>
      <c r="E22" s="198">
        <v>48770202</v>
      </c>
      <c r="F22" s="198">
        <v>67622513</v>
      </c>
    </row>
    <row r="23" spans="1:6" x14ac:dyDescent="0.25">
      <c r="A23" s="196">
        <v>131604001</v>
      </c>
      <c r="B23" s="197" t="s">
        <v>126</v>
      </c>
      <c r="C23" s="198">
        <v>66208838</v>
      </c>
      <c r="D23" s="198">
        <v>50183877</v>
      </c>
      <c r="E23" s="198">
        <v>48770202</v>
      </c>
      <c r="F23" s="198">
        <v>67622513</v>
      </c>
    </row>
    <row r="24" spans="1:6" x14ac:dyDescent="0.25">
      <c r="A24" s="196">
        <v>131606</v>
      </c>
      <c r="B24" s="197" t="s">
        <v>127</v>
      </c>
      <c r="C24" s="198">
        <v>0</v>
      </c>
      <c r="D24" s="198">
        <v>101600179</v>
      </c>
      <c r="E24" s="198">
        <v>101600179</v>
      </c>
      <c r="F24" s="198">
        <v>0</v>
      </c>
    </row>
    <row r="25" spans="1:6" x14ac:dyDescent="0.25">
      <c r="A25" s="196">
        <v>131606001</v>
      </c>
      <c r="B25" s="197" t="s">
        <v>127</v>
      </c>
      <c r="C25" s="198">
        <v>0</v>
      </c>
      <c r="D25" s="198">
        <v>101600179</v>
      </c>
      <c r="E25" s="198">
        <v>101600179</v>
      </c>
      <c r="F25" s="198">
        <v>0</v>
      </c>
    </row>
    <row r="26" spans="1:6" x14ac:dyDescent="0.25">
      <c r="A26" s="196">
        <v>1317</v>
      </c>
      <c r="B26" s="197" t="s">
        <v>366</v>
      </c>
      <c r="C26" s="198">
        <v>0</v>
      </c>
      <c r="D26" s="198">
        <v>0</v>
      </c>
      <c r="E26" s="198">
        <v>0</v>
      </c>
      <c r="F26" s="198">
        <v>0</v>
      </c>
    </row>
    <row r="27" spans="1:6" x14ac:dyDescent="0.25">
      <c r="A27" s="196">
        <v>131720</v>
      </c>
      <c r="B27" s="197" t="s">
        <v>367</v>
      </c>
      <c r="C27" s="198">
        <v>0</v>
      </c>
      <c r="D27" s="198">
        <v>0</v>
      </c>
      <c r="E27" s="198">
        <v>0</v>
      </c>
      <c r="F27" s="198">
        <v>0</v>
      </c>
    </row>
    <row r="28" spans="1:6" x14ac:dyDescent="0.25">
      <c r="A28" s="196">
        <v>131720001</v>
      </c>
      <c r="B28" s="197" t="s">
        <v>367</v>
      </c>
      <c r="C28" s="198">
        <v>0</v>
      </c>
      <c r="D28" s="198">
        <v>0</v>
      </c>
      <c r="E28" s="198">
        <v>0</v>
      </c>
      <c r="F28" s="198">
        <v>0</v>
      </c>
    </row>
    <row r="29" spans="1:6" x14ac:dyDescent="0.25">
      <c r="A29" s="196">
        <v>1337</v>
      </c>
      <c r="B29" s="197" t="s">
        <v>368</v>
      </c>
      <c r="C29" s="198">
        <v>0</v>
      </c>
      <c r="D29" s="198">
        <v>0</v>
      </c>
      <c r="E29" s="198">
        <v>0</v>
      </c>
      <c r="F29" s="198">
        <v>0</v>
      </c>
    </row>
    <row r="30" spans="1:6" x14ac:dyDescent="0.25">
      <c r="A30" s="196">
        <v>133712</v>
      </c>
      <c r="B30" s="197" t="s">
        <v>264</v>
      </c>
      <c r="C30" s="198">
        <v>0</v>
      </c>
      <c r="D30" s="198">
        <v>0</v>
      </c>
      <c r="E30" s="198">
        <v>0</v>
      </c>
      <c r="F30" s="198">
        <v>0</v>
      </c>
    </row>
    <row r="31" spans="1:6" x14ac:dyDescent="0.25">
      <c r="A31" s="196">
        <v>133712001</v>
      </c>
      <c r="B31" s="197" t="s">
        <v>264</v>
      </c>
      <c r="C31" s="198">
        <v>0</v>
      </c>
      <c r="D31" s="198">
        <v>0</v>
      </c>
      <c r="E31" s="198">
        <v>0</v>
      </c>
      <c r="F31" s="198">
        <v>0</v>
      </c>
    </row>
    <row r="32" spans="1:6" x14ac:dyDescent="0.25">
      <c r="A32" s="196">
        <v>1384</v>
      </c>
      <c r="B32" s="197" t="s">
        <v>369</v>
      </c>
      <c r="C32" s="198">
        <v>79014309</v>
      </c>
      <c r="D32" s="198">
        <v>8320338</v>
      </c>
      <c r="E32" s="198">
        <v>18402111</v>
      </c>
      <c r="F32" s="198">
        <v>68932536</v>
      </c>
    </row>
    <row r="33" spans="1:6" x14ac:dyDescent="0.25">
      <c r="A33" s="196">
        <v>138405</v>
      </c>
      <c r="B33" s="197" t="s">
        <v>304</v>
      </c>
      <c r="C33" s="198">
        <v>0</v>
      </c>
      <c r="D33" s="198">
        <v>0</v>
      </c>
      <c r="E33" s="198">
        <v>0</v>
      </c>
      <c r="F33" s="198">
        <v>0</v>
      </c>
    </row>
    <row r="34" spans="1:6" x14ac:dyDescent="0.25">
      <c r="A34" s="196">
        <v>138405001</v>
      </c>
      <c r="B34" s="197" t="s">
        <v>304</v>
      </c>
      <c r="C34" s="198">
        <v>0</v>
      </c>
      <c r="D34" s="198">
        <v>0</v>
      </c>
      <c r="E34" s="198">
        <v>0</v>
      </c>
      <c r="F34" s="198">
        <v>0</v>
      </c>
    </row>
    <row r="35" spans="1:6" x14ac:dyDescent="0.25">
      <c r="A35" s="196">
        <v>138416</v>
      </c>
      <c r="B35" s="197" t="s">
        <v>370</v>
      </c>
      <c r="C35" s="198">
        <v>0</v>
      </c>
      <c r="D35" s="198">
        <v>0</v>
      </c>
      <c r="E35" s="198">
        <v>0</v>
      </c>
      <c r="F35" s="198">
        <v>0</v>
      </c>
    </row>
    <row r="36" spans="1:6" x14ac:dyDescent="0.25">
      <c r="A36" s="196">
        <v>138416001</v>
      </c>
      <c r="B36" s="197" t="s">
        <v>370</v>
      </c>
      <c r="C36" s="198">
        <v>0</v>
      </c>
      <c r="D36" s="198">
        <v>0</v>
      </c>
      <c r="E36" s="198">
        <v>0</v>
      </c>
      <c r="F36" s="198">
        <v>0</v>
      </c>
    </row>
    <row r="37" spans="1:6" x14ac:dyDescent="0.25">
      <c r="A37" s="196">
        <v>138421</v>
      </c>
      <c r="B37" s="197" t="s">
        <v>273</v>
      </c>
      <c r="C37" s="198">
        <v>0</v>
      </c>
      <c r="D37" s="198">
        <v>0</v>
      </c>
      <c r="E37" s="198">
        <v>0</v>
      </c>
      <c r="F37" s="198">
        <v>0</v>
      </c>
    </row>
    <row r="38" spans="1:6" x14ac:dyDescent="0.25">
      <c r="A38" s="196">
        <v>138421001</v>
      </c>
      <c r="B38" s="197" t="s">
        <v>273</v>
      </c>
      <c r="C38" s="198">
        <v>0</v>
      </c>
      <c r="D38" s="198">
        <v>0</v>
      </c>
      <c r="E38" s="198">
        <v>0</v>
      </c>
      <c r="F38" s="198">
        <v>0</v>
      </c>
    </row>
    <row r="39" spans="1:6" x14ac:dyDescent="0.25">
      <c r="A39" s="196">
        <v>138426</v>
      </c>
      <c r="B39" s="197" t="s">
        <v>371</v>
      </c>
      <c r="C39" s="198">
        <v>79014309</v>
      </c>
      <c r="D39" s="198">
        <v>8320338</v>
      </c>
      <c r="E39" s="198">
        <v>18402111</v>
      </c>
      <c r="F39" s="198">
        <v>68932536</v>
      </c>
    </row>
    <row r="40" spans="1:6" x14ac:dyDescent="0.25">
      <c r="A40" s="196">
        <v>138426001</v>
      </c>
      <c r="B40" s="197" t="s">
        <v>371</v>
      </c>
      <c r="C40" s="198">
        <v>79014309</v>
      </c>
      <c r="D40" s="198">
        <v>8320338</v>
      </c>
      <c r="E40" s="198">
        <v>18402111</v>
      </c>
      <c r="F40" s="198">
        <v>68932536</v>
      </c>
    </row>
    <row r="41" spans="1:6" x14ac:dyDescent="0.25">
      <c r="A41" s="196">
        <v>138432</v>
      </c>
      <c r="B41" s="197" t="s">
        <v>372</v>
      </c>
      <c r="C41" s="198">
        <v>0</v>
      </c>
      <c r="D41" s="198">
        <v>0</v>
      </c>
      <c r="E41" s="198">
        <v>0</v>
      </c>
      <c r="F41" s="198">
        <v>0</v>
      </c>
    </row>
    <row r="42" spans="1:6" x14ac:dyDescent="0.25">
      <c r="A42" s="196">
        <v>138432001</v>
      </c>
      <c r="B42" s="197" t="s">
        <v>372</v>
      </c>
      <c r="C42" s="198">
        <v>0</v>
      </c>
      <c r="D42" s="198">
        <v>0</v>
      </c>
      <c r="E42" s="198">
        <v>0</v>
      </c>
      <c r="F42" s="198">
        <v>0</v>
      </c>
    </row>
    <row r="43" spans="1:6" x14ac:dyDescent="0.25">
      <c r="A43" s="196">
        <v>138435</v>
      </c>
      <c r="B43" s="197" t="s">
        <v>373</v>
      </c>
      <c r="C43" s="198">
        <v>0</v>
      </c>
      <c r="D43" s="198">
        <v>0</v>
      </c>
      <c r="E43" s="198">
        <v>0</v>
      </c>
      <c r="F43" s="198">
        <v>0</v>
      </c>
    </row>
    <row r="44" spans="1:6" x14ac:dyDescent="0.25">
      <c r="A44" s="196">
        <v>138435001</v>
      </c>
      <c r="B44" s="197" t="s">
        <v>373</v>
      </c>
      <c r="C44" s="198">
        <v>0</v>
      </c>
      <c r="D44" s="198">
        <v>0</v>
      </c>
      <c r="E44" s="198">
        <v>0</v>
      </c>
      <c r="F44" s="198">
        <v>0</v>
      </c>
    </row>
    <row r="45" spans="1:6" x14ac:dyDescent="0.25">
      <c r="A45" s="196">
        <v>138490</v>
      </c>
      <c r="B45" s="197" t="s">
        <v>56</v>
      </c>
      <c r="C45" s="198">
        <v>0</v>
      </c>
      <c r="D45" s="198">
        <v>0</v>
      </c>
      <c r="E45" s="198">
        <v>0</v>
      </c>
      <c r="F45" s="198">
        <v>0</v>
      </c>
    </row>
    <row r="46" spans="1:6" x14ac:dyDescent="0.25">
      <c r="A46" s="196">
        <v>138490001</v>
      </c>
      <c r="B46" s="197" t="s">
        <v>56</v>
      </c>
      <c r="C46" s="198">
        <v>0</v>
      </c>
      <c r="D46" s="198">
        <v>0</v>
      </c>
      <c r="E46" s="198">
        <v>0</v>
      </c>
      <c r="F46" s="198">
        <v>0</v>
      </c>
    </row>
    <row r="47" spans="1:6" x14ac:dyDescent="0.25">
      <c r="A47" s="196">
        <v>15</v>
      </c>
      <c r="B47" s="197" t="s">
        <v>166</v>
      </c>
      <c r="C47" s="198">
        <v>571037076.63</v>
      </c>
      <c r="D47" s="198">
        <v>0</v>
      </c>
      <c r="E47" s="198">
        <v>0</v>
      </c>
      <c r="F47" s="198">
        <v>571037076.63</v>
      </c>
    </row>
    <row r="48" spans="1:6" x14ac:dyDescent="0.25">
      <c r="A48" s="196">
        <v>1505</v>
      </c>
      <c r="B48" s="197" t="s">
        <v>374</v>
      </c>
      <c r="C48" s="198">
        <v>161604885.87</v>
      </c>
      <c r="D48" s="198">
        <v>0</v>
      </c>
      <c r="E48" s="198">
        <v>0</v>
      </c>
      <c r="F48" s="198">
        <v>161604885.87</v>
      </c>
    </row>
    <row r="49" spans="1:6" x14ac:dyDescent="0.25">
      <c r="A49" s="196">
        <v>150506</v>
      </c>
      <c r="B49" s="197" t="s">
        <v>260</v>
      </c>
      <c r="C49" s="198">
        <v>161604885.87</v>
      </c>
      <c r="D49" s="198">
        <v>0</v>
      </c>
      <c r="E49" s="198">
        <v>0</v>
      </c>
      <c r="F49" s="198">
        <v>161604885.87</v>
      </c>
    </row>
    <row r="50" spans="1:6" x14ac:dyDescent="0.25">
      <c r="A50" s="196">
        <v>150506001</v>
      </c>
      <c r="B50" s="197" t="s">
        <v>260</v>
      </c>
      <c r="C50" s="198">
        <v>161604885.87</v>
      </c>
      <c r="D50" s="198">
        <v>0</v>
      </c>
      <c r="E50" s="198">
        <v>0</v>
      </c>
      <c r="F50" s="198">
        <v>161604885.87</v>
      </c>
    </row>
    <row r="51" spans="1:6" x14ac:dyDescent="0.25">
      <c r="A51" s="196">
        <v>1510</v>
      </c>
      <c r="B51" s="197" t="s">
        <v>375</v>
      </c>
      <c r="C51" s="198">
        <v>321467807.88</v>
      </c>
      <c r="D51" s="198">
        <v>0</v>
      </c>
      <c r="E51" s="198">
        <v>0</v>
      </c>
      <c r="F51" s="198">
        <v>321467807.88</v>
      </c>
    </row>
    <row r="52" spans="1:6" x14ac:dyDescent="0.25">
      <c r="A52" s="196">
        <v>151029</v>
      </c>
      <c r="B52" s="197" t="s">
        <v>169</v>
      </c>
      <c r="C52" s="198">
        <v>321467807.88</v>
      </c>
      <c r="D52" s="198">
        <v>0</v>
      </c>
      <c r="E52" s="198">
        <v>0</v>
      </c>
      <c r="F52" s="198">
        <v>321467807.88</v>
      </c>
    </row>
    <row r="53" spans="1:6" x14ac:dyDescent="0.25">
      <c r="A53" s="196">
        <v>151029001</v>
      </c>
      <c r="B53" s="197" t="s">
        <v>169</v>
      </c>
      <c r="C53" s="198">
        <v>321467807.88</v>
      </c>
      <c r="D53" s="198">
        <v>0</v>
      </c>
      <c r="E53" s="198">
        <v>0</v>
      </c>
      <c r="F53" s="198">
        <v>321467807.88</v>
      </c>
    </row>
    <row r="54" spans="1:6" x14ac:dyDescent="0.25">
      <c r="A54" s="196">
        <v>1514</v>
      </c>
      <c r="B54" s="197" t="s">
        <v>376</v>
      </c>
      <c r="C54" s="198">
        <v>50414345.490000002</v>
      </c>
      <c r="D54" s="198">
        <v>0</v>
      </c>
      <c r="E54" s="198">
        <v>0</v>
      </c>
      <c r="F54" s="198">
        <v>50414345.490000002</v>
      </c>
    </row>
    <row r="55" spans="1:6" x14ac:dyDescent="0.25">
      <c r="A55" s="196">
        <v>151402</v>
      </c>
      <c r="B55" s="197" t="s">
        <v>377</v>
      </c>
      <c r="C55" s="198">
        <v>50414345.490000002</v>
      </c>
      <c r="D55" s="198">
        <v>0</v>
      </c>
      <c r="E55" s="198">
        <v>0</v>
      </c>
      <c r="F55" s="198">
        <v>50414345.490000002</v>
      </c>
    </row>
    <row r="56" spans="1:6" x14ac:dyDescent="0.25">
      <c r="A56" s="196">
        <v>151402001</v>
      </c>
      <c r="B56" s="197" t="s">
        <v>377</v>
      </c>
      <c r="C56" s="198">
        <v>50414345.490000002</v>
      </c>
      <c r="D56" s="198">
        <v>0</v>
      </c>
      <c r="E56" s="198">
        <v>0</v>
      </c>
      <c r="F56" s="198">
        <v>50414345.490000002</v>
      </c>
    </row>
    <row r="57" spans="1:6" x14ac:dyDescent="0.25">
      <c r="A57" s="196">
        <v>151409</v>
      </c>
      <c r="B57" s="197" t="s">
        <v>379</v>
      </c>
      <c r="C57" s="198">
        <v>0</v>
      </c>
      <c r="D57" s="198">
        <v>0</v>
      </c>
      <c r="E57" s="198">
        <v>0</v>
      </c>
      <c r="F57" s="198">
        <v>0</v>
      </c>
    </row>
    <row r="58" spans="1:6" x14ac:dyDescent="0.25">
      <c r="A58" s="196">
        <v>151409001</v>
      </c>
      <c r="B58" s="197" t="s">
        <v>379</v>
      </c>
      <c r="C58" s="198">
        <v>0</v>
      </c>
      <c r="D58" s="198">
        <v>0</v>
      </c>
      <c r="E58" s="198">
        <v>0</v>
      </c>
      <c r="F58" s="198">
        <v>0</v>
      </c>
    </row>
    <row r="59" spans="1:6" x14ac:dyDescent="0.25">
      <c r="A59" s="196">
        <v>151421</v>
      </c>
      <c r="B59" s="197" t="s">
        <v>381</v>
      </c>
      <c r="C59" s="198">
        <v>0</v>
      </c>
      <c r="D59" s="198">
        <v>0</v>
      </c>
      <c r="E59" s="198">
        <v>0</v>
      </c>
      <c r="F59" s="198">
        <v>0</v>
      </c>
    </row>
    <row r="60" spans="1:6" x14ac:dyDescent="0.25">
      <c r="A60" s="196">
        <v>151421001</v>
      </c>
      <c r="B60" s="197" t="s">
        <v>381</v>
      </c>
      <c r="C60" s="198">
        <v>0</v>
      </c>
      <c r="D60" s="198">
        <v>0</v>
      </c>
      <c r="E60" s="198">
        <v>0</v>
      </c>
      <c r="F60" s="198">
        <v>0</v>
      </c>
    </row>
    <row r="61" spans="1:6" x14ac:dyDescent="0.25">
      <c r="A61" s="196">
        <v>151490</v>
      </c>
      <c r="B61" s="197" t="s">
        <v>382</v>
      </c>
      <c r="C61" s="198">
        <v>0</v>
      </c>
      <c r="D61" s="198">
        <v>0</v>
      </c>
      <c r="E61" s="198">
        <v>0</v>
      </c>
      <c r="F61" s="198">
        <v>0</v>
      </c>
    </row>
    <row r="62" spans="1:6" x14ac:dyDescent="0.25">
      <c r="A62" s="196">
        <v>151490001</v>
      </c>
      <c r="B62" s="197" t="s">
        <v>382</v>
      </c>
      <c r="C62" s="198">
        <v>0</v>
      </c>
      <c r="D62" s="198">
        <v>0</v>
      </c>
      <c r="E62" s="198">
        <v>0</v>
      </c>
      <c r="F62" s="198">
        <v>0</v>
      </c>
    </row>
    <row r="63" spans="1:6" x14ac:dyDescent="0.25">
      <c r="A63" s="196">
        <v>1520</v>
      </c>
      <c r="B63" s="197" t="s">
        <v>383</v>
      </c>
      <c r="C63" s="198">
        <v>37550037.390000001</v>
      </c>
      <c r="D63" s="198">
        <v>0</v>
      </c>
      <c r="E63" s="198">
        <v>0</v>
      </c>
      <c r="F63" s="198">
        <v>37550037.390000001</v>
      </c>
    </row>
    <row r="64" spans="1:6" x14ac:dyDescent="0.25">
      <c r="A64" s="196">
        <v>152007</v>
      </c>
      <c r="B64" s="197" t="s">
        <v>260</v>
      </c>
      <c r="C64" s="198">
        <v>37550037.390000001</v>
      </c>
      <c r="D64" s="198">
        <v>0</v>
      </c>
      <c r="E64" s="198">
        <v>0</v>
      </c>
      <c r="F64" s="198">
        <v>37550037.390000001</v>
      </c>
    </row>
    <row r="65" spans="1:6" x14ac:dyDescent="0.25">
      <c r="A65" s="196">
        <v>152007001</v>
      </c>
      <c r="B65" s="197" t="s">
        <v>260</v>
      </c>
      <c r="C65" s="198">
        <v>37550037.390000001</v>
      </c>
      <c r="D65" s="198">
        <v>0</v>
      </c>
      <c r="E65" s="198">
        <v>0</v>
      </c>
      <c r="F65" s="198">
        <v>37550037.390000001</v>
      </c>
    </row>
    <row r="66" spans="1:6" x14ac:dyDescent="0.25">
      <c r="A66" s="196">
        <v>16</v>
      </c>
      <c r="B66" s="197" t="s">
        <v>384</v>
      </c>
      <c r="C66" s="198">
        <v>7178770832.3199997</v>
      </c>
      <c r="D66" s="198">
        <v>384800000</v>
      </c>
      <c r="E66" s="198">
        <v>29000563</v>
      </c>
      <c r="F66" s="198">
        <v>7534570269.3199997</v>
      </c>
    </row>
    <row r="67" spans="1:6" x14ac:dyDescent="0.25">
      <c r="A67" s="196">
        <v>1605</v>
      </c>
      <c r="B67" s="197" t="s">
        <v>385</v>
      </c>
      <c r="C67" s="198">
        <v>1999777166.71</v>
      </c>
      <c r="D67" s="198">
        <v>0</v>
      </c>
      <c r="E67" s="198">
        <v>0</v>
      </c>
      <c r="F67" s="198">
        <v>1999777166.71</v>
      </c>
    </row>
    <row r="68" spans="1:6" x14ac:dyDescent="0.25">
      <c r="A68" s="196">
        <v>160501</v>
      </c>
      <c r="B68" s="197" t="s">
        <v>176</v>
      </c>
      <c r="C68" s="198">
        <v>1999777166.71</v>
      </c>
      <c r="D68" s="198">
        <v>0</v>
      </c>
      <c r="E68" s="198">
        <v>0</v>
      </c>
      <c r="F68" s="198">
        <v>1999777166.71</v>
      </c>
    </row>
    <row r="69" spans="1:6" x14ac:dyDescent="0.25">
      <c r="A69" s="196">
        <v>160501001</v>
      </c>
      <c r="B69" s="197" t="s">
        <v>176</v>
      </c>
      <c r="C69" s="198">
        <v>1999777166.71</v>
      </c>
      <c r="D69" s="198">
        <v>0</v>
      </c>
      <c r="E69" s="198">
        <v>0</v>
      </c>
      <c r="F69" s="198">
        <v>1999777166.71</v>
      </c>
    </row>
    <row r="70" spans="1:6" x14ac:dyDescent="0.25">
      <c r="A70" s="196">
        <v>1615</v>
      </c>
      <c r="B70" s="197" t="s">
        <v>386</v>
      </c>
      <c r="C70" s="198">
        <v>0</v>
      </c>
      <c r="D70" s="198">
        <v>0</v>
      </c>
      <c r="E70" s="198">
        <v>0</v>
      </c>
      <c r="F70" s="198">
        <v>0</v>
      </c>
    </row>
    <row r="71" spans="1:6" x14ac:dyDescent="0.25">
      <c r="A71" s="196">
        <v>161501</v>
      </c>
      <c r="B71" s="197" t="s">
        <v>76</v>
      </c>
      <c r="C71" s="198">
        <v>0</v>
      </c>
      <c r="D71" s="198">
        <v>0</v>
      </c>
      <c r="E71" s="198">
        <v>0</v>
      </c>
      <c r="F71" s="198">
        <v>0</v>
      </c>
    </row>
    <row r="72" spans="1:6" x14ac:dyDescent="0.25">
      <c r="A72" s="196">
        <v>161501001</v>
      </c>
      <c r="B72" s="197" t="s">
        <v>76</v>
      </c>
      <c r="C72" s="198">
        <v>0</v>
      </c>
      <c r="D72" s="198">
        <v>0</v>
      </c>
      <c r="E72" s="198">
        <v>0</v>
      </c>
      <c r="F72" s="198">
        <v>0</v>
      </c>
    </row>
    <row r="73" spans="1:6" x14ac:dyDescent="0.25">
      <c r="A73" s="196">
        <v>1635</v>
      </c>
      <c r="B73" s="197" t="s">
        <v>387</v>
      </c>
      <c r="C73" s="198">
        <v>16892416</v>
      </c>
      <c r="D73" s="198">
        <v>384800000</v>
      </c>
      <c r="E73" s="198">
        <v>0</v>
      </c>
      <c r="F73" s="198">
        <v>401692416</v>
      </c>
    </row>
    <row r="74" spans="1:6" x14ac:dyDescent="0.25">
      <c r="A74" s="196">
        <v>163501</v>
      </c>
      <c r="B74" s="197" t="s">
        <v>79</v>
      </c>
      <c r="C74" s="198">
        <v>0</v>
      </c>
      <c r="D74" s="198">
        <v>384800000</v>
      </c>
      <c r="E74" s="198">
        <v>0</v>
      </c>
      <c r="F74" s="198">
        <v>384800000</v>
      </c>
    </row>
    <row r="75" spans="1:6" x14ac:dyDescent="0.25">
      <c r="A75" s="196">
        <v>163501004</v>
      </c>
      <c r="B75" s="197" t="s">
        <v>172</v>
      </c>
      <c r="C75" s="198">
        <v>0</v>
      </c>
      <c r="D75" s="198">
        <v>384800000</v>
      </c>
      <c r="E75" s="198">
        <v>0</v>
      </c>
      <c r="F75" s="198">
        <v>384800000</v>
      </c>
    </row>
    <row r="76" spans="1:6" x14ac:dyDescent="0.25">
      <c r="A76" s="196">
        <v>163501008</v>
      </c>
      <c r="B76" s="197" t="s">
        <v>178</v>
      </c>
      <c r="C76" s="198">
        <v>0</v>
      </c>
      <c r="D76" s="198">
        <v>0</v>
      </c>
      <c r="E76" s="198">
        <v>0</v>
      </c>
      <c r="F76" s="198">
        <v>0</v>
      </c>
    </row>
    <row r="77" spans="1:6" x14ac:dyDescent="0.25">
      <c r="A77" s="196">
        <v>163501009</v>
      </c>
      <c r="B77" s="197" t="s">
        <v>179</v>
      </c>
      <c r="C77" s="198">
        <v>0</v>
      </c>
      <c r="D77" s="198">
        <v>0</v>
      </c>
      <c r="E77" s="198">
        <v>0</v>
      </c>
      <c r="F77" s="198">
        <v>0</v>
      </c>
    </row>
    <row r="78" spans="1:6" x14ac:dyDescent="0.25">
      <c r="A78" s="196">
        <v>163501012</v>
      </c>
      <c r="B78" s="197" t="s">
        <v>187</v>
      </c>
      <c r="C78" s="198">
        <v>0</v>
      </c>
      <c r="D78" s="198">
        <v>0</v>
      </c>
      <c r="E78" s="198">
        <v>0</v>
      </c>
      <c r="F78" s="198">
        <v>0</v>
      </c>
    </row>
    <row r="79" spans="1:6" x14ac:dyDescent="0.25">
      <c r="A79" s="196">
        <v>163502</v>
      </c>
      <c r="B79" s="197" t="s">
        <v>80</v>
      </c>
      <c r="C79" s="198">
        <v>0</v>
      </c>
      <c r="D79" s="198">
        <v>0</v>
      </c>
      <c r="E79" s="198">
        <v>0</v>
      </c>
      <c r="F79" s="198">
        <v>0</v>
      </c>
    </row>
    <row r="80" spans="1:6" x14ac:dyDescent="0.25">
      <c r="A80" s="196">
        <v>163502006</v>
      </c>
      <c r="B80" s="197" t="s">
        <v>189</v>
      </c>
      <c r="C80" s="198">
        <v>0</v>
      </c>
      <c r="D80" s="198">
        <v>0</v>
      </c>
      <c r="E80" s="198">
        <v>0</v>
      </c>
      <c r="F80" s="198">
        <v>0</v>
      </c>
    </row>
    <row r="81" spans="1:6" x14ac:dyDescent="0.25">
      <c r="A81" s="196">
        <v>163503</v>
      </c>
      <c r="B81" s="197" t="s">
        <v>81</v>
      </c>
      <c r="C81" s="198">
        <v>0</v>
      </c>
      <c r="D81" s="198">
        <v>0</v>
      </c>
      <c r="E81" s="198">
        <v>0</v>
      </c>
      <c r="F81" s="198">
        <v>0</v>
      </c>
    </row>
    <row r="82" spans="1:6" x14ac:dyDescent="0.25">
      <c r="A82" s="196">
        <v>163503001</v>
      </c>
      <c r="B82" s="197" t="s">
        <v>192</v>
      </c>
      <c r="C82" s="198">
        <v>0</v>
      </c>
      <c r="D82" s="198">
        <v>0</v>
      </c>
      <c r="E82" s="198">
        <v>0</v>
      </c>
      <c r="F82" s="198">
        <v>0</v>
      </c>
    </row>
    <row r="83" spans="1:6" x14ac:dyDescent="0.25">
      <c r="A83" s="196">
        <v>163503002</v>
      </c>
      <c r="B83" s="197" t="s">
        <v>193</v>
      </c>
      <c r="C83" s="198">
        <v>0</v>
      </c>
      <c r="D83" s="198">
        <v>0</v>
      </c>
      <c r="E83" s="198">
        <v>0</v>
      </c>
      <c r="F83" s="198">
        <v>0</v>
      </c>
    </row>
    <row r="84" spans="1:6" x14ac:dyDescent="0.25">
      <c r="A84" s="196">
        <v>163504</v>
      </c>
      <c r="B84" s="197" t="s">
        <v>311</v>
      </c>
      <c r="C84" s="198">
        <v>16892416</v>
      </c>
      <c r="D84" s="198">
        <v>0</v>
      </c>
      <c r="E84" s="198">
        <v>0</v>
      </c>
      <c r="F84" s="198">
        <v>16892416</v>
      </c>
    </row>
    <row r="85" spans="1:6" x14ac:dyDescent="0.25">
      <c r="A85" s="196">
        <v>163504001</v>
      </c>
      <c r="B85" s="197" t="s">
        <v>174</v>
      </c>
      <c r="C85" s="198">
        <v>16892416</v>
      </c>
      <c r="D85" s="198">
        <v>0</v>
      </c>
      <c r="E85" s="198">
        <v>0</v>
      </c>
      <c r="F85" s="198">
        <v>16892416</v>
      </c>
    </row>
    <row r="86" spans="1:6" x14ac:dyDescent="0.25">
      <c r="A86" s="196">
        <v>163504002</v>
      </c>
      <c r="B86" s="197" t="s">
        <v>182</v>
      </c>
      <c r="C86" s="198">
        <v>0</v>
      </c>
      <c r="D86" s="198">
        <v>0</v>
      </c>
      <c r="E86" s="198">
        <v>0</v>
      </c>
      <c r="F86" s="198">
        <v>0</v>
      </c>
    </row>
    <row r="87" spans="1:6" x14ac:dyDescent="0.25">
      <c r="A87" s="196">
        <v>163504007</v>
      </c>
      <c r="B87" s="197" t="s">
        <v>390</v>
      </c>
      <c r="C87" s="198">
        <v>0</v>
      </c>
      <c r="D87" s="198">
        <v>0</v>
      </c>
      <c r="E87" s="198">
        <v>0</v>
      </c>
      <c r="F87" s="198">
        <v>0</v>
      </c>
    </row>
    <row r="88" spans="1:6" x14ac:dyDescent="0.25">
      <c r="A88" s="196">
        <v>163507</v>
      </c>
      <c r="B88" s="197" t="s">
        <v>78</v>
      </c>
      <c r="C88" s="198">
        <v>0</v>
      </c>
      <c r="D88" s="198">
        <v>0</v>
      </c>
      <c r="E88" s="198">
        <v>0</v>
      </c>
      <c r="F88" s="198">
        <v>0</v>
      </c>
    </row>
    <row r="89" spans="1:6" x14ac:dyDescent="0.25">
      <c r="A89" s="196">
        <v>163507006</v>
      </c>
      <c r="B89" s="197" t="s">
        <v>391</v>
      </c>
      <c r="C89" s="198">
        <v>0</v>
      </c>
      <c r="D89" s="198">
        <v>0</v>
      </c>
      <c r="E89" s="198">
        <v>0</v>
      </c>
      <c r="F89" s="198">
        <v>0</v>
      </c>
    </row>
    <row r="90" spans="1:6" x14ac:dyDescent="0.25">
      <c r="A90" s="196">
        <v>163590</v>
      </c>
      <c r="B90" s="197" t="s">
        <v>392</v>
      </c>
      <c r="C90" s="198">
        <v>0</v>
      </c>
      <c r="D90" s="198">
        <v>0</v>
      </c>
      <c r="E90" s="198">
        <v>0</v>
      </c>
      <c r="F90" s="198">
        <v>0</v>
      </c>
    </row>
    <row r="91" spans="1:6" x14ac:dyDescent="0.25">
      <c r="A91" s="196">
        <v>163590001</v>
      </c>
      <c r="B91" s="197" t="s">
        <v>392</v>
      </c>
      <c r="C91" s="198">
        <v>0</v>
      </c>
      <c r="D91" s="198">
        <v>0</v>
      </c>
      <c r="E91" s="198">
        <v>0</v>
      </c>
      <c r="F91" s="198">
        <v>0</v>
      </c>
    </row>
    <row r="92" spans="1:6" x14ac:dyDescent="0.25">
      <c r="A92" s="196">
        <v>1637</v>
      </c>
      <c r="B92" s="197" t="s">
        <v>393</v>
      </c>
      <c r="C92" s="198">
        <v>365803445.38</v>
      </c>
      <c r="D92" s="198">
        <v>0</v>
      </c>
      <c r="E92" s="198">
        <v>0</v>
      </c>
      <c r="F92" s="198">
        <v>365803445.38</v>
      </c>
    </row>
    <row r="93" spans="1:6" x14ac:dyDescent="0.25">
      <c r="A93" s="196">
        <v>163701</v>
      </c>
      <c r="B93" s="197" t="s">
        <v>70</v>
      </c>
      <c r="C93" s="198">
        <v>38112889</v>
      </c>
      <c r="D93" s="198">
        <v>0</v>
      </c>
      <c r="E93" s="198">
        <v>0</v>
      </c>
      <c r="F93" s="198">
        <v>38112889</v>
      </c>
    </row>
    <row r="94" spans="1:6" x14ac:dyDescent="0.25">
      <c r="A94" s="196">
        <v>163701001</v>
      </c>
      <c r="B94" s="197" t="s">
        <v>176</v>
      </c>
      <c r="C94" s="198">
        <v>38112889</v>
      </c>
      <c r="D94" s="198">
        <v>0</v>
      </c>
      <c r="E94" s="198">
        <v>0</v>
      </c>
      <c r="F94" s="198">
        <v>38112889</v>
      </c>
    </row>
    <row r="95" spans="1:6" x14ac:dyDescent="0.25">
      <c r="A95" s="196">
        <v>163707</v>
      </c>
      <c r="B95" s="197" t="s">
        <v>79</v>
      </c>
      <c r="C95" s="198">
        <v>155185272.38</v>
      </c>
      <c r="D95" s="198">
        <v>0</v>
      </c>
      <c r="E95" s="198">
        <v>0</v>
      </c>
      <c r="F95" s="198">
        <v>155185272.38</v>
      </c>
    </row>
    <row r="96" spans="1:6" x14ac:dyDescent="0.25">
      <c r="A96" s="196">
        <v>163707004</v>
      </c>
      <c r="B96" s="197" t="s">
        <v>172</v>
      </c>
      <c r="C96" s="198">
        <v>147420520</v>
      </c>
      <c r="D96" s="198">
        <v>0</v>
      </c>
      <c r="E96" s="198">
        <v>0</v>
      </c>
      <c r="F96" s="198">
        <v>147420520</v>
      </c>
    </row>
    <row r="97" spans="1:6" x14ac:dyDescent="0.25">
      <c r="A97" s="196">
        <v>163707008</v>
      </c>
      <c r="B97" s="197" t="s">
        <v>178</v>
      </c>
      <c r="C97" s="198">
        <v>7084752</v>
      </c>
      <c r="D97" s="198">
        <v>0</v>
      </c>
      <c r="E97" s="198">
        <v>0</v>
      </c>
      <c r="F97" s="198">
        <v>7084752</v>
      </c>
    </row>
    <row r="98" spans="1:6" x14ac:dyDescent="0.25">
      <c r="A98" s="196">
        <v>163707009</v>
      </c>
      <c r="B98" s="197" t="s">
        <v>179</v>
      </c>
      <c r="C98" s="198">
        <v>680000.38</v>
      </c>
      <c r="D98" s="198">
        <v>0</v>
      </c>
      <c r="E98" s="198">
        <v>0</v>
      </c>
      <c r="F98" s="198">
        <v>680000.38</v>
      </c>
    </row>
    <row r="99" spans="1:6" x14ac:dyDescent="0.25">
      <c r="A99" s="196">
        <v>163708</v>
      </c>
      <c r="B99" s="197" t="s">
        <v>80</v>
      </c>
      <c r="C99" s="198">
        <v>3277495</v>
      </c>
      <c r="D99" s="198">
        <v>0</v>
      </c>
      <c r="E99" s="198">
        <v>0</v>
      </c>
      <c r="F99" s="198">
        <v>3277495</v>
      </c>
    </row>
    <row r="100" spans="1:6" x14ac:dyDescent="0.25">
      <c r="A100" s="196">
        <v>163708007</v>
      </c>
      <c r="B100" s="197" t="s">
        <v>394</v>
      </c>
      <c r="C100" s="198">
        <v>3277495</v>
      </c>
      <c r="D100" s="198">
        <v>0</v>
      </c>
      <c r="E100" s="198">
        <v>0</v>
      </c>
      <c r="F100" s="198">
        <v>3277495</v>
      </c>
    </row>
    <row r="101" spans="1:6" x14ac:dyDescent="0.25">
      <c r="A101" s="196">
        <v>163709</v>
      </c>
      <c r="B101" s="197" t="s">
        <v>81</v>
      </c>
      <c r="C101" s="198">
        <v>14134808</v>
      </c>
      <c r="D101" s="198">
        <v>0</v>
      </c>
      <c r="E101" s="198">
        <v>0</v>
      </c>
      <c r="F101" s="198">
        <v>14134808</v>
      </c>
    </row>
    <row r="102" spans="1:6" x14ac:dyDescent="0.25">
      <c r="A102" s="196">
        <v>163709001</v>
      </c>
      <c r="B102" s="197" t="s">
        <v>192</v>
      </c>
      <c r="C102" s="198">
        <v>188475</v>
      </c>
      <c r="D102" s="198">
        <v>0</v>
      </c>
      <c r="E102" s="198">
        <v>0</v>
      </c>
      <c r="F102" s="198">
        <v>188475</v>
      </c>
    </row>
    <row r="103" spans="1:6" x14ac:dyDescent="0.25">
      <c r="A103" s="196">
        <v>163709002</v>
      </c>
      <c r="B103" s="197" t="s">
        <v>193</v>
      </c>
      <c r="C103" s="198">
        <v>13946333</v>
      </c>
      <c r="D103" s="198">
        <v>0</v>
      </c>
      <c r="E103" s="198">
        <v>0</v>
      </c>
      <c r="F103" s="198">
        <v>13946333</v>
      </c>
    </row>
    <row r="104" spans="1:6" x14ac:dyDescent="0.25">
      <c r="A104" s="196">
        <v>163710</v>
      </c>
      <c r="B104" s="197" t="s">
        <v>311</v>
      </c>
      <c r="C104" s="198">
        <v>155092981</v>
      </c>
      <c r="D104" s="198">
        <v>0</v>
      </c>
      <c r="E104" s="198">
        <v>0</v>
      </c>
      <c r="F104" s="198">
        <v>155092981</v>
      </c>
    </row>
    <row r="105" spans="1:6" x14ac:dyDescent="0.25">
      <c r="A105" s="196">
        <v>163710001</v>
      </c>
      <c r="B105" s="197" t="s">
        <v>174</v>
      </c>
      <c r="C105" s="198">
        <v>76758880</v>
      </c>
      <c r="D105" s="198">
        <v>0</v>
      </c>
      <c r="E105" s="198">
        <v>0</v>
      </c>
      <c r="F105" s="198">
        <v>76758880</v>
      </c>
    </row>
    <row r="106" spans="1:6" x14ac:dyDescent="0.25">
      <c r="A106" s="196">
        <v>163710002</v>
      </c>
      <c r="B106" s="197" t="s">
        <v>182</v>
      </c>
      <c r="C106" s="198">
        <v>78334101</v>
      </c>
      <c r="D106" s="198">
        <v>0</v>
      </c>
      <c r="E106" s="198">
        <v>0</v>
      </c>
      <c r="F106" s="198">
        <v>78334101</v>
      </c>
    </row>
    <row r="107" spans="1:6" x14ac:dyDescent="0.25">
      <c r="A107" s="196">
        <v>163710007</v>
      </c>
      <c r="B107" s="197" t="s">
        <v>390</v>
      </c>
      <c r="C107" s="198">
        <v>0</v>
      </c>
      <c r="D107" s="198">
        <v>0</v>
      </c>
      <c r="E107" s="198">
        <v>0</v>
      </c>
      <c r="F107" s="198">
        <v>0</v>
      </c>
    </row>
    <row r="108" spans="1:6" x14ac:dyDescent="0.25">
      <c r="A108" s="196">
        <v>163712</v>
      </c>
      <c r="B108" s="197" t="s">
        <v>84</v>
      </c>
      <c r="C108" s="198">
        <v>0</v>
      </c>
      <c r="D108" s="198">
        <v>0</v>
      </c>
      <c r="E108" s="198">
        <v>0</v>
      </c>
      <c r="F108" s="198">
        <v>0</v>
      </c>
    </row>
    <row r="109" spans="1:6" x14ac:dyDescent="0.25">
      <c r="A109" s="196">
        <v>163712002</v>
      </c>
      <c r="B109" s="197" t="s">
        <v>198</v>
      </c>
      <c r="C109" s="198">
        <v>0</v>
      </c>
      <c r="D109" s="198">
        <v>0</v>
      </c>
      <c r="E109" s="198">
        <v>0</v>
      </c>
      <c r="F109" s="198">
        <v>0</v>
      </c>
    </row>
    <row r="110" spans="1:6" x14ac:dyDescent="0.25">
      <c r="A110" s="196">
        <v>1640</v>
      </c>
      <c r="B110" s="197" t="s">
        <v>395</v>
      </c>
      <c r="C110" s="198">
        <v>3220089435.1300001</v>
      </c>
      <c r="D110" s="198">
        <v>0</v>
      </c>
      <c r="E110" s="198">
        <v>0</v>
      </c>
      <c r="F110" s="198">
        <v>3220089435.1300001</v>
      </c>
    </row>
    <row r="111" spans="1:6" x14ac:dyDescent="0.25">
      <c r="A111" s="196">
        <v>164001</v>
      </c>
      <c r="B111" s="197" t="s">
        <v>183</v>
      </c>
      <c r="C111" s="198">
        <v>3220089435.1300001</v>
      </c>
      <c r="D111" s="198">
        <v>0</v>
      </c>
      <c r="E111" s="198">
        <v>0</v>
      </c>
      <c r="F111" s="198">
        <v>3220089435.1300001</v>
      </c>
    </row>
    <row r="112" spans="1:6" x14ac:dyDescent="0.25">
      <c r="A112" s="196">
        <v>164001001</v>
      </c>
      <c r="B112" s="197" t="s">
        <v>183</v>
      </c>
      <c r="C112" s="198">
        <v>3220089435.1300001</v>
      </c>
      <c r="D112" s="198">
        <v>0</v>
      </c>
      <c r="E112" s="198">
        <v>0</v>
      </c>
      <c r="F112" s="198">
        <v>3220089435.1300001</v>
      </c>
    </row>
    <row r="113" spans="1:6" x14ac:dyDescent="0.25">
      <c r="A113" s="196">
        <v>1650</v>
      </c>
      <c r="B113" s="197" t="s">
        <v>396</v>
      </c>
      <c r="C113" s="198">
        <v>65631390</v>
      </c>
      <c r="D113" s="198">
        <v>0</v>
      </c>
      <c r="E113" s="198">
        <v>0</v>
      </c>
      <c r="F113" s="198">
        <v>65631390</v>
      </c>
    </row>
    <row r="114" spans="1:6" x14ac:dyDescent="0.25">
      <c r="A114" s="196">
        <v>165007</v>
      </c>
      <c r="B114" s="197" t="s">
        <v>391</v>
      </c>
      <c r="C114" s="198">
        <v>65631390</v>
      </c>
      <c r="D114" s="198">
        <v>0</v>
      </c>
      <c r="E114" s="198">
        <v>0</v>
      </c>
      <c r="F114" s="198">
        <v>65631390</v>
      </c>
    </row>
    <row r="115" spans="1:6" x14ac:dyDescent="0.25">
      <c r="A115" s="196">
        <v>165007001</v>
      </c>
      <c r="B115" s="197" t="s">
        <v>391</v>
      </c>
      <c r="C115" s="198">
        <v>65631390</v>
      </c>
      <c r="D115" s="198">
        <v>0</v>
      </c>
      <c r="E115" s="198">
        <v>0</v>
      </c>
      <c r="F115" s="198">
        <v>65631390</v>
      </c>
    </row>
    <row r="116" spans="1:6" x14ac:dyDescent="0.25">
      <c r="A116" s="196">
        <v>1655</v>
      </c>
      <c r="B116" s="197" t="s">
        <v>397</v>
      </c>
      <c r="C116" s="198">
        <v>1938495108</v>
      </c>
      <c r="D116" s="198">
        <v>0</v>
      </c>
      <c r="E116" s="198">
        <v>0</v>
      </c>
      <c r="F116" s="198">
        <v>1938495108</v>
      </c>
    </row>
    <row r="117" spans="1:6" x14ac:dyDescent="0.25">
      <c r="A117" s="196">
        <v>165504</v>
      </c>
      <c r="B117" s="197" t="s">
        <v>172</v>
      </c>
      <c r="C117" s="198">
        <v>1859794275</v>
      </c>
      <c r="D117" s="198">
        <v>0</v>
      </c>
      <c r="E117" s="198">
        <v>0</v>
      </c>
      <c r="F117" s="198">
        <v>1859794275</v>
      </c>
    </row>
    <row r="118" spans="1:6" x14ac:dyDescent="0.25">
      <c r="A118" s="196">
        <v>165504001</v>
      </c>
      <c r="B118" s="197" t="s">
        <v>172</v>
      </c>
      <c r="C118" s="198">
        <v>1859794275</v>
      </c>
      <c r="D118" s="198">
        <v>0</v>
      </c>
      <c r="E118" s="198">
        <v>0</v>
      </c>
      <c r="F118" s="198">
        <v>1859794275</v>
      </c>
    </row>
    <row r="119" spans="1:6" x14ac:dyDescent="0.25">
      <c r="A119" s="196">
        <v>165506</v>
      </c>
      <c r="B119" s="197" t="s">
        <v>398</v>
      </c>
      <c r="C119" s="198">
        <v>0</v>
      </c>
      <c r="D119" s="198">
        <v>0</v>
      </c>
      <c r="E119" s="198">
        <v>0</v>
      </c>
      <c r="F119" s="198">
        <v>0</v>
      </c>
    </row>
    <row r="120" spans="1:6" x14ac:dyDescent="0.25">
      <c r="A120" s="196">
        <v>165506001</v>
      </c>
      <c r="B120" s="197" t="s">
        <v>398</v>
      </c>
      <c r="C120" s="198">
        <v>0</v>
      </c>
      <c r="D120" s="198">
        <v>0</v>
      </c>
      <c r="E120" s="198">
        <v>0</v>
      </c>
      <c r="F120" s="198">
        <v>0</v>
      </c>
    </row>
    <row r="121" spans="1:6" x14ac:dyDescent="0.25">
      <c r="A121" s="196">
        <v>165509</v>
      </c>
      <c r="B121" s="197" t="s">
        <v>178</v>
      </c>
      <c r="C121" s="198">
        <v>32098867</v>
      </c>
      <c r="D121" s="198">
        <v>0</v>
      </c>
      <c r="E121" s="198">
        <v>0</v>
      </c>
      <c r="F121" s="198">
        <v>32098867</v>
      </c>
    </row>
    <row r="122" spans="1:6" x14ac:dyDescent="0.25">
      <c r="A122" s="196">
        <v>165509001</v>
      </c>
      <c r="B122" s="197" t="s">
        <v>178</v>
      </c>
      <c r="C122" s="198">
        <v>32098867</v>
      </c>
      <c r="D122" s="198">
        <v>0</v>
      </c>
      <c r="E122" s="198">
        <v>0</v>
      </c>
      <c r="F122" s="198">
        <v>32098867</v>
      </c>
    </row>
    <row r="123" spans="1:6" x14ac:dyDescent="0.25">
      <c r="A123" s="196">
        <v>165511</v>
      </c>
      <c r="B123" s="197" t="s">
        <v>179</v>
      </c>
      <c r="C123" s="198">
        <v>7424286</v>
      </c>
      <c r="D123" s="198">
        <v>0</v>
      </c>
      <c r="E123" s="198">
        <v>0</v>
      </c>
      <c r="F123" s="198">
        <v>7424286</v>
      </c>
    </row>
    <row r="124" spans="1:6" x14ac:dyDescent="0.25">
      <c r="A124" s="196">
        <v>165511001</v>
      </c>
      <c r="B124" s="197" t="s">
        <v>179</v>
      </c>
      <c r="C124" s="198">
        <v>7424286</v>
      </c>
      <c r="D124" s="198">
        <v>0</v>
      </c>
      <c r="E124" s="198">
        <v>0</v>
      </c>
      <c r="F124" s="198">
        <v>7424286</v>
      </c>
    </row>
    <row r="125" spans="1:6" x14ac:dyDescent="0.25">
      <c r="A125" s="196">
        <v>165522</v>
      </c>
      <c r="B125" s="197" t="s">
        <v>187</v>
      </c>
      <c r="C125" s="198">
        <v>39177680</v>
      </c>
      <c r="D125" s="198">
        <v>0</v>
      </c>
      <c r="E125" s="198">
        <v>0</v>
      </c>
      <c r="F125" s="198">
        <v>39177680</v>
      </c>
    </row>
    <row r="126" spans="1:6" x14ac:dyDescent="0.25">
      <c r="A126" s="196">
        <v>165522001</v>
      </c>
      <c r="B126" s="197" t="s">
        <v>187</v>
      </c>
      <c r="C126" s="198">
        <v>39177680</v>
      </c>
      <c r="D126" s="198">
        <v>0</v>
      </c>
      <c r="E126" s="198">
        <v>0</v>
      </c>
      <c r="F126" s="198">
        <v>39177680</v>
      </c>
    </row>
    <row r="127" spans="1:6" x14ac:dyDescent="0.25">
      <c r="A127" s="196">
        <v>1660</v>
      </c>
      <c r="B127" s="197" t="s">
        <v>399</v>
      </c>
      <c r="C127" s="198">
        <v>8736473</v>
      </c>
      <c r="D127" s="198">
        <v>0</v>
      </c>
      <c r="E127" s="198">
        <v>0</v>
      </c>
      <c r="F127" s="198">
        <v>8736473</v>
      </c>
    </row>
    <row r="128" spans="1:6" x14ac:dyDescent="0.25">
      <c r="A128" s="196">
        <v>166007</v>
      </c>
      <c r="B128" s="197" t="s">
        <v>189</v>
      </c>
      <c r="C128" s="198">
        <v>1540000</v>
      </c>
      <c r="D128" s="198">
        <v>0</v>
      </c>
      <c r="E128" s="198">
        <v>0</v>
      </c>
      <c r="F128" s="198">
        <v>1540000</v>
      </c>
    </row>
    <row r="129" spans="1:6" x14ac:dyDescent="0.25">
      <c r="A129" s="196">
        <v>166007001</v>
      </c>
      <c r="B129" s="197" t="s">
        <v>189</v>
      </c>
      <c r="C129" s="198">
        <v>1540000</v>
      </c>
      <c r="D129" s="198">
        <v>0</v>
      </c>
      <c r="E129" s="198">
        <v>0</v>
      </c>
      <c r="F129" s="198">
        <v>1540000</v>
      </c>
    </row>
    <row r="130" spans="1:6" x14ac:dyDescent="0.25">
      <c r="A130" s="196">
        <v>166008</v>
      </c>
      <c r="B130" s="197" t="s">
        <v>394</v>
      </c>
      <c r="C130" s="198">
        <v>7196473</v>
      </c>
      <c r="D130" s="198">
        <v>0</v>
      </c>
      <c r="E130" s="198">
        <v>0</v>
      </c>
      <c r="F130" s="198">
        <v>7196473</v>
      </c>
    </row>
    <row r="131" spans="1:6" x14ac:dyDescent="0.25">
      <c r="A131" s="196">
        <v>166008001</v>
      </c>
      <c r="B131" s="197" t="s">
        <v>394</v>
      </c>
      <c r="C131" s="198">
        <v>7196473</v>
      </c>
      <c r="D131" s="198">
        <v>0</v>
      </c>
      <c r="E131" s="198">
        <v>0</v>
      </c>
      <c r="F131" s="198">
        <v>7196473</v>
      </c>
    </row>
    <row r="132" spans="1:6" x14ac:dyDescent="0.25">
      <c r="A132" s="196">
        <v>1665</v>
      </c>
      <c r="B132" s="197" t="s">
        <v>400</v>
      </c>
      <c r="C132" s="198">
        <v>374172166.38999999</v>
      </c>
      <c r="D132" s="198">
        <v>0</v>
      </c>
      <c r="E132" s="198">
        <v>0</v>
      </c>
      <c r="F132" s="198">
        <v>374172166.38999999</v>
      </c>
    </row>
    <row r="133" spans="1:6" x14ac:dyDescent="0.25">
      <c r="A133" s="196">
        <v>166501</v>
      </c>
      <c r="B133" s="197" t="s">
        <v>192</v>
      </c>
      <c r="C133" s="198">
        <v>221711361</v>
      </c>
      <c r="D133" s="198">
        <v>0</v>
      </c>
      <c r="E133" s="198">
        <v>0</v>
      </c>
      <c r="F133" s="198">
        <v>221711361</v>
      </c>
    </row>
    <row r="134" spans="1:6" x14ac:dyDescent="0.25">
      <c r="A134" s="196">
        <v>166501001</v>
      </c>
      <c r="B134" s="197" t="s">
        <v>192</v>
      </c>
      <c r="C134" s="198">
        <v>221711361</v>
      </c>
      <c r="D134" s="198">
        <v>0</v>
      </c>
      <c r="E134" s="198">
        <v>0</v>
      </c>
      <c r="F134" s="198">
        <v>221711361</v>
      </c>
    </row>
    <row r="135" spans="1:6" x14ac:dyDescent="0.25">
      <c r="A135" s="196">
        <v>166502</v>
      </c>
      <c r="B135" s="197" t="s">
        <v>193</v>
      </c>
      <c r="C135" s="198">
        <v>152460805.38999999</v>
      </c>
      <c r="D135" s="198">
        <v>0</v>
      </c>
      <c r="E135" s="198">
        <v>0</v>
      </c>
      <c r="F135" s="198">
        <v>152460805.38999999</v>
      </c>
    </row>
    <row r="136" spans="1:6" x14ac:dyDescent="0.25">
      <c r="A136" s="196">
        <v>166502001</v>
      </c>
      <c r="B136" s="197" t="s">
        <v>193</v>
      </c>
      <c r="C136" s="198">
        <v>152460805.38999999</v>
      </c>
      <c r="D136" s="198">
        <v>0</v>
      </c>
      <c r="E136" s="198">
        <v>0</v>
      </c>
      <c r="F136" s="198">
        <v>152460805.38999999</v>
      </c>
    </row>
    <row r="137" spans="1:6" x14ac:dyDescent="0.25">
      <c r="A137" s="196">
        <v>1670</v>
      </c>
      <c r="B137" s="197" t="s">
        <v>401</v>
      </c>
      <c r="C137" s="198">
        <v>1435704791.5599999</v>
      </c>
      <c r="D137" s="198">
        <v>0</v>
      </c>
      <c r="E137" s="198">
        <v>0</v>
      </c>
      <c r="F137" s="198">
        <v>1435704791.5599999</v>
      </c>
    </row>
    <row r="138" spans="1:6" x14ac:dyDescent="0.25">
      <c r="A138" s="196">
        <v>167001</v>
      </c>
      <c r="B138" s="197" t="s">
        <v>174</v>
      </c>
      <c r="C138" s="198">
        <v>249321849.80000001</v>
      </c>
      <c r="D138" s="198">
        <v>0</v>
      </c>
      <c r="E138" s="198">
        <v>0</v>
      </c>
      <c r="F138" s="198">
        <v>249321849.80000001</v>
      </c>
    </row>
    <row r="139" spans="1:6" x14ac:dyDescent="0.25">
      <c r="A139" s="196">
        <v>167001001</v>
      </c>
      <c r="B139" s="197" t="s">
        <v>174</v>
      </c>
      <c r="C139" s="198">
        <v>249321849.80000001</v>
      </c>
      <c r="D139" s="198">
        <v>0</v>
      </c>
      <c r="E139" s="198">
        <v>0</v>
      </c>
      <c r="F139" s="198">
        <v>249321849.80000001</v>
      </c>
    </row>
    <row r="140" spans="1:6" x14ac:dyDescent="0.25">
      <c r="A140" s="196">
        <v>167002</v>
      </c>
      <c r="B140" s="197" t="s">
        <v>182</v>
      </c>
      <c r="C140" s="198">
        <v>1186382941.76</v>
      </c>
      <c r="D140" s="198">
        <v>0</v>
      </c>
      <c r="E140" s="198">
        <v>0</v>
      </c>
      <c r="F140" s="198">
        <v>1186382941.76</v>
      </c>
    </row>
    <row r="141" spans="1:6" x14ac:dyDescent="0.25">
      <c r="A141" s="196">
        <v>167002001</v>
      </c>
      <c r="B141" s="197" t="s">
        <v>182</v>
      </c>
      <c r="C141" s="198">
        <v>1186382941.76</v>
      </c>
      <c r="D141" s="198">
        <v>0</v>
      </c>
      <c r="E141" s="198">
        <v>0</v>
      </c>
      <c r="F141" s="198">
        <v>1186382941.76</v>
      </c>
    </row>
    <row r="142" spans="1:6" x14ac:dyDescent="0.25">
      <c r="A142" s="196">
        <v>1675</v>
      </c>
      <c r="B142" s="197" t="s">
        <v>402</v>
      </c>
      <c r="C142" s="198">
        <v>82000000</v>
      </c>
      <c r="D142" s="198">
        <v>0</v>
      </c>
      <c r="E142" s="198">
        <v>0</v>
      </c>
      <c r="F142" s="198">
        <v>82000000</v>
      </c>
    </row>
    <row r="143" spans="1:6" x14ac:dyDescent="0.25">
      <c r="A143" s="196">
        <v>167502</v>
      </c>
      <c r="B143" s="197" t="s">
        <v>196</v>
      </c>
      <c r="C143" s="198">
        <v>82000000</v>
      </c>
      <c r="D143" s="198">
        <v>0</v>
      </c>
      <c r="E143" s="198">
        <v>0</v>
      </c>
      <c r="F143" s="198">
        <v>82000000</v>
      </c>
    </row>
    <row r="144" spans="1:6" x14ac:dyDescent="0.25">
      <c r="A144" s="196">
        <v>167502001</v>
      </c>
      <c r="B144" s="197" t="s">
        <v>196</v>
      </c>
      <c r="C144" s="198">
        <v>82000000</v>
      </c>
      <c r="D144" s="198">
        <v>0</v>
      </c>
      <c r="E144" s="198">
        <v>0</v>
      </c>
      <c r="F144" s="198">
        <v>82000000</v>
      </c>
    </row>
    <row r="145" spans="1:6" x14ac:dyDescent="0.25">
      <c r="A145" s="196">
        <v>167507</v>
      </c>
      <c r="B145" s="197" t="s">
        <v>403</v>
      </c>
      <c r="C145" s="198">
        <v>0</v>
      </c>
      <c r="D145" s="198">
        <v>0</v>
      </c>
      <c r="E145" s="198">
        <v>0</v>
      </c>
      <c r="F145" s="198">
        <v>0</v>
      </c>
    </row>
    <row r="146" spans="1:6" x14ac:dyDescent="0.25">
      <c r="A146" s="196">
        <v>167507001</v>
      </c>
      <c r="B146" s="197" t="s">
        <v>403</v>
      </c>
      <c r="C146" s="198">
        <v>0</v>
      </c>
      <c r="D146" s="198">
        <v>0</v>
      </c>
      <c r="E146" s="198">
        <v>0</v>
      </c>
      <c r="F146" s="198">
        <v>0</v>
      </c>
    </row>
    <row r="147" spans="1:6" x14ac:dyDescent="0.25">
      <c r="A147" s="196">
        <v>1680</v>
      </c>
      <c r="B147" s="197" t="s">
        <v>404</v>
      </c>
      <c r="C147" s="198">
        <v>1003911</v>
      </c>
      <c r="D147" s="198">
        <v>0</v>
      </c>
      <c r="E147" s="198">
        <v>0</v>
      </c>
      <c r="F147" s="198">
        <v>1003911</v>
      </c>
    </row>
    <row r="148" spans="1:6" x14ac:dyDescent="0.25">
      <c r="A148" s="196">
        <v>168002</v>
      </c>
      <c r="B148" s="197" t="s">
        <v>198</v>
      </c>
      <c r="C148" s="198">
        <v>1003911</v>
      </c>
      <c r="D148" s="198">
        <v>0</v>
      </c>
      <c r="E148" s="198">
        <v>0</v>
      </c>
      <c r="F148" s="198">
        <v>1003911</v>
      </c>
    </row>
    <row r="149" spans="1:6" x14ac:dyDescent="0.25">
      <c r="A149" s="196">
        <v>168002001</v>
      </c>
      <c r="B149" s="197" t="s">
        <v>198</v>
      </c>
      <c r="C149" s="198">
        <v>1003911</v>
      </c>
      <c r="D149" s="198">
        <v>0</v>
      </c>
      <c r="E149" s="198">
        <v>0</v>
      </c>
      <c r="F149" s="198">
        <v>1003911</v>
      </c>
    </row>
    <row r="150" spans="1:6" x14ac:dyDescent="0.25">
      <c r="A150" s="196">
        <v>1681</v>
      </c>
      <c r="B150" s="197" t="s">
        <v>405</v>
      </c>
      <c r="C150" s="198">
        <v>8383000</v>
      </c>
      <c r="D150" s="198">
        <v>0</v>
      </c>
      <c r="E150" s="198">
        <v>0</v>
      </c>
      <c r="F150" s="198">
        <v>8383000</v>
      </c>
    </row>
    <row r="151" spans="1:6" x14ac:dyDescent="0.25">
      <c r="A151" s="196">
        <v>168101</v>
      </c>
      <c r="B151" s="197" t="s">
        <v>200</v>
      </c>
      <c r="C151" s="198">
        <v>8383000</v>
      </c>
      <c r="D151" s="198">
        <v>0</v>
      </c>
      <c r="E151" s="198">
        <v>0</v>
      </c>
      <c r="F151" s="198">
        <v>8383000</v>
      </c>
    </row>
    <row r="152" spans="1:6" x14ac:dyDescent="0.25">
      <c r="A152" s="196">
        <v>168101001</v>
      </c>
      <c r="B152" s="197" t="s">
        <v>200</v>
      </c>
      <c r="C152" s="198">
        <v>8383000</v>
      </c>
      <c r="D152" s="198">
        <v>0</v>
      </c>
      <c r="E152" s="198">
        <v>0</v>
      </c>
      <c r="F152" s="198">
        <v>8383000</v>
      </c>
    </row>
    <row r="153" spans="1:6" x14ac:dyDescent="0.25">
      <c r="A153" s="196">
        <v>1685</v>
      </c>
      <c r="B153" s="197" t="s">
        <v>406</v>
      </c>
      <c r="C153" s="198">
        <v>-2337918470.8499999</v>
      </c>
      <c r="D153" s="198">
        <v>0</v>
      </c>
      <c r="E153" s="198">
        <v>29000563</v>
      </c>
      <c r="F153" s="198">
        <v>-2366919033.8499999</v>
      </c>
    </row>
    <row r="154" spans="1:6" x14ac:dyDescent="0.25">
      <c r="A154" s="196">
        <v>168501</v>
      </c>
      <c r="B154" s="197" t="s">
        <v>76</v>
      </c>
      <c r="C154" s="198">
        <v>-396087482.49000001</v>
      </c>
      <c r="D154" s="198">
        <v>0</v>
      </c>
      <c r="E154" s="198">
        <v>1921669</v>
      </c>
      <c r="F154" s="198">
        <v>-398009151.49000001</v>
      </c>
    </row>
    <row r="155" spans="1:6" x14ac:dyDescent="0.25">
      <c r="A155" s="196">
        <v>168501001</v>
      </c>
      <c r="B155" s="197" t="s">
        <v>183</v>
      </c>
      <c r="C155" s="198">
        <v>-396087482.49000001</v>
      </c>
      <c r="D155" s="198">
        <v>0</v>
      </c>
      <c r="E155" s="198">
        <v>1921669</v>
      </c>
      <c r="F155" s="198">
        <v>-398009151.49000001</v>
      </c>
    </row>
    <row r="156" spans="1:6" x14ac:dyDescent="0.25">
      <c r="A156" s="196">
        <v>168503</v>
      </c>
      <c r="B156" s="197" t="s">
        <v>78</v>
      </c>
      <c r="C156" s="198">
        <v>-6227166.5599999996</v>
      </c>
      <c r="D156" s="198">
        <v>0</v>
      </c>
      <c r="E156" s="198">
        <v>211265</v>
      </c>
      <c r="F156" s="198">
        <v>-6438431.5599999996</v>
      </c>
    </row>
    <row r="157" spans="1:6" x14ac:dyDescent="0.25">
      <c r="A157" s="196">
        <v>168503006</v>
      </c>
      <c r="B157" s="197" t="s">
        <v>391</v>
      </c>
      <c r="C157" s="198">
        <v>-6227166.5599999996</v>
      </c>
      <c r="D157" s="198">
        <v>0</v>
      </c>
      <c r="E157" s="198">
        <v>211265</v>
      </c>
      <c r="F157" s="198">
        <v>-6438431.5599999996</v>
      </c>
    </row>
    <row r="158" spans="1:6" x14ac:dyDescent="0.25">
      <c r="A158" s="196">
        <v>168504</v>
      </c>
      <c r="B158" s="197" t="s">
        <v>79</v>
      </c>
      <c r="C158" s="198">
        <v>-531330643.02999997</v>
      </c>
      <c r="D158" s="198">
        <v>0</v>
      </c>
      <c r="E158" s="198">
        <v>11113856</v>
      </c>
      <c r="F158" s="198">
        <v>-542444499.02999997</v>
      </c>
    </row>
    <row r="159" spans="1:6" x14ac:dyDescent="0.25">
      <c r="A159" s="196">
        <v>168504004</v>
      </c>
      <c r="B159" s="197" t="s">
        <v>172</v>
      </c>
      <c r="C159" s="198">
        <v>-488076274.19</v>
      </c>
      <c r="D159" s="198">
        <v>0</v>
      </c>
      <c r="E159" s="198">
        <v>10810127</v>
      </c>
      <c r="F159" s="198">
        <v>-498886401.19</v>
      </c>
    </row>
    <row r="160" spans="1:6" x14ac:dyDescent="0.25">
      <c r="A160" s="196">
        <v>168504006</v>
      </c>
      <c r="B160" s="197" t="s">
        <v>398</v>
      </c>
      <c r="C160" s="198">
        <v>0</v>
      </c>
      <c r="D160" s="198">
        <v>0</v>
      </c>
      <c r="E160" s="198">
        <v>0</v>
      </c>
      <c r="F160" s="198">
        <v>0</v>
      </c>
    </row>
    <row r="161" spans="1:6" x14ac:dyDescent="0.25">
      <c r="A161" s="196">
        <v>168504008</v>
      </c>
      <c r="B161" s="197" t="s">
        <v>178</v>
      </c>
      <c r="C161" s="198">
        <v>-23902359.350000001</v>
      </c>
      <c r="D161" s="198">
        <v>0</v>
      </c>
      <c r="E161" s="198">
        <v>294341</v>
      </c>
      <c r="F161" s="198">
        <v>-24196700.350000001</v>
      </c>
    </row>
    <row r="162" spans="1:6" x14ac:dyDescent="0.25">
      <c r="A162" s="196">
        <v>168504009</v>
      </c>
      <c r="B162" s="197" t="s">
        <v>179</v>
      </c>
      <c r="C162" s="198">
        <v>-3789764.49</v>
      </c>
      <c r="D162" s="198">
        <v>0</v>
      </c>
      <c r="E162" s="198">
        <v>9388</v>
      </c>
      <c r="F162" s="198">
        <v>-3799152.49</v>
      </c>
    </row>
    <row r="163" spans="1:6" x14ac:dyDescent="0.25">
      <c r="A163" s="196">
        <v>168504012</v>
      </c>
      <c r="B163" s="197" t="s">
        <v>187</v>
      </c>
      <c r="C163" s="198">
        <v>-15562245</v>
      </c>
      <c r="D163" s="198">
        <v>0</v>
      </c>
      <c r="E163" s="198">
        <v>0</v>
      </c>
      <c r="F163" s="198">
        <v>-15562245</v>
      </c>
    </row>
    <row r="164" spans="1:6" x14ac:dyDescent="0.25">
      <c r="A164" s="196">
        <v>168505</v>
      </c>
      <c r="B164" s="197" t="s">
        <v>80</v>
      </c>
      <c r="C164" s="198">
        <v>-11395414.300000001</v>
      </c>
      <c r="D164" s="198">
        <v>0</v>
      </c>
      <c r="E164" s="198">
        <v>0</v>
      </c>
      <c r="F164" s="198">
        <v>-11395414.300000001</v>
      </c>
    </row>
    <row r="165" spans="1:6" x14ac:dyDescent="0.25">
      <c r="A165" s="196">
        <v>168505006</v>
      </c>
      <c r="B165" s="197" t="s">
        <v>189</v>
      </c>
      <c r="C165" s="198">
        <v>-958223</v>
      </c>
      <c r="D165" s="198">
        <v>0</v>
      </c>
      <c r="E165" s="198">
        <v>0</v>
      </c>
      <c r="F165" s="198">
        <v>-958223</v>
      </c>
    </row>
    <row r="166" spans="1:6" x14ac:dyDescent="0.25">
      <c r="A166" s="196">
        <v>168505007</v>
      </c>
      <c r="B166" s="197" t="s">
        <v>394</v>
      </c>
      <c r="C166" s="198">
        <v>-10437191.300000001</v>
      </c>
      <c r="D166" s="198">
        <v>0</v>
      </c>
      <c r="E166" s="198">
        <v>0</v>
      </c>
      <c r="F166" s="198">
        <v>-10437191.300000001</v>
      </c>
    </row>
    <row r="167" spans="1:6" x14ac:dyDescent="0.25">
      <c r="A167" s="196">
        <v>168506</v>
      </c>
      <c r="B167" s="197" t="s">
        <v>81</v>
      </c>
      <c r="C167" s="198">
        <v>-195412057.36000001</v>
      </c>
      <c r="D167" s="198">
        <v>0</v>
      </c>
      <c r="E167" s="198">
        <v>4020381</v>
      </c>
      <c r="F167" s="198">
        <v>-199432438.36000001</v>
      </c>
    </row>
    <row r="168" spans="1:6" x14ac:dyDescent="0.25">
      <c r="A168" s="196">
        <v>168506001</v>
      </c>
      <c r="B168" s="197" t="s">
        <v>192</v>
      </c>
      <c r="C168" s="198">
        <v>-127988985.89</v>
      </c>
      <c r="D168" s="198">
        <v>0</v>
      </c>
      <c r="E168" s="198">
        <v>1532617</v>
      </c>
      <c r="F168" s="198">
        <v>-129521602.89</v>
      </c>
    </row>
    <row r="169" spans="1:6" x14ac:dyDescent="0.25">
      <c r="A169" s="196">
        <v>168506002</v>
      </c>
      <c r="B169" s="197" t="s">
        <v>193</v>
      </c>
      <c r="C169" s="198">
        <v>-67423071.469999999</v>
      </c>
      <c r="D169" s="198">
        <v>0</v>
      </c>
      <c r="E169" s="198">
        <v>2487764</v>
      </c>
      <c r="F169" s="198">
        <v>-69910835.469999999</v>
      </c>
    </row>
    <row r="170" spans="1:6" x14ac:dyDescent="0.25">
      <c r="A170" s="196">
        <v>168507</v>
      </c>
      <c r="B170" s="197" t="s">
        <v>311</v>
      </c>
      <c r="C170" s="198">
        <v>-1123212135.4100001</v>
      </c>
      <c r="D170" s="198">
        <v>0</v>
      </c>
      <c r="E170" s="198">
        <v>11008392</v>
      </c>
      <c r="F170" s="198">
        <v>-1134220527.4100001</v>
      </c>
    </row>
    <row r="171" spans="1:6" x14ac:dyDescent="0.25">
      <c r="A171" s="196">
        <v>168507001</v>
      </c>
      <c r="B171" s="197" t="s">
        <v>174</v>
      </c>
      <c r="C171" s="198">
        <v>-248414674.75</v>
      </c>
      <c r="D171" s="198">
        <v>0</v>
      </c>
      <c r="E171" s="198">
        <v>3689153</v>
      </c>
      <c r="F171" s="198">
        <v>-252103827.75</v>
      </c>
    </row>
    <row r="172" spans="1:6" x14ac:dyDescent="0.25">
      <c r="A172" s="196">
        <v>168507002</v>
      </c>
      <c r="B172" s="197" t="s">
        <v>182</v>
      </c>
      <c r="C172" s="198">
        <v>-874797460.65999997</v>
      </c>
      <c r="D172" s="198">
        <v>0</v>
      </c>
      <c r="E172" s="198">
        <v>7319239</v>
      </c>
      <c r="F172" s="198">
        <v>-882116699.65999997</v>
      </c>
    </row>
    <row r="173" spans="1:6" x14ac:dyDescent="0.25">
      <c r="A173" s="196">
        <v>168508</v>
      </c>
      <c r="B173" s="197" t="s">
        <v>83</v>
      </c>
      <c r="C173" s="198">
        <v>-66966657.700000003</v>
      </c>
      <c r="D173" s="198">
        <v>0</v>
      </c>
      <c r="E173" s="198">
        <v>683333</v>
      </c>
      <c r="F173" s="198">
        <v>-67649990.700000003</v>
      </c>
    </row>
    <row r="174" spans="1:6" x14ac:dyDescent="0.25">
      <c r="A174" s="196">
        <v>168508002</v>
      </c>
      <c r="B174" s="197" t="s">
        <v>196</v>
      </c>
      <c r="C174" s="198">
        <v>-66966657.700000003</v>
      </c>
      <c r="D174" s="198">
        <v>0</v>
      </c>
      <c r="E174" s="198">
        <v>683333</v>
      </c>
      <c r="F174" s="198">
        <v>-67649990.700000003</v>
      </c>
    </row>
    <row r="175" spans="1:6" x14ac:dyDescent="0.25">
      <c r="A175" s="196">
        <v>168509</v>
      </c>
      <c r="B175" s="197" t="s">
        <v>84</v>
      </c>
      <c r="C175" s="198">
        <v>-1003911</v>
      </c>
      <c r="D175" s="198">
        <v>0</v>
      </c>
      <c r="E175" s="198">
        <v>0</v>
      </c>
      <c r="F175" s="198">
        <v>-1003911</v>
      </c>
    </row>
    <row r="176" spans="1:6" x14ac:dyDescent="0.25">
      <c r="A176" s="196">
        <v>168509002</v>
      </c>
      <c r="B176" s="197" t="s">
        <v>198</v>
      </c>
      <c r="C176" s="198">
        <v>-1003911</v>
      </c>
      <c r="D176" s="198">
        <v>0</v>
      </c>
      <c r="E176" s="198">
        <v>0</v>
      </c>
      <c r="F176" s="198">
        <v>-1003911</v>
      </c>
    </row>
    <row r="177" spans="1:6" x14ac:dyDescent="0.25">
      <c r="A177" s="196">
        <v>168512</v>
      </c>
      <c r="B177" s="197" t="s">
        <v>85</v>
      </c>
      <c r="C177" s="198">
        <v>-6283003</v>
      </c>
      <c r="D177" s="198">
        <v>0</v>
      </c>
      <c r="E177" s="198">
        <v>41667</v>
      </c>
      <c r="F177" s="198">
        <v>-6324670</v>
      </c>
    </row>
    <row r="178" spans="1:6" x14ac:dyDescent="0.25">
      <c r="A178" s="196">
        <v>168512001</v>
      </c>
      <c r="B178" s="197" t="s">
        <v>200</v>
      </c>
      <c r="C178" s="198">
        <v>-6283003</v>
      </c>
      <c r="D178" s="198">
        <v>0</v>
      </c>
      <c r="E178" s="198">
        <v>41667</v>
      </c>
      <c r="F178" s="198">
        <v>-6324670</v>
      </c>
    </row>
    <row r="179" spans="1:6" x14ac:dyDescent="0.25">
      <c r="A179" s="196">
        <v>19</v>
      </c>
      <c r="B179" s="197" t="s">
        <v>206</v>
      </c>
      <c r="C179" s="198">
        <v>1391624555.52</v>
      </c>
      <c r="D179" s="198">
        <v>110000000</v>
      </c>
      <c r="E179" s="198">
        <v>38499233.25</v>
      </c>
      <c r="F179" s="198">
        <v>1463125322.27</v>
      </c>
    </row>
    <row r="180" spans="1:6" x14ac:dyDescent="0.25">
      <c r="A180" s="196">
        <v>1905</v>
      </c>
      <c r="B180" s="197" t="s">
        <v>407</v>
      </c>
      <c r="C180" s="198">
        <v>9292247</v>
      </c>
      <c r="D180" s="198">
        <v>0</v>
      </c>
      <c r="E180" s="198">
        <v>0</v>
      </c>
      <c r="F180" s="198">
        <v>9292247</v>
      </c>
    </row>
    <row r="181" spans="1:6" x14ac:dyDescent="0.25">
      <c r="A181" s="196">
        <v>190501</v>
      </c>
      <c r="B181" s="197" t="s">
        <v>207</v>
      </c>
      <c r="C181" s="198">
        <v>9292247</v>
      </c>
      <c r="D181" s="198">
        <v>0</v>
      </c>
      <c r="E181" s="198">
        <v>0</v>
      </c>
      <c r="F181" s="198">
        <v>9292247</v>
      </c>
    </row>
    <row r="182" spans="1:6" x14ac:dyDescent="0.25">
      <c r="A182" s="196">
        <v>190501001</v>
      </c>
      <c r="B182" s="197" t="s">
        <v>207</v>
      </c>
      <c r="C182" s="198">
        <v>9292247</v>
      </c>
      <c r="D182" s="198">
        <v>0</v>
      </c>
      <c r="E182" s="198">
        <v>0</v>
      </c>
      <c r="F182" s="198">
        <v>9292247</v>
      </c>
    </row>
    <row r="183" spans="1:6" x14ac:dyDescent="0.25">
      <c r="A183" s="196">
        <v>1906</v>
      </c>
      <c r="B183" s="197" t="s">
        <v>408</v>
      </c>
      <c r="C183" s="198">
        <v>2826325</v>
      </c>
      <c r="D183" s="198">
        <v>0</v>
      </c>
      <c r="E183" s="198">
        <v>2288060</v>
      </c>
      <c r="F183" s="198">
        <v>538265</v>
      </c>
    </row>
    <row r="184" spans="1:6" x14ac:dyDescent="0.25">
      <c r="A184" s="196">
        <v>190603</v>
      </c>
      <c r="B184" s="197" t="s">
        <v>409</v>
      </c>
      <c r="C184" s="198">
        <v>2826325</v>
      </c>
      <c r="D184" s="198">
        <v>0</v>
      </c>
      <c r="E184" s="198">
        <v>2288060</v>
      </c>
      <c r="F184" s="198">
        <v>538265</v>
      </c>
    </row>
    <row r="185" spans="1:6" x14ac:dyDescent="0.25">
      <c r="A185" s="196">
        <v>190603001</v>
      </c>
      <c r="B185" s="197" t="s">
        <v>409</v>
      </c>
      <c r="C185" s="198">
        <v>2826325</v>
      </c>
      <c r="D185" s="198">
        <v>0</v>
      </c>
      <c r="E185" s="198">
        <v>2288060</v>
      </c>
      <c r="F185" s="198">
        <v>538265</v>
      </c>
    </row>
    <row r="186" spans="1:6" x14ac:dyDescent="0.25">
      <c r="A186" s="196">
        <v>190604</v>
      </c>
      <c r="B186" s="197" t="s">
        <v>410</v>
      </c>
      <c r="C186" s="198">
        <v>0</v>
      </c>
      <c r="D186" s="198">
        <v>0</v>
      </c>
      <c r="E186" s="198">
        <v>0</v>
      </c>
      <c r="F186" s="198">
        <v>0</v>
      </c>
    </row>
    <row r="187" spans="1:6" x14ac:dyDescent="0.25">
      <c r="A187" s="196">
        <v>190604001</v>
      </c>
      <c r="B187" s="197" t="s">
        <v>411</v>
      </c>
      <c r="C187" s="198">
        <v>0</v>
      </c>
      <c r="D187" s="198">
        <v>0</v>
      </c>
      <c r="E187" s="198">
        <v>0</v>
      </c>
      <c r="F187" s="198">
        <v>0</v>
      </c>
    </row>
    <row r="188" spans="1:6" x14ac:dyDescent="0.25">
      <c r="A188" s="196">
        <v>1908</v>
      </c>
      <c r="B188" s="197" t="s">
        <v>412</v>
      </c>
      <c r="C188" s="198">
        <v>918547223.32000005</v>
      </c>
      <c r="D188" s="198">
        <v>110000000</v>
      </c>
      <c r="E188" s="198">
        <v>32124538.25</v>
      </c>
      <c r="F188" s="198">
        <v>996422685.07000005</v>
      </c>
    </row>
    <row r="189" spans="1:6" x14ac:dyDescent="0.25">
      <c r="A189" s="196">
        <v>190801</v>
      </c>
      <c r="B189" s="197" t="s">
        <v>413</v>
      </c>
      <c r="C189" s="198">
        <v>918547223.32000005</v>
      </c>
      <c r="D189" s="198">
        <v>110000000</v>
      </c>
      <c r="E189" s="198">
        <v>32124538.25</v>
      </c>
      <c r="F189" s="198">
        <v>996422685.07000005</v>
      </c>
    </row>
    <row r="190" spans="1:6" x14ac:dyDescent="0.25">
      <c r="A190" s="196">
        <v>190801002</v>
      </c>
      <c r="B190" s="197" t="s">
        <v>414</v>
      </c>
      <c r="C190" s="198">
        <v>918547223.32000005</v>
      </c>
      <c r="D190" s="198">
        <v>110000000</v>
      </c>
      <c r="E190" s="198">
        <v>32124538.25</v>
      </c>
      <c r="F190" s="198">
        <v>996422685.07000005</v>
      </c>
    </row>
    <row r="191" spans="1:6" x14ac:dyDescent="0.25">
      <c r="A191" s="196">
        <v>1970</v>
      </c>
      <c r="B191" s="197" t="s">
        <v>415</v>
      </c>
      <c r="C191" s="198">
        <v>1120320662.8099999</v>
      </c>
      <c r="D191" s="198">
        <v>0</v>
      </c>
      <c r="E191" s="198">
        <v>0</v>
      </c>
      <c r="F191" s="198">
        <v>1120320662.8099999</v>
      </c>
    </row>
    <row r="192" spans="1:6" x14ac:dyDescent="0.25">
      <c r="A192" s="196">
        <v>197005</v>
      </c>
      <c r="B192" s="197" t="s">
        <v>210</v>
      </c>
      <c r="C192" s="198">
        <v>715705238</v>
      </c>
      <c r="D192" s="198">
        <v>0</v>
      </c>
      <c r="E192" s="198">
        <v>0</v>
      </c>
      <c r="F192" s="198">
        <v>715705238</v>
      </c>
    </row>
    <row r="193" spans="1:9" x14ac:dyDescent="0.25">
      <c r="A193" s="196">
        <v>197005001</v>
      </c>
      <c r="B193" s="197" t="s">
        <v>210</v>
      </c>
      <c r="C193" s="198">
        <v>715705238</v>
      </c>
      <c r="D193" s="198">
        <v>0</v>
      </c>
      <c r="E193" s="198">
        <v>0</v>
      </c>
      <c r="F193" s="198">
        <v>715705238</v>
      </c>
    </row>
    <row r="194" spans="1:9" x14ac:dyDescent="0.25">
      <c r="A194" s="196">
        <v>197007</v>
      </c>
      <c r="B194" s="197" t="s">
        <v>211</v>
      </c>
      <c r="C194" s="198">
        <v>404615424.81</v>
      </c>
      <c r="D194" s="198">
        <v>0</v>
      </c>
      <c r="E194" s="198">
        <v>0</v>
      </c>
      <c r="F194" s="198">
        <v>404615424.81</v>
      </c>
    </row>
    <row r="195" spans="1:9" x14ac:dyDescent="0.25">
      <c r="A195" s="196">
        <v>197007001</v>
      </c>
      <c r="B195" s="197" t="s">
        <v>211</v>
      </c>
      <c r="C195" s="198">
        <v>404615424.81</v>
      </c>
      <c r="D195" s="198">
        <v>0</v>
      </c>
      <c r="E195" s="198">
        <v>0</v>
      </c>
      <c r="F195" s="198">
        <v>404615424.81</v>
      </c>
    </row>
    <row r="196" spans="1:9" x14ac:dyDescent="0.25">
      <c r="A196" s="196">
        <v>197008</v>
      </c>
      <c r="B196" s="197" t="s">
        <v>213</v>
      </c>
      <c r="C196" s="198">
        <v>0</v>
      </c>
      <c r="D196" s="198">
        <v>0</v>
      </c>
      <c r="E196" s="198">
        <v>0</v>
      </c>
      <c r="F196" s="198">
        <v>0</v>
      </c>
    </row>
    <row r="197" spans="1:9" x14ac:dyDescent="0.25">
      <c r="A197" s="196">
        <v>197008001</v>
      </c>
      <c r="B197" s="197" t="s">
        <v>213</v>
      </c>
      <c r="C197" s="198">
        <v>0</v>
      </c>
      <c r="D197" s="198">
        <v>0</v>
      </c>
      <c r="E197" s="198">
        <v>0</v>
      </c>
      <c r="F197" s="198">
        <v>0</v>
      </c>
    </row>
    <row r="198" spans="1:9" x14ac:dyDescent="0.25">
      <c r="A198" s="196">
        <v>1975</v>
      </c>
      <c r="B198" s="197" t="s">
        <v>416</v>
      </c>
      <c r="C198" s="198">
        <v>-659361902.61000001</v>
      </c>
      <c r="D198" s="198">
        <v>0</v>
      </c>
      <c r="E198" s="198">
        <v>4086635</v>
      </c>
      <c r="F198" s="198">
        <v>-663448537.61000001</v>
      </c>
    </row>
    <row r="199" spans="1:9" x14ac:dyDescent="0.25">
      <c r="A199" s="196">
        <v>197505</v>
      </c>
      <c r="B199" s="197" t="s">
        <v>210</v>
      </c>
      <c r="C199" s="198">
        <v>-343143009.85000002</v>
      </c>
      <c r="D199" s="198">
        <v>0</v>
      </c>
      <c r="E199" s="198">
        <v>0</v>
      </c>
      <c r="F199" s="198">
        <v>-343143009.85000002</v>
      </c>
    </row>
    <row r="200" spans="1:9" x14ac:dyDescent="0.25">
      <c r="A200" s="196">
        <v>197505001</v>
      </c>
      <c r="B200" s="197" t="s">
        <v>210</v>
      </c>
      <c r="C200" s="198">
        <v>-343143009.85000002</v>
      </c>
      <c r="D200" s="198">
        <v>0</v>
      </c>
      <c r="E200" s="198">
        <v>0</v>
      </c>
      <c r="F200" s="198">
        <v>-343143009.85000002</v>
      </c>
    </row>
    <row r="201" spans="1:9" x14ac:dyDescent="0.25">
      <c r="A201" s="196">
        <v>197507</v>
      </c>
      <c r="B201" s="197" t="s">
        <v>211</v>
      </c>
      <c r="C201" s="198">
        <v>-315133556.75999999</v>
      </c>
      <c r="D201" s="198">
        <v>0</v>
      </c>
      <c r="E201" s="198">
        <v>3931587</v>
      </c>
      <c r="F201" s="198">
        <v>-319065143.75999999</v>
      </c>
    </row>
    <row r="202" spans="1:9" x14ac:dyDescent="0.25">
      <c r="A202" s="196">
        <v>197507001</v>
      </c>
      <c r="B202" s="197" t="s">
        <v>211</v>
      </c>
      <c r="C202" s="198">
        <v>-315133556.75999999</v>
      </c>
      <c r="D202" s="198">
        <v>0</v>
      </c>
      <c r="E202" s="198">
        <v>3931587</v>
      </c>
      <c r="F202" s="198">
        <v>-319065143.75999999</v>
      </c>
    </row>
    <row r="203" spans="1:9" x14ac:dyDescent="0.25">
      <c r="A203" s="196">
        <v>197508</v>
      </c>
      <c r="B203" s="197" t="s">
        <v>213</v>
      </c>
      <c r="C203" s="198">
        <v>-1085336</v>
      </c>
      <c r="D203" s="198">
        <v>0</v>
      </c>
      <c r="E203" s="198">
        <v>155048</v>
      </c>
      <c r="F203" s="198">
        <v>-1240384</v>
      </c>
    </row>
    <row r="204" spans="1:9" x14ac:dyDescent="0.25">
      <c r="A204" s="196">
        <v>197508001</v>
      </c>
      <c r="B204" s="197" t="s">
        <v>213</v>
      </c>
      <c r="C204" s="198">
        <v>-1085336</v>
      </c>
      <c r="D204" s="198">
        <v>0</v>
      </c>
      <c r="E204" s="198">
        <v>155048</v>
      </c>
      <c r="F204" s="198">
        <v>-1240384</v>
      </c>
    </row>
    <row r="205" spans="1:9" x14ac:dyDescent="0.25">
      <c r="A205" s="196">
        <v>2</v>
      </c>
      <c r="B205" s="197" t="s">
        <v>417</v>
      </c>
      <c r="C205" s="198">
        <v>1310734330.9100001</v>
      </c>
      <c r="D205" s="198">
        <v>533110207.06999999</v>
      </c>
      <c r="E205" s="198">
        <v>972480352.07000005</v>
      </c>
      <c r="F205" s="198">
        <v>1750104475.9100001</v>
      </c>
      <c r="H205" s="199">
        <f>+C205-D205+E205</f>
        <v>1750104475.9100003</v>
      </c>
      <c r="I205" s="199">
        <f>+F205-H205</f>
        <v>0</v>
      </c>
    </row>
    <row r="206" spans="1:9" x14ac:dyDescent="0.25">
      <c r="A206" s="196">
        <v>24</v>
      </c>
      <c r="B206" s="197" t="s">
        <v>214</v>
      </c>
      <c r="C206" s="198">
        <v>212855583</v>
      </c>
      <c r="D206" s="198">
        <v>295209007.06999999</v>
      </c>
      <c r="E206" s="198">
        <v>653579861.07000005</v>
      </c>
      <c r="F206" s="198">
        <v>571226437</v>
      </c>
    </row>
    <row r="207" spans="1:9" x14ac:dyDescent="0.25">
      <c r="A207" s="196">
        <v>2401</v>
      </c>
      <c r="B207" s="197" t="s">
        <v>418</v>
      </c>
      <c r="C207" s="198">
        <v>30535353</v>
      </c>
      <c r="D207" s="198">
        <v>124847782.83</v>
      </c>
      <c r="E207" s="198">
        <v>487435531.82999998</v>
      </c>
      <c r="F207" s="198">
        <v>393123102</v>
      </c>
    </row>
    <row r="208" spans="1:9" x14ac:dyDescent="0.25">
      <c r="A208" s="196">
        <v>240101</v>
      </c>
      <c r="B208" s="197" t="s">
        <v>419</v>
      </c>
      <c r="C208" s="198">
        <v>5248900</v>
      </c>
      <c r="D208" s="198">
        <v>591586.92000000004</v>
      </c>
      <c r="E208" s="198">
        <v>256590786.91999999</v>
      </c>
      <c r="F208" s="198">
        <v>261248100</v>
      </c>
    </row>
    <row r="209" spans="1:6" x14ac:dyDescent="0.25">
      <c r="A209" s="196">
        <v>240101001</v>
      </c>
      <c r="B209" s="197" t="s">
        <v>419</v>
      </c>
      <c r="C209" s="198">
        <v>5248900</v>
      </c>
      <c r="D209" s="198">
        <v>591586.92000000004</v>
      </c>
      <c r="E209" s="198">
        <v>256590786.91999999</v>
      </c>
      <c r="F209" s="198">
        <v>261248100</v>
      </c>
    </row>
    <row r="210" spans="1:6" x14ac:dyDescent="0.25">
      <c r="A210" s="196">
        <v>240102</v>
      </c>
      <c r="B210" s="197" t="s">
        <v>420</v>
      </c>
      <c r="C210" s="198">
        <v>25286453</v>
      </c>
      <c r="D210" s="198">
        <v>124256195.91</v>
      </c>
      <c r="E210" s="198">
        <v>230844744.91</v>
      </c>
      <c r="F210" s="198">
        <v>131875002</v>
      </c>
    </row>
    <row r="211" spans="1:6" x14ac:dyDescent="0.25">
      <c r="A211" s="196">
        <v>240102001</v>
      </c>
      <c r="B211" s="197" t="s">
        <v>421</v>
      </c>
      <c r="C211" s="198">
        <v>25286453</v>
      </c>
      <c r="D211" s="198">
        <v>124256195.91</v>
      </c>
      <c r="E211" s="198">
        <v>230844744.91</v>
      </c>
      <c r="F211" s="198">
        <v>131875002</v>
      </c>
    </row>
    <row r="212" spans="1:6" x14ac:dyDescent="0.25">
      <c r="A212" s="196">
        <v>2407</v>
      </c>
      <c r="B212" s="197" t="s">
        <v>422</v>
      </c>
      <c r="C212" s="198">
        <v>87414093</v>
      </c>
      <c r="D212" s="198">
        <v>66743461</v>
      </c>
      <c r="E212" s="198">
        <v>42672527</v>
      </c>
      <c r="F212" s="198">
        <v>63343159</v>
      </c>
    </row>
    <row r="213" spans="1:6" x14ac:dyDescent="0.25">
      <c r="A213" s="196">
        <v>240706</v>
      </c>
      <c r="B213" s="197" t="s">
        <v>423</v>
      </c>
      <c r="C213" s="198">
        <v>0</v>
      </c>
      <c r="D213" s="198">
        <v>0</v>
      </c>
      <c r="E213" s="198">
        <v>0</v>
      </c>
      <c r="F213" s="198">
        <v>0</v>
      </c>
    </row>
    <row r="214" spans="1:6" x14ac:dyDescent="0.25">
      <c r="A214" s="196">
        <v>240706002</v>
      </c>
      <c r="B214" s="197" t="s">
        <v>424</v>
      </c>
      <c r="C214" s="198">
        <v>0</v>
      </c>
      <c r="D214" s="198">
        <v>0</v>
      </c>
      <c r="E214" s="198">
        <v>0</v>
      </c>
      <c r="F214" s="198">
        <v>0</v>
      </c>
    </row>
    <row r="215" spans="1:6" x14ac:dyDescent="0.25">
      <c r="A215" s="196">
        <v>240720</v>
      </c>
      <c r="B215" s="197" t="s">
        <v>425</v>
      </c>
      <c r="C215" s="198">
        <v>87360493</v>
      </c>
      <c r="D215" s="198">
        <v>66743461</v>
      </c>
      <c r="E215" s="198">
        <v>42672527</v>
      </c>
      <c r="F215" s="198">
        <v>63289559</v>
      </c>
    </row>
    <row r="216" spans="1:6" x14ac:dyDescent="0.25">
      <c r="A216" s="196">
        <v>240720001</v>
      </c>
      <c r="B216" s="197" t="s">
        <v>425</v>
      </c>
      <c r="C216" s="198">
        <v>87360493</v>
      </c>
      <c r="D216" s="198">
        <v>66743461</v>
      </c>
      <c r="E216" s="198">
        <v>42672527</v>
      </c>
      <c r="F216" s="198">
        <v>63289559</v>
      </c>
    </row>
    <row r="217" spans="1:6" x14ac:dyDescent="0.25">
      <c r="A217" s="196">
        <v>240722</v>
      </c>
      <c r="B217" s="197" t="s">
        <v>217</v>
      </c>
      <c r="C217" s="198">
        <v>53600</v>
      </c>
      <c r="D217" s="198">
        <v>0</v>
      </c>
      <c r="E217" s="198">
        <v>0</v>
      </c>
      <c r="F217" s="198">
        <v>53600</v>
      </c>
    </row>
    <row r="218" spans="1:6" x14ac:dyDescent="0.25">
      <c r="A218" s="196">
        <v>240722001</v>
      </c>
      <c r="B218" s="197" t="s">
        <v>426</v>
      </c>
      <c r="C218" s="198">
        <v>0</v>
      </c>
      <c r="D218" s="198">
        <v>0</v>
      </c>
      <c r="E218" s="198">
        <v>0</v>
      </c>
      <c r="F218" s="198">
        <v>0</v>
      </c>
    </row>
    <row r="219" spans="1:6" x14ac:dyDescent="0.25">
      <c r="A219" s="196">
        <v>240722002</v>
      </c>
      <c r="B219" s="197" t="s">
        <v>427</v>
      </c>
      <c r="C219" s="198">
        <v>53600</v>
      </c>
      <c r="D219" s="198">
        <v>0</v>
      </c>
      <c r="E219" s="198">
        <v>0</v>
      </c>
      <c r="F219" s="198">
        <v>53600</v>
      </c>
    </row>
    <row r="220" spans="1:6" x14ac:dyDescent="0.25">
      <c r="A220" s="196">
        <v>2424</v>
      </c>
      <c r="B220" s="197" t="s">
        <v>429</v>
      </c>
      <c r="C220" s="198">
        <v>67304288</v>
      </c>
      <c r="D220" s="198">
        <v>34034007</v>
      </c>
      <c r="E220" s="198">
        <v>51980261</v>
      </c>
      <c r="F220" s="198">
        <v>85250542</v>
      </c>
    </row>
    <row r="221" spans="1:6" x14ac:dyDescent="0.25">
      <c r="A221" s="196">
        <v>242401</v>
      </c>
      <c r="B221" s="197" t="s">
        <v>430</v>
      </c>
      <c r="C221" s="198">
        <v>10808078</v>
      </c>
      <c r="D221" s="198">
        <v>0</v>
      </c>
      <c r="E221" s="198">
        <v>9621983</v>
      </c>
      <c r="F221" s="198">
        <v>20430061</v>
      </c>
    </row>
    <row r="222" spans="1:6" x14ac:dyDescent="0.25">
      <c r="A222" s="196">
        <v>242401001</v>
      </c>
      <c r="B222" s="197" t="s">
        <v>430</v>
      </c>
      <c r="C222" s="198">
        <v>10808078</v>
      </c>
      <c r="D222" s="198">
        <v>0</v>
      </c>
      <c r="E222" s="198">
        <v>9621983</v>
      </c>
      <c r="F222" s="198">
        <v>20430061</v>
      </c>
    </row>
    <row r="223" spans="1:6" x14ac:dyDescent="0.25">
      <c r="A223" s="196">
        <v>242402</v>
      </c>
      <c r="B223" s="197" t="s">
        <v>220</v>
      </c>
      <c r="C223" s="198">
        <v>10110477</v>
      </c>
      <c r="D223" s="198">
        <v>0</v>
      </c>
      <c r="E223" s="198">
        <v>9054822</v>
      </c>
      <c r="F223" s="198">
        <v>19165299</v>
      </c>
    </row>
    <row r="224" spans="1:6" x14ac:dyDescent="0.25">
      <c r="A224" s="196">
        <v>242402001</v>
      </c>
      <c r="B224" s="197" t="s">
        <v>220</v>
      </c>
      <c r="C224" s="198">
        <v>10110477</v>
      </c>
      <c r="D224" s="198">
        <v>0</v>
      </c>
      <c r="E224" s="198">
        <v>9054822</v>
      </c>
      <c r="F224" s="198">
        <v>19165299</v>
      </c>
    </row>
    <row r="225" spans="1:6" x14ac:dyDescent="0.25">
      <c r="A225" s="196">
        <v>242405</v>
      </c>
      <c r="B225" s="197" t="s">
        <v>221</v>
      </c>
      <c r="C225" s="198">
        <v>14651050</v>
      </c>
      <c r="D225" s="198">
        <v>28634009</v>
      </c>
      <c r="E225" s="198">
        <v>13982959</v>
      </c>
      <c r="F225" s="198">
        <v>0</v>
      </c>
    </row>
    <row r="226" spans="1:6" x14ac:dyDescent="0.25">
      <c r="A226" s="196">
        <v>242405001</v>
      </c>
      <c r="B226" s="197" t="s">
        <v>221</v>
      </c>
      <c r="C226" s="198">
        <v>14651050</v>
      </c>
      <c r="D226" s="198">
        <v>28634009</v>
      </c>
      <c r="E226" s="198">
        <v>13982959</v>
      </c>
      <c r="F226" s="198">
        <v>0</v>
      </c>
    </row>
    <row r="227" spans="1:6" x14ac:dyDescent="0.25">
      <c r="A227" s="196">
        <v>242406</v>
      </c>
      <c r="B227" s="197" t="s">
        <v>222</v>
      </c>
      <c r="C227" s="198">
        <v>2082252</v>
      </c>
      <c r="D227" s="198">
        <v>3620774</v>
      </c>
      <c r="E227" s="198">
        <v>1538522</v>
      </c>
      <c r="F227" s="198">
        <v>0</v>
      </c>
    </row>
    <row r="228" spans="1:6" x14ac:dyDescent="0.25">
      <c r="A228" s="196">
        <v>242406001</v>
      </c>
      <c r="B228" s="197" t="s">
        <v>222</v>
      </c>
      <c r="C228" s="198">
        <v>2082252</v>
      </c>
      <c r="D228" s="198">
        <v>3620774</v>
      </c>
      <c r="E228" s="198">
        <v>1538522</v>
      </c>
      <c r="F228" s="198">
        <v>0</v>
      </c>
    </row>
    <row r="229" spans="1:6" x14ac:dyDescent="0.25">
      <c r="A229" s="196">
        <v>242407</v>
      </c>
      <c r="B229" s="197" t="s">
        <v>223</v>
      </c>
      <c r="C229" s="198">
        <v>19775000</v>
      </c>
      <c r="D229" s="198">
        <v>0</v>
      </c>
      <c r="E229" s="198">
        <v>15391000</v>
      </c>
      <c r="F229" s="198">
        <v>35166000</v>
      </c>
    </row>
    <row r="230" spans="1:6" x14ac:dyDescent="0.25">
      <c r="A230" s="196">
        <v>242407001</v>
      </c>
      <c r="B230" s="197" t="s">
        <v>223</v>
      </c>
      <c r="C230" s="198">
        <v>19775000</v>
      </c>
      <c r="D230" s="198">
        <v>0</v>
      </c>
      <c r="E230" s="198">
        <v>15391000</v>
      </c>
      <c r="F230" s="198">
        <v>35166000</v>
      </c>
    </row>
    <row r="231" spans="1:6" x14ac:dyDescent="0.25">
      <c r="A231" s="196">
        <v>242408</v>
      </c>
      <c r="B231" s="197" t="s">
        <v>224</v>
      </c>
      <c r="C231" s="198">
        <v>1037836</v>
      </c>
      <c r="D231" s="198">
        <v>1779224</v>
      </c>
      <c r="E231" s="198">
        <v>889612</v>
      </c>
      <c r="F231" s="198">
        <v>148224</v>
      </c>
    </row>
    <row r="232" spans="1:6" x14ac:dyDescent="0.25">
      <c r="A232" s="196">
        <v>242408001</v>
      </c>
      <c r="B232" s="197" t="s">
        <v>224</v>
      </c>
      <c r="C232" s="198">
        <v>1037836</v>
      </c>
      <c r="D232" s="198">
        <v>1779224</v>
      </c>
      <c r="E232" s="198">
        <v>889612</v>
      </c>
      <c r="F232" s="198">
        <v>148224</v>
      </c>
    </row>
    <row r="233" spans="1:6" x14ac:dyDescent="0.25">
      <c r="A233" s="196">
        <v>242411</v>
      </c>
      <c r="B233" s="197" t="s">
        <v>431</v>
      </c>
      <c r="C233" s="198">
        <v>0</v>
      </c>
      <c r="D233" s="198">
        <v>0</v>
      </c>
      <c r="E233" s="198">
        <v>0</v>
      </c>
      <c r="F233" s="198">
        <v>0</v>
      </c>
    </row>
    <row r="234" spans="1:6" x14ac:dyDescent="0.25">
      <c r="A234" s="196">
        <v>242411001</v>
      </c>
      <c r="B234" s="197" t="s">
        <v>431</v>
      </c>
      <c r="C234" s="198">
        <v>0</v>
      </c>
      <c r="D234" s="198">
        <v>0</v>
      </c>
      <c r="E234" s="198">
        <v>0</v>
      </c>
      <c r="F234" s="198">
        <v>0</v>
      </c>
    </row>
    <row r="235" spans="1:6" x14ac:dyDescent="0.25">
      <c r="A235" s="196">
        <v>242413</v>
      </c>
      <c r="B235" s="197" t="s">
        <v>225</v>
      </c>
      <c r="C235" s="198">
        <v>1000000</v>
      </c>
      <c r="D235" s="198">
        <v>0</v>
      </c>
      <c r="E235" s="198">
        <v>0</v>
      </c>
      <c r="F235" s="198">
        <v>1000000</v>
      </c>
    </row>
    <row r="236" spans="1:6" x14ac:dyDescent="0.25">
      <c r="A236" s="196">
        <v>242413001</v>
      </c>
      <c r="B236" s="197" t="s">
        <v>225</v>
      </c>
      <c r="C236" s="198">
        <v>1000000</v>
      </c>
      <c r="D236" s="198">
        <v>0</v>
      </c>
      <c r="E236" s="198">
        <v>0</v>
      </c>
      <c r="F236" s="198">
        <v>1000000</v>
      </c>
    </row>
    <row r="237" spans="1:6" x14ac:dyDescent="0.25">
      <c r="A237" s="196">
        <v>242490</v>
      </c>
      <c r="B237" s="197" t="s">
        <v>226</v>
      </c>
      <c r="C237" s="198">
        <v>7839595</v>
      </c>
      <c r="D237" s="198">
        <v>0</v>
      </c>
      <c r="E237" s="198">
        <v>1501363</v>
      </c>
      <c r="F237" s="198">
        <v>9340958</v>
      </c>
    </row>
    <row r="238" spans="1:6" x14ac:dyDescent="0.25">
      <c r="A238" s="196">
        <v>242490001</v>
      </c>
      <c r="B238" s="197" t="s">
        <v>226</v>
      </c>
      <c r="C238" s="198">
        <v>7839595</v>
      </c>
      <c r="D238" s="198">
        <v>0</v>
      </c>
      <c r="E238" s="198">
        <v>1501363</v>
      </c>
      <c r="F238" s="198">
        <v>9340958</v>
      </c>
    </row>
    <row r="239" spans="1:6" x14ac:dyDescent="0.25">
      <c r="A239" s="196">
        <v>2436</v>
      </c>
      <c r="B239" s="197" t="s">
        <v>432</v>
      </c>
      <c r="C239" s="198">
        <v>16092849</v>
      </c>
      <c r="D239" s="198">
        <v>25955983</v>
      </c>
      <c r="E239" s="198">
        <v>28050368</v>
      </c>
      <c r="F239" s="198">
        <v>18187234</v>
      </c>
    </row>
    <row r="240" spans="1:6" x14ac:dyDescent="0.25">
      <c r="A240" s="196">
        <v>243603</v>
      </c>
      <c r="B240" s="197" t="s">
        <v>227</v>
      </c>
      <c r="C240" s="198">
        <v>0</v>
      </c>
      <c r="D240" s="198">
        <v>14584</v>
      </c>
      <c r="E240" s="198">
        <v>303930</v>
      </c>
      <c r="F240" s="198">
        <v>289346</v>
      </c>
    </row>
    <row r="241" spans="1:6" x14ac:dyDescent="0.25">
      <c r="A241" s="196">
        <v>243603001</v>
      </c>
      <c r="B241" s="197" t="s">
        <v>435</v>
      </c>
      <c r="C241" s="198">
        <v>0</v>
      </c>
      <c r="D241" s="198">
        <v>14584</v>
      </c>
      <c r="E241" s="198">
        <v>303930</v>
      </c>
      <c r="F241" s="198">
        <v>289346</v>
      </c>
    </row>
    <row r="242" spans="1:6" x14ac:dyDescent="0.25">
      <c r="A242" s="196">
        <v>243603002</v>
      </c>
      <c r="B242" s="197" t="s">
        <v>434</v>
      </c>
      <c r="C242" s="198">
        <v>0</v>
      </c>
      <c r="D242" s="198">
        <v>0</v>
      </c>
      <c r="E242" s="198">
        <v>0</v>
      </c>
      <c r="F242" s="198">
        <v>0</v>
      </c>
    </row>
    <row r="243" spans="1:6" x14ac:dyDescent="0.25">
      <c r="A243" s="196">
        <v>243605</v>
      </c>
      <c r="B243" s="197" t="s">
        <v>228</v>
      </c>
      <c r="C243" s="198">
        <v>274795</v>
      </c>
      <c r="D243" s="198">
        <v>663496</v>
      </c>
      <c r="E243" s="198">
        <v>643207</v>
      </c>
      <c r="F243" s="198">
        <v>254506</v>
      </c>
    </row>
    <row r="244" spans="1:6" x14ac:dyDescent="0.25">
      <c r="A244" s="196">
        <v>243605001</v>
      </c>
      <c r="B244" s="197" t="s">
        <v>435</v>
      </c>
      <c r="C244" s="198">
        <v>274795</v>
      </c>
      <c r="D244" s="198">
        <v>388496</v>
      </c>
      <c r="E244" s="198">
        <v>368207</v>
      </c>
      <c r="F244" s="198">
        <v>254506</v>
      </c>
    </row>
    <row r="245" spans="1:6" x14ac:dyDescent="0.25">
      <c r="A245" s="196">
        <v>243605002</v>
      </c>
      <c r="B245" s="197" t="s">
        <v>434</v>
      </c>
      <c r="C245" s="198">
        <v>0</v>
      </c>
      <c r="D245" s="198">
        <v>275000</v>
      </c>
      <c r="E245" s="198">
        <v>275000</v>
      </c>
      <c r="F245" s="198">
        <v>0</v>
      </c>
    </row>
    <row r="246" spans="1:6" x14ac:dyDescent="0.25">
      <c r="A246" s="196">
        <v>243608</v>
      </c>
      <c r="B246" s="197" t="s">
        <v>229</v>
      </c>
      <c r="C246" s="198">
        <v>5906074</v>
      </c>
      <c r="D246" s="198">
        <v>11812000</v>
      </c>
      <c r="E246" s="198">
        <v>8611882</v>
      </c>
      <c r="F246" s="198">
        <v>2705956</v>
      </c>
    </row>
    <row r="247" spans="1:6" x14ac:dyDescent="0.25">
      <c r="A247" s="196">
        <v>243608001</v>
      </c>
      <c r="B247" s="197" t="s">
        <v>435</v>
      </c>
      <c r="C247" s="198">
        <v>5906389</v>
      </c>
      <c r="D247" s="198">
        <v>5906000</v>
      </c>
      <c r="E247" s="198">
        <v>2705882</v>
      </c>
      <c r="F247" s="198">
        <v>2706271</v>
      </c>
    </row>
    <row r="248" spans="1:6" x14ac:dyDescent="0.25">
      <c r="A248" s="196">
        <v>243608002</v>
      </c>
      <c r="B248" s="197" t="s">
        <v>434</v>
      </c>
      <c r="C248" s="198">
        <v>-315</v>
      </c>
      <c r="D248" s="198">
        <v>5906000</v>
      </c>
      <c r="E248" s="198">
        <v>5906000</v>
      </c>
      <c r="F248" s="198">
        <v>-315</v>
      </c>
    </row>
    <row r="249" spans="1:6" x14ac:dyDescent="0.25">
      <c r="A249" s="196">
        <v>243615</v>
      </c>
      <c r="B249" s="197" t="s">
        <v>230</v>
      </c>
      <c r="C249" s="198">
        <v>6206065</v>
      </c>
      <c r="D249" s="198">
        <v>12412000</v>
      </c>
      <c r="E249" s="198">
        <v>12617000</v>
      </c>
      <c r="F249" s="198">
        <v>6411065</v>
      </c>
    </row>
    <row r="250" spans="1:6" x14ac:dyDescent="0.25">
      <c r="A250" s="196">
        <v>243615001</v>
      </c>
      <c r="B250" s="197" t="s">
        <v>435</v>
      </c>
      <c r="C250" s="198">
        <v>6206065</v>
      </c>
      <c r="D250" s="198">
        <v>6206000</v>
      </c>
      <c r="E250" s="198">
        <v>6411000</v>
      </c>
      <c r="F250" s="198">
        <v>6411065</v>
      </c>
    </row>
    <row r="251" spans="1:6" x14ac:dyDescent="0.25">
      <c r="A251" s="196">
        <v>243615002</v>
      </c>
      <c r="B251" s="197" t="s">
        <v>434</v>
      </c>
      <c r="C251" s="198">
        <v>0</v>
      </c>
      <c r="D251" s="198">
        <v>6206000</v>
      </c>
      <c r="E251" s="198">
        <v>6206000</v>
      </c>
      <c r="F251" s="198">
        <v>0</v>
      </c>
    </row>
    <row r="252" spans="1:6" x14ac:dyDescent="0.25">
      <c r="A252" s="196">
        <v>243625</v>
      </c>
      <c r="B252" s="197" t="s">
        <v>436</v>
      </c>
      <c r="C252" s="198">
        <v>642834</v>
      </c>
      <c r="D252" s="198">
        <v>998000</v>
      </c>
      <c r="E252" s="198">
        <v>3766308</v>
      </c>
      <c r="F252" s="198">
        <v>3411142</v>
      </c>
    </row>
    <row r="253" spans="1:6" x14ac:dyDescent="0.25">
      <c r="A253" s="196">
        <v>243625001</v>
      </c>
      <c r="B253" s="197" t="s">
        <v>437</v>
      </c>
      <c r="C253" s="198">
        <v>642834</v>
      </c>
      <c r="D253" s="198">
        <v>499000</v>
      </c>
      <c r="E253" s="198">
        <v>3267308</v>
      </c>
      <c r="F253" s="198">
        <v>3411142</v>
      </c>
    </row>
    <row r="254" spans="1:6" x14ac:dyDescent="0.25">
      <c r="A254" s="196">
        <v>243625002</v>
      </c>
      <c r="B254" s="197" t="s">
        <v>438</v>
      </c>
      <c r="C254" s="198">
        <v>0</v>
      </c>
      <c r="D254" s="198">
        <v>499000</v>
      </c>
      <c r="E254" s="198">
        <v>499000</v>
      </c>
      <c r="F254" s="198">
        <v>0</v>
      </c>
    </row>
    <row r="255" spans="1:6" x14ac:dyDescent="0.25">
      <c r="A255" s="196">
        <v>243626</v>
      </c>
      <c r="B255" s="197" t="s">
        <v>439</v>
      </c>
      <c r="C255" s="198">
        <v>433</v>
      </c>
      <c r="D255" s="198">
        <v>0</v>
      </c>
      <c r="E255" s="198">
        <v>0</v>
      </c>
      <c r="F255" s="198">
        <v>433</v>
      </c>
    </row>
    <row r="256" spans="1:6" x14ac:dyDescent="0.25">
      <c r="A256" s="196">
        <v>243626001</v>
      </c>
      <c r="B256" s="197" t="s">
        <v>435</v>
      </c>
      <c r="C256" s="198">
        <v>433</v>
      </c>
      <c r="D256" s="198">
        <v>0</v>
      </c>
      <c r="E256" s="198">
        <v>0</v>
      </c>
      <c r="F256" s="198">
        <v>433</v>
      </c>
    </row>
    <row r="257" spans="1:6" x14ac:dyDescent="0.25">
      <c r="A257" s="196">
        <v>243626002</v>
      </c>
      <c r="B257" s="197" t="s">
        <v>434</v>
      </c>
      <c r="C257" s="198">
        <v>0</v>
      </c>
      <c r="D257" s="198">
        <v>0</v>
      </c>
      <c r="E257" s="198">
        <v>0</v>
      </c>
      <c r="F257" s="198">
        <v>0</v>
      </c>
    </row>
    <row r="258" spans="1:6" x14ac:dyDescent="0.25">
      <c r="A258" s="196">
        <v>243627</v>
      </c>
      <c r="B258" s="197" t="s">
        <v>440</v>
      </c>
      <c r="C258" s="198">
        <v>3062648</v>
      </c>
      <c r="D258" s="198">
        <v>55903</v>
      </c>
      <c r="E258" s="198">
        <v>2108041</v>
      </c>
      <c r="F258" s="198">
        <v>5114786</v>
      </c>
    </row>
    <row r="259" spans="1:6" x14ac:dyDescent="0.25">
      <c r="A259" s="196">
        <v>243627001</v>
      </c>
      <c r="B259" s="197" t="s">
        <v>435</v>
      </c>
      <c r="C259" s="198">
        <v>3113946</v>
      </c>
      <c r="D259" s="198">
        <v>55903</v>
      </c>
      <c r="E259" s="198">
        <v>2108041</v>
      </c>
      <c r="F259" s="198">
        <v>5166084</v>
      </c>
    </row>
    <row r="260" spans="1:6" x14ac:dyDescent="0.25">
      <c r="A260" s="196">
        <v>243627002</v>
      </c>
      <c r="B260" s="197" t="s">
        <v>434</v>
      </c>
      <c r="C260" s="198">
        <v>-51298</v>
      </c>
      <c r="D260" s="198">
        <v>0</v>
      </c>
      <c r="E260" s="198">
        <v>0</v>
      </c>
      <c r="F260" s="198">
        <v>-51298</v>
      </c>
    </row>
    <row r="261" spans="1:6" x14ac:dyDescent="0.25">
      <c r="A261" s="196">
        <v>243628</v>
      </c>
      <c r="B261" s="197" t="s">
        <v>441</v>
      </c>
      <c r="C261" s="198">
        <v>0</v>
      </c>
      <c r="D261" s="198">
        <v>0</v>
      </c>
      <c r="E261" s="198">
        <v>0</v>
      </c>
      <c r="F261" s="198">
        <v>0</v>
      </c>
    </row>
    <row r="262" spans="1:6" x14ac:dyDescent="0.25">
      <c r="A262" s="196">
        <v>243628001</v>
      </c>
      <c r="B262" s="197" t="s">
        <v>435</v>
      </c>
      <c r="C262" s="198">
        <v>0</v>
      </c>
      <c r="D262" s="198">
        <v>0</v>
      </c>
      <c r="E262" s="198">
        <v>0</v>
      </c>
      <c r="F262" s="198">
        <v>0</v>
      </c>
    </row>
    <row r="263" spans="1:6" x14ac:dyDescent="0.25">
      <c r="A263" s="196">
        <v>243628002</v>
      </c>
      <c r="B263" s="197" t="s">
        <v>434</v>
      </c>
      <c r="C263" s="198">
        <v>0</v>
      </c>
      <c r="D263" s="198">
        <v>0</v>
      </c>
      <c r="E263" s="198">
        <v>0</v>
      </c>
      <c r="F263" s="198">
        <v>0</v>
      </c>
    </row>
    <row r="264" spans="1:6" x14ac:dyDescent="0.25">
      <c r="A264" s="196">
        <v>2440</v>
      </c>
      <c r="B264" s="197" t="s">
        <v>442</v>
      </c>
      <c r="C264" s="198">
        <v>0</v>
      </c>
      <c r="D264" s="198">
        <v>0</v>
      </c>
      <c r="E264" s="198">
        <v>0</v>
      </c>
      <c r="F264" s="198">
        <v>0</v>
      </c>
    </row>
    <row r="265" spans="1:6" x14ac:dyDescent="0.25">
      <c r="A265" s="196">
        <v>244003</v>
      </c>
      <c r="B265" s="197" t="s">
        <v>307</v>
      </c>
      <c r="C265" s="198">
        <v>0</v>
      </c>
      <c r="D265" s="198">
        <v>0</v>
      </c>
      <c r="E265" s="198">
        <v>0</v>
      </c>
      <c r="F265" s="198">
        <v>0</v>
      </c>
    </row>
    <row r="266" spans="1:6" x14ac:dyDescent="0.25">
      <c r="A266" s="196">
        <v>244003001</v>
      </c>
      <c r="B266" s="197" t="s">
        <v>307</v>
      </c>
      <c r="C266" s="198">
        <v>0</v>
      </c>
      <c r="D266" s="198">
        <v>0</v>
      </c>
      <c r="E266" s="198">
        <v>0</v>
      </c>
      <c r="F266" s="198">
        <v>0</v>
      </c>
    </row>
    <row r="267" spans="1:6" x14ac:dyDescent="0.25">
      <c r="A267" s="196">
        <v>244014</v>
      </c>
      <c r="B267" s="197" t="s">
        <v>268</v>
      </c>
      <c r="C267" s="198">
        <v>0</v>
      </c>
      <c r="D267" s="198">
        <v>0</v>
      </c>
      <c r="E267" s="198">
        <v>0</v>
      </c>
      <c r="F267" s="198">
        <v>0</v>
      </c>
    </row>
    <row r="268" spans="1:6" x14ac:dyDescent="0.25">
      <c r="A268" s="196">
        <v>244014001</v>
      </c>
      <c r="B268" s="197" t="s">
        <v>268</v>
      </c>
      <c r="C268" s="198">
        <v>0</v>
      </c>
      <c r="D268" s="198">
        <v>0</v>
      </c>
      <c r="E268" s="198">
        <v>0</v>
      </c>
      <c r="F268" s="198">
        <v>0</v>
      </c>
    </row>
    <row r="269" spans="1:6" x14ac:dyDescent="0.25">
      <c r="A269" s="196">
        <v>244016</v>
      </c>
      <c r="B269" s="197" t="s">
        <v>443</v>
      </c>
      <c r="C269" s="198">
        <v>0</v>
      </c>
      <c r="D269" s="198">
        <v>0</v>
      </c>
      <c r="E269" s="198">
        <v>0</v>
      </c>
      <c r="F269" s="198">
        <v>0</v>
      </c>
    </row>
    <row r="270" spans="1:6" x14ac:dyDescent="0.25">
      <c r="A270" s="196">
        <v>244016001</v>
      </c>
      <c r="B270" s="197" t="s">
        <v>443</v>
      </c>
      <c r="C270" s="198">
        <v>0</v>
      </c>
      <c r="D270" s="198">
        <v>0</v>
      </c>
      <c r="E270" s="198">
        <v>0</v>
      </c>
      <c r="F270" s="198">
        <v>0</v>
      </c>
    </row>
    <row r="271" spans="1:6" x14ac:dyDescent="0.25">
      <c r="A271" s="196">
        <v>244023</v>
      </c>
      <c r="B271" s="197" t="s">
        <v>444</v>
      </c>
      <c r="C271" s="198">
        <v>0</v>
      </c>
      <c r="D271" s="198">
        <v>0</v>
      </c>
      <c r="E271" s="198">
        <v>0</v>
      </c>
      <c r="F271" s="198">
        <v>0</v>
      </c>
    </row>
    <row r="272" spans="1:6" x14ac:dyDescent="0.25">
      <c r="A272" s="196">
        <v>244023001</v>
      </c>
      <c r="B272" s="197" t="s">
        <v>444</v>
      </c>
      <c r="C272" s="198">
        <v>0</v>
      </c>
      <c r="D272" s="198">
        <v>0</v>
      </c>
      <c r="E272" s="198">
        <v>0</v>
      </c>
      <c r="F272" s="198">
        <v>0</v>
      </c>
    </row>
    <row r="273" spans="1:6" x14ac:dyDescent="0.25">
      <c r="A273" s="196">
        <v>244024</v>
      </c>
      <c r="B273" s="197" t="s">
        <v>308</v>
      </c>
      <c r="C273" s="198">
        <v>0</v>
      </c>
      <c r="D273" s="198">
        <v>0</v>
      </c>
      <c r="E273" s="198">
        <v>0</v>
      </c>
      <c r="F273" s="198">
        <v>0</v>
      </c>
    </row>
    <row r="274" spans="1:6" x14ac:dyDescent="0.25">
      <c r="A274" s="196">
        <v>244024001</v>
      </c>
      <c r="B274" s="197" t="s">
        <v>308</v>
      </c>
      <c r="C274" s="198">
        <v>0</v>
      </c>
      <c r="D274" s="198">
        <v>0</v>
      </c>
      <c r="E274" s="198">
        <v>0</v>
      </c>
      <c r="F274" s="198">
        <v>0</v>
      </c>
    </row>
    <row r="275" spans="1:6" x14ac:dyDescent="0.25">
      <c r="A275" s="196">
        <v>2460</v>
      </c>
      <c r="B275" s="197" t="s">
        <v>445</v>
      </c>
      <c r="C275" s="198">
        <v>0</v>
      </c>
      <c r="D275" s="198">
        <v>0</v>
      </c>
      <c r="E275" s="198">
        <v>0</v>
      </c>
      <c r="F275" s="198">
        <v>0</v>
      </c>
    </row>
    <row r="276" spans="1:6" x14ac:dyDescent="0.25">
      <c r="A276" s="196">
        <v>246002</v>
      </c>
      <c r="B276" s="197" t="s">
        <v>446</v>
      </c>
      <c r="C276" s="198">
        <v>0</v>
      </c>
      <c r="D276" s="198">
        <v>0</v>
      </c>
      <c r="E276" s="198">
        <v>0</v>
      </c>
      <c r="F276" s="198">
        <v>0</v>
      </c>
    </row>
    <row r="277" spans="1:6" x14ac:dyDescent="0.25">
      <c r="A277" s="196">
        <v>246002001</v>
      </c>
      <c r="B277" s="197" t="s">
        <v>446</v>
      </c>
      <c r="C277" s="198">
        <v>0</v>
      </c>
      <c r="D277" s="198">
        <v>0</v>
      </c>
      <c r="E277" s="198">
        <v>0</v>
      </c>
      <c r="F277" s="198">
        <v>0</v>
      </c>
    </row>
    <row r="278" spans="1:6" x14ac:dyDescent="0.25">
      <c r="A278" s="196">
        <v>246003</v>
      </c>
      <c r="B278" s="197" t="s">
        <v>447</v>
      </c>
      <c r="C278" s="198">
        <v>0</v>
      </c>
      <c r="D278" s="198">
        <v>0</v>
      </c>
      <c r="E278" s="198">
        <v>0</v>
      </c>
      <c r="F278" s="198">
        <v>0</v>
      </c>
    </row>
    <row r="279" spans="1:6" x14ac:dyDescent="0.25">
      <c r="A279" s="196">
        <v>246003002</v>
      </c>
      <c r="B279" s="197" t="s">
        <v>448</v>
      </c>
      <c r="C279" s="198">
        <v>0</v>
      </c>
      <c r="D279" s="198">
        <v>0</v>
      </c>
      <c r="E279" s="198">
        <v>0</v>
      </c>
      <c r="F279" s="198">
        <v>0</v>
      </c>
    </row>
    <row r="280" spans="1:6" x14ac:dyDescent="0.25">
      <c r="A280" s="196">
        <v>2490</v>
      </c>
      <c r="B280" s="197" t="s">
        <v>449</v>
      </c>
      <c r="C280" s="198">
        <v>11509000</v>
      </c>
      <c r="D280" s="198">
        <v>43627773.240000002</v>
      </c>
      <c r="E280" s="198">
        <v>43441173.240000002</v>
      </c>
      <c r="F280" s="198">
        <v>11322400</v>
      </c>
    </row>
    <row r="281" spans="1:6" x14ac:dyDescent="0.25">
      <c r="A281" s="196">
        <v>249028</v>
      </c>
      <c r="B281" s="197" t="s">
        <v>207</v>
      </c>
      <c r="C281" s="198">
        <v>0</v>
      </c>
      <c r="D281" s="198">
        <v>0</v>
      </c>
      <c r="E281" s="198">
        <v>0</v>
      </c>
      <c r="F281" s="198">
        <v>0</v>
      </c>
    </row>
    <row r="282" spans="1:6" x14ac:dyDescent="0.25">
      <c r="A282" s="196">
        <v>249028001</v>
      </c>
      <c r="B282" s="197" t="s">
        <v>207</v>
      </c>
      <c r="C282" s="198">
        <v>0</v>
      </c>
      <c r="D282" s="198">
        <v>0</v>
      </c>
      <c r="E282" s="198">
        <v>0</v>
      </c>
      <c r="F282" s="198">
        <v>0</v>
      </c>
    </row>
    <row r="283" spans="1:6" x14ac:dyDescent="0.25">
      <c r="A283" s="196">
        <v>249040</v>
      </c>
      <c r="B283" s="197" t="s">
        <v>450</v>
      </c>
      <c r="C283" s="198">
        <v>0</v>
      </c>
      <c r="D283" s="198">
        <v>0</v>
      </c>
      <c r="E283" s="198">
        <v>0</v>
      </c>
      <c r="F283" s="198">
        <v>0</v>
      </c>
    </row>
    <row r="284" spans="1:6" x14ac:dyDescent="0.25">
      <c r="A284" s="196">
        <v>249040001</v>
      </c>
      <c r="B284" s="197" t="s">
        <v>450</v>
      </c>
      <c r="C284" s="198">
        <v>0</v>
      </c>
      <c r="D284" s="198">
        <v>0</v>
      </c>
      <c r="E284" s="198">
        <v>0</v>
      </c>
      <c r="F284" s="198">
        <v>0</v>
      </c>
    </row>
    <row r="285" spans="1:6" x14ac:dyDescent="0.25">
      <c r="A285" s="196">
        <v>249050</v>
      </c>
      <c r="B285" s="197" t="s">
        <v>451</v>
      </c>
      <c r="C285" s="198">
        <v>11509000</v>
      </c>
      <c r="D285" s="198">
        <v>11534000</v>
      </c>
      <c r="E285" s="198">
        <v>11347400</v>
      </c>
      <c r="F285" s="198">
        <v>11322400</v>
      </c>
    </row>
    <row r="286" spans="1:6" x14ac:dyDescent="0.25">
      <c r="A286" s="196">
        <v>249050001</v>
      </c>
      <c r="B286" s="197" t="s">
        <v>287</v>
      </c>
      <c r="C286" s="198">
        <v>6904200</v>
      </c>
      <c r="D286" s="198">
        <v>6919200</v>
      </c>
      <c r="E286" s="198">
        <v>6807100</v>
      </c>
      <c r="F286" s="198">
        <v>6792100</v>
      </c>
    </row>
    <row r="287" spans="1:6" x14ac:dyDescent="0.25">
      <c r="A287" s="196">
        <v>249050002</v>
      </c>
      <c r="B287" s="197" t="s">
        <v>288</v>
      </c>
      <c r="C287" s="198">
        <v>4604800</v>
      </c>
      <c r="D287" s="198">
        <v>4614800</v>
      </c>
      <c r="E287" s="198">
        <v>4540300</v>
      </c>
      <c r="F287" s="198">
        <v>4530300</v>
      </c>
    </row>
    <row r="288" spans="1:6" x14ac:dyDescent="0.25">
      <c r="A288" s="196">
        <v>249051</v>
      </c>
      <c r="B288" s="197" t="s">
        <v>296</v>
      </c>
      <c r="C288" s="198">
        <v>0</v>
      </c>
      <c r="D288" s="198">
        <v>4071620</v>
      </c>
      <c r="E288" s="198">
        <v>4071620</v>
      </c>
      <c r="F288" s="198">
        <v>0</v>
      </c>
    </row>
    <row r="289" spans="1:6" x14ac:dyDescent="0.25">
      <c r="A289" s="196">
        <v>249051001</v>
      </c>
      <c r="B289" s="197" t="s">
        <v>296</v>
      </c>
      <c r="C289" s="198">
        <v>0</v>
      </c>
      <c r="D289" s="198">
        <v>4071620</v>
      </c>
      <c r="E289" s="198">
        <v>4071620</v>
      </c>
      <c r="F289" s="198">
        <v>0</v>
      </c>
    </row>
    <row r="290" spans="1:6" x14ac:dyDescent="0.25">
      <c r="A290" s="196">
        <v>249054</v>
      </c>
      <c r="B290" s="197" t="s">
        <v>227</v>
      </c>
      <c r="C290" s="198">
        <v>0</v>
      </c>
      <c r="D290" s="198">
        <v>14500</v>
      </c>
      <c r="E290" s="198">
        <v>14500</v>
      </c>
      <c r="F290" s="198">
        <v>0</v>
      </c>
    </row>
    <row r="291" spans="1:6" x14ac:dyDescent="0.25">
      <c r="A291" s="196">
        <v>249054001</v>
      </c>
      <c r="B291" s="197" t="s">
        <v>227</v>
      </c>
      <c r="C291" s="198">
        <v>0</v>
      </c>
      <c r="D291" s="198">
        <v>14500</v>
      </c>
      <c r="E291" s="198">
        <v>14500</v>
      </c>
      <c r="F291" s="198">
        <v>0</v>
      </c>
    </row>
    <row r="292" spans="1:6" x14ac:dyDescent="0.25">
      <c r="A292" s="196">
        <v>249055</v>
      </c>
      <c r="B292" s="197" t="s">
        <v>228</v>
      </c>
      <c r="C292" s="198">
        <v>0</v>
      </c>
      <c r="D292" s="198">
        <v>28007653.239999998</v>
      </c>
      <c r="E292" s="198">
        <v>28007653.239999998</v>
      </c>
      <c r="F292" s="198">
        <v>0</v>
      </c>
    </row>
    <row r="293" spans="1:6" x14ac:dyDescent="0.25">
      <c r="A293" s="196">
        <v>249055001</v>
      </c>
      <c r="B293" s="197" t="s">
        <v>228</v>
      </c>
      <c r="C293" s="198">
        <v>0</v>
      </c>
      <c r="D293" s="198">
        <v>28007653.239999998</v>
      </c>
      <c r="E293" s="198">
        <v>28007653.239999998</v>
      </c>
      <c r="F293" s="198">
        <v>0</v>
      </c>
    </row>
    <row r="294" spans="1:6" x14ac:dyDescent="0.25">
      <c r="A294" s="196">
        <v>249090</v>
      </c>
      <c r="B294" s="197" t="s">
        <v>55</v>
      </c>
      <c r="C294" s="198">
        <v>0</v>
      </c>
      <c r="D294" s="198">
        <v>0</v>
      </c>
      <c r="E294" s="198">
        <v>0</v>
      </c>
      <c r="F294" s="198">
        <v>0</v>
      </c>
    </row>
    <row r="295" spans="1:6" x14ac:dyDescent="0.25">
      <c r="A295" s="196">
        <v>249090001</v>
      </c>
      <c r="B295" s="197" t="s">
        <v>55</v>
      </c>
      <c r="C295" s="198">
        <v>0</v>
      </c>
      <c r="D295" s="198">
        <v>0</v>
      </c>
      <c r="E295" s="198">
        <v>0</v>
      </c>
      <c r="F295" s="198">
        <v>0</v>
      </c>
    </row>
    <row r="296" spans="1:6" x14ac:dyDescent="0.25">
      <c r="A296" s="196">
        <v>25</v>
      </c>
      <c r="B296" s="197" t="s">
        <v>239</v>
      </c>
      <c r="C296" s="198">
        <v>601263768.90999997</v>
      </c>
      <c r="D296" s="198">
        <v>237901200</v>
      </c>
      <c r="E296" s="198">
        <v>318900491</v>
      </c>
      <c r="F296" s="198">
        <v>682263059.90999997</v>
      </c>
    </row>
    <row r="297" spans="1:6" x14ac:dyDescent="0.25">
      <c r="A297" s="196">
        <v>2511</v>
      </c>
      <c r="B297" s="197" t="s">
        <v>453</v>
      </c>
      <c r="C297" s="198">
        <v>601263768.90999997</v>
      </c>
      <c r="D297" s="198">
        <v>237901200</v>
      </c>
      <c r="E297" s="198">
        <v>318900491</v>
      </c>
      <c r="F297" s="198">
        <v>682263059.90999997</v>
      </c>
    </row>
    <row r="298" spans="1:6" x14ac:dyDescent="0.25">
      <c r="A298" s="196">
        <v>251101</v>
      </c>
      <c r="B298" s="197" t="s">
        <v>240</v>
      </c>
      <c r="C298" s="198">
        <v>0</v>
      </c>
      <c r="D298" s="198">
        <v>167573984.55000001</v>
      </c>
      <c r="E298" s="198">
        <v>167573984.55000001</v>
      </c>
      <c r="F298" s="198">
        <v>0</v>
      </c>
    </row>
    <row r="299" spans="1:6" x14ac:dyDescent="0.25">
      <c r="A299" s="196">
        <v>251101001</v>
      </c>
      <c r="B299" s="197" t="s">
        <v>240</v>
      </c>
      <c r="C299" s="198">
        <v>0</v>
      </c>
      <c r="D299" s="198">
        <v>167573984.55000001</v>
      </c>
      <c r="E299" s="198">
        <v>167573984.55000001</v>
      </c>
      <c r="F299" s="198">
        <v>0</v>
      </c>
    </row>
    <row r="300" spans="1:6" x14ac:dyDescent="0.25">
      <c r="A300" s="196">
        <v>251102</v>
      </c>
      <c r="B300" s="197" t="s">
        <v>241</v>
      </c>
      <c r="C300" s="198">
        <v>22151778</v>
      </c>
      <c r="D300" s="198">
        <v>22151778</v>
      </c>
      <c r="E300" s="198">
        <v>0</v>
      </c>
      <c r="F300" s="198">
        <v>0</v>
      </c>
    </row>
    <row r="301" spans="1:6" x14ac:dyDescent="0.25">
      <c r="A301" s="196">
        <v>251102001</v>
      </c>
      <c r="B301" s="197" t="s">
        <v>241</v>
      </c>
      <c r="C301" s="198">
        <v>22151778</v>
      </c>
      <c r="D301" s="198">
        <v>22151778</v>
      </c>
      <c r="E301" s="198">
        <v>0</v>
      </c>
      <c r="F301" s="198">
        <v>0</v>
      </c>
    </row>
    <row r="302" spans="1:6" x14ac:dyDescent="0.25">
      <c r="A302" s="196">
        <v>251104</v>
      </c>
      <c r="B302" s="197" t="s">
        <v>242</v>
      </c>
      <c r="C302" s="198">
        <v>111169289.47</v>
      </c>
      <c r="D302" s="198">
        <v>5923217</v>
      </c>
      <c r="E302" s="198">
        <v>14453856</v>
      </c>
      <c r="F302" s="198">
        <v>119699928.47</v>
      </c>
    </row>
    <row r="303" spans="1:6" x14ac:dyDescent="0.25">
      <c r="A303" s="196">
        <v>251104001</v>
      </c>
      <c r="B303" s="197" t="s">
        <v>242</v>
      </c>
      <c r="C303" s="198">
        <v>111169289.47</v>
      </c>
      <c r="D303" s="198">
        <v>5923217</v>
      </c>
      <c r="E303" s="198">
        <v>14453856</v>
      </c>
      <c r="F303" s="198">
        <v>119699928.47</v>
      </c>
    </row>
    <row r="304" spans="1:6" x14ac:dyDescent="0.25">
      <c r="A304" s="196">
        <v>251105</v>
      </c>
      <c r="B304" s="197" t="s">
        <v>289</v>
      </c>
      <c r="C304" s="198">
        <v>55831415.810000002</v>
      </c>
      <c r="D304" s="198">
        <v>4953900</v>
      </c>
      <c r="E304" s="198">
        <v>9907276</v>
      </c>
      <c r="F304" s="198">
        <v>60784791.810000002</v>
      </c>
    </row>
    <row r="305" spans="1:6" x14ac:dyDescent="0.25">
      <c r="A305" s="196">
        <v>251105001</v>
      </c>
      <c r="B305" s="197" t="s">
        <v>289</v>
      </c>
      <c r="C305" s="198">
        <v>55831415.810000002</v>
      </c>
      <c r="D305" s="198">
        <v>4953900</v>
      </c>
      <c r="E305" s="198">
        <v>9907276</v>
      </c>
      <c r="F305" s="198">
        <v>60784791.810000002</v>
      </c>
    </row>
    <row r="306" spans="1:6" x14ac:dyDescent="0.25">
      <c r="A306" s="196">
        <v>251106</v>
      </c>
      <c r="B306" s="197" t="s">
        <v>291</v>
      </c>
      <c r="C306" s="198">
        <v>291275061.63</v>
      </c>
      <c r="D306" s="198">
        <v>1106655</v>
      </c>
      <c r="E306" s="198">
        <v>19962770</v>
      </c>
      <c r="F306" s="198">
        <v>310131176.63</v>
      </c>
    </row>
    <row r="307" spans="1:6" x14ac:dyDescent="0.25">
      <c r="A307" s="196">
        <v>251106001</v>
      </c>
      <c r="B307" s="197" t="s">
        <v>291</v>
      </c>
      <c r="C307" s="198">
        <v>291275061.63</v>
      </c>
      <c r="D307" s="198">
        <v>1106655</v>
      </c>
      <c r="E307" s="198">
        <v>19962770</v>
      </c>
      <c r="F307" s="198">
        <v>310131176.63</v>
      </c>
    </row>
    <row r="308" spans="1:6" x14ac:dyDescent="0.25">
      <c r="A308" s="196">
        <v>251107</v>
      </c>
      <c r="B308" s="197" t="s">
        <v>290</v>
      </c>
      <c r="C308" s="198">
        <v>59654188</v>
      </c>
      <c r="D308" s="198">
        <v>302569</v>
      </c>
      <c r="E308" s="198">
        <v>21324284</v>
      </c>
      <c r="F308" s="198">
        <v>80675903</v>
      </c>
    </row>
    <row r="309" spans="1:6" x14ac:dyDescent="0.25">
      <c r="A309" s="196">
        <v>251107001</v>
      </c>
      <c r="B309" s="197" t="s">
        <v>290</v>
      </c>
      <c r="C309" s="198">
        <v>59654188</v>
      </c>
      <c r="D309" s="198">
        <v>302569</v>
      </c>
      <c r="E309" s="198">
        <v>21324284</v>
      </c>
      <c r="F309" s="198">
        <v>80675903</v>
      </c>
    </row>
    <row r="310" spans="1:6" x14ac:dyDescent="0.25">
      <c r="A310" s="196">
        <v>251108</v>
      </c>
      <c r="B310" s="197" t="s">
        <v>211</v>
      </c>
      <c r="C310" s="198">
        <v>0</v>
      </c>
      <c r="D310" s="198">
        <v>0</v>
      </c>
      <c r="E310" s="198">
        <v>0</v>
      </c>
      <c r="F310" s="198">
        <v>0</v>
      </c>
    </row>
    <row r="311" spans="1:6" x14ac:dyDescent="0.25">
      <c r="A311" s="196">
        <v>251108001</v>
      </c>
      <c r="B311" s="197" t="s">
        <v>211</v>
      </c>
      <c r="C311" s="198">
        <v>0</v>
      </c>
      <c r="D311" s="198">
        <v>0</v>
      </c>
      <c r="E311" s="198">
        <v>0</v>
      </c>
      <c r="F311" s="198">
        <v>0</v>
      </c>
    </row>
    <row r="312" spans="1:6" x14ac:dyDescent="0.25">
      <c r="A312" s="196">
        <v>251109</v>
      </c>
      <c r="B312" s="197" t="s">
        <v>246</v>
      </c>
      <c r="C312" s="198">
        <v>0</v>
      </c>
      <c r="D312" s="198">
        <v>3150605</v>
      </c>
      <c r="E312" s="198">
        <v>7032228</v>
      </c>
      <c r="F312" s="198">
        <v>3881623</v>
      </c>
    </row>
    <row r="313" spans="1:6" x14ac:dyDescent="0.25">
      <c r="A313" s="196">
        <v>251109001</v>
      </c>
      <c r="B313" s="197" t="s">
        <v>246</v>
      </c>
      <c r="C313" s="198">
        <v>0</v>
      </c>
      <c r="D313" s="198">
        <v>2589827</v>
      </c>
      <c r="E313" s="198">
        <v>6471450</v>
      </c>
      <c r="F313" s="198">
        <v>3881623</v>
      </c>
    </row>
    <row r="314" spans="1:6" x14ac:dyDescent="0.25">
      <c r="A314" s="196">
        <v>251109002</v>
      </c>
      <c r="B314" s="197" t="s">
        <v>292</v>
      </c>
      <c r="C314" s="198">
        <v>0</v>
      </c>
      <c r="D314" s="198">
        <v>560778</v>
      </c>
      <c r="E314" s="198">
        <v>560778</v>
      </c>
      <c r="F314" s="198">
        <v>0</v>
      </c>
    </row>
    <row r="315" spans="1:6" x14ac:dyDescent="0.25">
      <c r="A315" s="196">
        <v>251110</v>
      </c>
      <c r="B315" s="197" t="s">
        <v>247</v>
      </c>
      <c r="C315" s="198">
        <v>0</v>
      </c>
      <c r="D315" s="198">
        <v>17649522.449999999</v>
      </c>
      <c r="E315" s="198">
        <v>17649522.449999999</v>
      </c>
      <c r="F315" s="198">
        <v>0</v>
      </c>
    </row>
    <row r="316" spans="1:6" x14ac:dyDescent="0.25">
      <c r="A316" s="196">
        <v>251110001</v>
      </c>
      <c r="B316" s="197" t="s">
        <v>247</v>
      </c>
      <c r="C316" s="198">
        <v>0</v>
      </c>
      <c r="D316" s="198">
        <v>17649522.449999999</v>
      </c>
      <c r="E316" s="198">
        <v>17649522.449999999</v>
      </c>
      <c r="F316" s="198">
        <v>0</v>
      </c>
    </row>
    <row r="317" spans="1:6" x14ac:dyDescent="0.25">
      <c r="A317" s="196">
        <v>251111</v>
      </c>
      <c r="B317" s="197" t="s">
        <v>454</v>
      </c>
      <c r="C317" s="198">
        <v>1702000</v>
      </c>
      <c r="D317" s="198">
        <v>1704600</v>
      </c>
      <c r="E317" s="198">
        <v>1698000</v>
      </c>
      <c r="F317" s="198">
        <v>1695400</v>
      </c>
    </row>
    <row r="318" spans="1:6" x14ac:dyDescent="0.25">
      <c r="A318" s="196">
        <v>251111001</v>
      </c>
      <c r="B318" s="197" t="s">
        <v>454</v>
      </c>
      <c r="C318" s="198">
        <v>1702000</v>
      </c>
      <c r="D318" s="198">
        <v>1704600</v>
      </c>
      <c r="E318" s="198">
        <v>1698000</v>
      </c>
      <c r="F318" s="198">
        <v>1695400</v>
      </c>
    </row>
    <row r="319" spans="1:6" x14ac:dyDescent="0.25">
      <c r="A319" s="196">
        <v>251113</v>
      </c>
      <c r="B319" s="197" t="s">
        <v>455</v>
      </c>
      <c r="C319" s="198">
        <v>0</v>
      </c>
      <c r="D319" s="198">
        <v>0</v>
      </c>
      <c r="E319" s="198">
        <v>0</v>
      </c>
      <c r="F319" s="198">
        <v>0</v>
      </c>
    </row>
    <row r="320" spans="1:6" x14ac:dyDescent="0.25">
      <c r="A320" s="196">
        <v>251113001</v>
      </c>
      <c r="B320" s="197" t="s">
        <v>455</v>
      </c>
      <c r="C320" s="198">
        <v>0</v>
      </c>
      <c r="D320" s="198">
        <v>0</v>
      </c>
      <c r="E320" s="198">
        <v>0</v>
      </c>
      <c r="F320" s="198">
        <v>0</v>
      </c>
    </row>
    <row r="321" spans="1:6" x14ac:dyDescent="0.25">
      <c r="A321" s="196">
        <v>251115</v>
      </c>
      <c r="B321" s="197" t="s">
        <v>456</v>
      </c>
      <c r="C321" s="198">
        <v>0</v>
      </c>
      <c r="D321" s="198">
        <v>0</v>
      </c>
      <c r="E321" s="198">
        <v>0</v>
      </c>
      <c r="F321" s="198">
        <v>0</v>
      </c>
    </row>
    <row r="322" spans="1:6" x14ac:dyDescent="0.25">
      <c r="A322" s="196">
        <v>251115001</v>
      </c>
      <c r="B322" s="197" t="s">
        <v>456</v>
      </c>
      <c r="C322" s="198">
        <v>0</v>
      </c>
      <c r="D322" s="198">
        <v>0</v>
      </c>
      <c r="E322" s="198">
        <v>0</v>
      </c>
      <c r="F322" s="198">
        <v>0</v>
      </c>
    </row>
    <row r="323" spans="1:6" x14ac:dyDescent="0.25">
      <c r="A323" s="196">
        <v>251122</v>
      </c>
      <c r="B323" s="197" t="s">
        <v>457</v>
      </c>
      <c r="C323" s="198">
        <v>28417257</v>
      </c>
      <c r="D323" s="198">
        <v>0</v>
      </c>
      <c r="E323" s="198">
        <v>26206120</v>
      </c>
      <c r="F323" s="198">
        <v>54623377</v>
      </c>
    </row>
    <row r="324" spans="1:6" x14ac:dyDescent="0.25">
      <c r="A324" s="196">
        <v>251122001</v>
      </c>
      <c r="B324" s="197" t="s">
        <v>457</v>
      </c>
      <c r="C324" s="198">
        <v>28417257</v>
      </c>
      <c r="D324" s="198">
        <v>0</v>
      </c>
      <c r="E324" s="198">
        <v>26206120</v>
      </c>
      <c r="F324" s="198">
        <v>54623377</v>
      </c>
    </row>
    <row r="325" spans="1:6" x14ac:dyDescent="0.25">
      <c r="A325" s="196">
        <v>251123</v>
      </c>
      <c r="B325" s="197" t="s">
        <v>250</v>
      </c>
      <c r="C325" s="198">
        <v>21858679</v>
      </c>
      <c r="D325" s="198">
        <v>0</v>
      </c>
      <c r="E325" s="198">
        <v>19857481</v>
      </c>
      <c r="F325" s="198">
        <v>41716160</v>
      </c>
    </row>
    <row r="326" spans="1:6" x14ac:dyDescent="0.25">
      <c r="A326" s="196">
        <v>251123001</v>
      </c>
      <c r="B326" s="197" t="s">
        <v>250</v>
      </c>
      <c r="C326" s="198">
        <v>21858679</v>
      </c>
      <c r="D326" s="198">
        <v>0</v>
      </c>
      <c r="E326" s="198">
        <v>19857481</v>
      </c>
      <c r="F326" s="198">
        <v>41716160</v>
      </c>
    </row>
    <row r="327" spans="1:6" x14ac:dyDescent="0.25">
      <c r="A327" s="196">
        <v>251124</v>
      </c>
      <c r="B327" s="197" t="s">
        <v>251</v>
      </c>
      <c r="C327" s="198">
        <v>9204100</v>
      </c>
      <c r="D327" s="198">
        <v>9224200</v>
      </c>
      <c r="E327" s="198">
        <v>9074800</v>
      </c>
      <c r="F327" s="198">
        <v>9054700</v>
      </c>
    </row>
    <row r="328" spans="1:6" x14ac:dyDescent="0.25">
      <c r="A328" s="196">
        <v>251124001</v>
      </c>
      <c r="B328" s="197" t="s">
        <v>251</v>
      </c>
      <c r="C328" s="198">
        <v>9204100</v>
      </c>
      <c r="D328" s="198">
        <v>9224200</v>
      </c>
      <c r="E328" s="198">
        <v>9074800</v>
      </c>
      <c r="F328" s="198">
        <v>9054700</v>
      </c>
    </row>
    <row r="329" spans="1:6" x14ac:dyDescent="0.25">
      <c r="A329" s="196">
        <v>251125</v>
      </c>
      <c r="B329" s="197" t="s">
        <v>458</v>
      </c>
      <c r="C329" s="198">
        <v>0</v>
      </c>
      <c r="D329" s="198">
        <v>4160169</v>
      </c>
      <c r="E329" s="198">
        <v>4160169</v>
      </c>
      <c r="F329" s="198">
        <v>0</v>
      </c>
    </row>
    <row r="330" spans="1:6" x14ac:dyDescent="0.25">
      <c r="A330" s="196">
        <v>251125001</v>
      </c>
      <c r="B330" s="197" t="s">
        <v>458</v>
      </c>
      <c r="C330" s="198">
        <v>0</v>
      </c>
      <c r="D330" s="198">
        <v>4160169</v>
      </c>
      <c r="E330" s="198">
        <v>4160169</v>
      </c>
      <c r="F330" s="198">
        <v>0</v>
      </c>
    </row>
    <row r="331" spans="1:6" x14ac:dyDescent="0.25">
      <c r="A331" s="196">
        <v>27</v>
      </c>
      <c r="B331" s="197" t="s">
        <v>67</v>
      </c>
      <c r="C331" s="198">
        <v>496282877</v>
      </c>
      <c r="D331" s="198">
        <v>0</v>
      </c>
      <c r="E331" s="198">
        <v>0</v>
      </c>
      <c r="F331" s="198">
        <v>496282877</v>
      </c>
    </row>
    <row r="332" spans="1:6" x14ac:dyDescent="0.25">
      <c r="A332" s="196">
        <v>2701</v>
      </c>
      <c r="B332" s="197" t="s">
        <v>459</v>
      </c>
      <c r="C332" s="198">
        <v>496282877</v>
      </c>
      <c r="D332" s="198">
        <v>0</v>
      </c>
      <c r="E332" s="198">
        <v>0</v>
      </c>
      <c r="F332" s="198">
        <v>496282877</v>
      </c>
    </row>
    <row r="333" spans="1:6" x14ac:dyDescent="0.25">
      <c r="A333" s="196">
        <v>270103</v>
      </c>
      <c r="B333" s="197" t="s">
        <v>320</v>
      </c>
      <c r="C333" s="198">
        <v>496282877</v>
      </c>
      <c r="D333" s="198">
        <v>0</v>
      </c>
      <c r="E333" s="198">
        <v>0</v>
      </c>
      <c r="F333" s="198">
        <v>496282877</v>
      </c>
    </row>
    <row r="334" spans="1:6" x14ac:dyDescent="0.25">
      <c r="A334" s="196">
        <v>270103001</v>
      </c>
      <c r="B334" s="197" t="s">
        <v>320</v>
      </c>
      <c r="C334" s="198">
        <v>496282877</v>
      </c>
      <c r="D334" s="198">
        <v>0</v>
      </c>
      <c r="E334" s="198">
        <v>0</v>
      </c>
      <c r="F334" s="198">
        <v>496282877</v>
      </c>
    </row>
    <row r="335" spans="1:6" x14ac:dyDescent="0.25">
      <c r="A335" s="196">
        <v>29</v>
      </c>
      <c r="B335" s="197" t="s">
        <v>461</v>
      </c>
      <c r="C335" s="198">
        <v>332102</v>
      </c>
      <c r="D335" s="198">
        <v>0</v>
      </c>
      <c r="E335" s="198">
        <v>0</v>
      </c>
      <c r="F335" s="198">
        <v>332102</v>
      </c>
    </row>
    <row r="336" spans="1:6" x14ac:dyDescent="0.25">
      <c r="A336" s="196">
        <v>2910</v>
      </c>
      <c r="B336" s="197" t="s">
        <v>462</v>
      </c>
      <c r="C336" s="198">
        <v>332102</v>
      </c>
      <c r="D336" s="198">
        <v>0</v>
      </c>
      <c r="E336" s="198">
        <v>0</v>
      </c>
      <c r="F336" s="198">
        <v>332102</v>
      </c>
    </row>
    <row r="337" spans="1:9" x14ac:dyDescent="0.25">
      <c r="A337" s="196">
        <v>291007</v>
      </c>
      <c r="B337" s="197" t="s">
        <v>463</v>
      </c>
      <c r="C337" s="198">
        <v>332102</v>
      </c>
      <c r="D337" s="198">
        <v>0</v>
      </c>
      <c r="E337" s="198">
        <v>0</v>
      </c>
      <c r="F337" s="198">
        <v>332102</v>
      </c>
    </row>
    <row r="338" spans="1:9" x14ac:dyDescent="0.25">
      <c r="A338" s="196">
        <v>291007001</v>
      </c>
      <c r="B338" s="197" t="s">
        <v>464</v>
      </c>
      <c r="C338" s="198">
        <v>332102</v>
      </c>
      <c r="D338" s="198">
        <v>0</v>
      </c>
      <c r="E338" s="198">
        <v>0</v>
      </c>
      <c r="F338" s="198">
        <v>332102</v>
      </c>
    </row>
    <row r="339" spans="1:9" x14ac:dyDescent="0.25">
      <c r="A339" s="196">
        <v>3</v>
      </c>
      <c r="B339" s="197" t="s">
        <v>21</v>
      </c>
      <c r="C339" s="198">
        <v>8359094253.3100004</v>
      </c>
      <c r="D339" s="198">
        <v>0</v>
      </c>
      <c r="E339" s="198">
        <v>4042049</v>
      </c>
      <c r="F339" s="198">
        <v>8363136302.3100004</v>
      </c>
      <c r="H339" s="199">
        <f>+C339-D339+E339</f>
        <v>8363136302.3100004</v>
      </c>
      <c r="I339" s="199">
        <f>+F339-H339</f>
        <v>0</v>
      </c>
    </row>
    <row r="340" spans="1:9" x14ac:dyDescent="0.25">
      <c r="A340" s="196">
        <v>31</v>
      </c>
      <c r="B340" s="197" t="s">
        <v>253</v>
      </c>
      <c r="C340" s="198">
        <v>8359094253.3100004</v>
      </c>
      <c r="D340" s="198">
        <v>0</v>
      </c>
      <c r="E340" s="198">
        <v>4042049</v>
      </c>
      <c r="F340" s="198">
        <v>8363136302.3100004</v>
      </c>
    </row>
    <row r="341" spans="1:9" x14ac:dyDescent="0.25">
      <c r="A341" s="196">
        <v>3105</v>
      </c>
      <c r="B341" s="197" t="s">
        <v>466</v>
      </c>
      <c r="C341" s="198">
        <v>2135861251.4400001</v>
      </c>
      <c r="D341" s="198">
        <v>0</v>
      </c>
      <c r="E341" s="198">
        <v>0</v>
      </c>
      <c r="F341" s="198">
        <v>2135861251.4400001</v>
      </c>
      <c r="G341" s="164" t="s">
        <v>465</v>
      </c>
      <c r="H341" s="165">
        <f>+H2-H205-H339</f>
        <v>-288107589.00000095</v>
      </c>
    </row>
    <row r="342" spans="1:9" x14ac:dyDescent="0.25">
      <c r="A342" s="196">
        <v>310506</v>
      </c>
      <c r="B342" s="197" t="s">
        <v>73</v>
      </c>
      <c r="C342" s="198">
        <v>2135861251.4400001</v>
      </c>
      <c r="D342" s="198">
        <v>0</v>
      </c>
      <c r="E342" s="198">
        <v>0</v>
      </c>
      <c r="F342" s="198">
        <v>2135861251.4400001</v>
      </c>
      <c r="G342" s="166"/>
      <c r="H342" s="167">
        <f>+H205+H339-H2</f>
        <v>288107589.00000191</v>
      </c>
    </row>
    <row r="343" spans="1:9" x14ac:dyDescent="0.25">
      <c r="A343" s="196">
        <v>310506001</v>
      </c>
      <c r="B343" s="197" t="s">
        <v>467</v>
      </c>
      <c r="C343" s="198">
        <v>1676954948.4400001</v>
      </c>
      <c r="D343" s="198">
        <v>0</v>
      </c>
      <c r="E343" s="198">
        <v>0</v>
      </c>
      <c r="F343" s="198">
        <v>1676954948.4400001</v>
      </c>
      <c r="G343" s="164"/>
      <c r="H343" s="164"/>
    </row>
    <row r="344" spans="1:9" x14ac:dyDescent="0.25">
      <c r="A344" s="196">
        <v>310506002</v>
      </c>
      <c r="B344" s="197" t="s">
        <v>468</v>
      </c>
      <c r="C344" s="198">
        <v>458906303</v>
      </c>
      <c r="D344" s="198">
        <v>0</v>
      </c>
      <c r="E344" s="198">
        <v>0</v>
      </c>
      <c r="F344" s="198">
        <v>458906303</v>
      </c>
      <c r="G344" s="164"/>
      <c r="H344" s="164"/>
    </row>
    <row r="345" spans="1:9" x14ac:dyDescent="0.25">
      <c r="A345" s="196">
        <v>3109</v>
      </c>
      <c r="B345" s="197" t="s">
        <v>470</v>
      </c>
      <c r="C345" s="198">
        <v>6223233001.8699999</v>
      </c>
      <c r="D345" s="198">
        <v>0</v>
      </c>
      <c r="E345" s="198">
        <v>4042049</v>
      </c>
      <c r="F345" s="198">
        <v>6227275050.8699999</v>
      </c>
      <c r="G345" s="164" t="s">
        <v>469</v>
      </c>
      <c r="H345" s="165">
        <f>+H373-H404-H519</f>
        <v>-288107588.99999994</v>
      </c>
    </row>
    <row r="346" spans="1:9" x14ac:dyDescent="0.25">
      <c r="A346" s="196">
        <v>310901</v>
      </c>
      <c r="B346" s="197" t="s">
        <v>471</v>
      </c>
      <c r="C346" s="198">
        <v>7245641468.1999998</v>
      </c>
      <c r="D346" s="198">
        <v>0</v>
      </c>
      <c r="E346" s="198">
        <v>4042049</v>
      </c>
      <c r="F346" s="198">
        <v>7249683517.1999998</v>
      </c>
      <c r="G346" s="166"/>
      <c r="H346" s="167">
        <f>+H341-H345</f>
        <v>-1.0132789611816406E-6</v>
      </c>
    </row>
    <row r="347" spans="1:9" x14ac:dyDescent="0.25">
      <c r="A347" s="196">
        <v>310901001</v>
      </c>
      <c r="B347" s="197" t="s">
        <v>471</v>
      </c>
      <c r="C347" s="198">
        <v>3438567286.3400002</v>
      </c>
      <c r="D347" s="198">
        <v>0</v>
      </c>
      <c r="E347" s="198">
        <v>0</v>
      </c>
      <c r="F347" s="198">
        <v>3438567286.3400002</v>
      </c>
    </row>
    <row r="348" spans="1:9" x14ac:dyDescent="0.25">
      <c r="A348" s="196">
        <v>310901002</v>
      </c>
      <c r="B348" s="197" t="s">
        <v>546</v>
      </c>
      <c r="C348" s="198">
        <v>1960163.82</v>
      </c>
      <c r="D348" s="198">
        <v>0</v>
      </c>
      <c r="E348" s="198">
        <v>4042049</v>
      </c>
      <c r="F348" s="198">
        <v>6002212.8200000003</v>
      </c>
    </row>
    <row r="349" spans="1:9" x14ac:dyDescent="0.25">
      <c r="A349" s="196">
        <v>310901003</v>
      </c>
      <c r="B349" s="197" t="s">
        <v>473</v>
      </c>
      <c r="C349" s="198">
        <v>3805114018.04</v>
      </c>
      <c r="D349" s="198">
        <v>0</v>
      </c>
      <c r="E349" s="198">
        <v>0</v>
      </c>
      <c r="F349" s="198">
        <v>3805114018.04</v>
      </c>
    </row>
    <row r="350" spans="1:9" x14ac:dyDescent="0.25">
      <c r="A350" s="196">
        <v>310902</v>
      </c>
      <c r="B350" s="197" t="s">
        <v>474</v>
      </c>
      <c r="C350" s="198">
        <v>-1022408466.33</v>
      </c>
      <c r="D350" s="198">
        <v>0</v>
      </c>
      <c r="E350" s="198">
        <v>0</v>
      </c>
      <c r="F350" s="198">
        <v>-1022408466.33</v>
      </c>
    </row>
    <row r="351" spans="1:9" x14ac:dyDescent="0.25">
      <c r="A351" s="196">
        <v>310902001</v>
      </c>
      <c r="B351" s="197" t="s">
        <v>474</v>
      </c>
      <c r="C351" s="198">
        <v>-1022408466.33</v>
      </c>
      <c r="D351" s="198">
        <v>0</v>
      </c>
      <c r="E351" s="198">
        <v>0</v>
      </c>
      <c r="F351" s="198">
        <v>-1022408466.33</v>
      </c>
    </row>
    <row r="352" spans="1:9" x14ac:dyDescent="0.25">
      <c r="A352" s="196">
        <v>3110</v>
      </c>
      <c r="B352" s="197" t="s">
        <v>475</v>
      </c>
      <c r="C352" s="198">
        <v>0</v>
      </c>
      <c r="D352" s="198">
        <v>0</v>
      </c>
      <c r="E352" s="198">
        <v>0</v>
      </c>
      <c r="F352" s="198">
        <v>0</v>
      </c>
    </row>
    <row r="353" spans="1:6" x14ac:dyDescent="0.25">
      <c r="A353" s="196">
        <v>311001</v>
      </c>
      <c r="B353" s="197" t="s">
        <v>476</v>
      </c>
      <c r="C353" s="198">
        <v>0</v>
      </c>
      <c r="D353" s="198">
        <v>0</v>
      </c>
      <c r="E353" s="198">
        <v>0</v>
      </c>
      <c r="F353" s="198">
        <v>0</v>
      </c>
    </row>
    <row r="354" spans="1:6" x14ac:dyDescent="0.25">
      <c r="A354" s="196">
        <v>311001001</v>
      </c>
      <c r="B354" s="197" t="s">
        <v>477</v>
      </c>
      <c r="C354" s="198">
        <v>0</v>
      </c>
      <c r="D354" s="198">
        <v>0</v>
      </c>
      <c r="E354" s="198">
        <v>0</v>
      </c>
      <c r="F354" s="198">
        <v>0</v>
      </c>
    </row>
    <row r="355" spans="1:6" x14ac:dyDescent="0.25">
      <c r="A355" s="196">
        <v>311002</v>
      </c>
      <c r="B355" s="197" t="s">
        <v>478</v>
      </c>
      <c r="C355" s="198">
        <v>0</v>
      </c>
      <c r="D355" s="198">
        <v>0</v>
      </c>
      <c r="E355" s="198">
        <v>0</v>
      </c>
      <c r="F355" s="198">
        <v>0</v>
      </c>
    </row>
    <row r="356" spans="1:6" x14ac:dyDescent="0.25">
      <c r="A356" s="196">
        <v>311002001</v>
      </c>
      <c r="B356" s="197" t="s">
        <v>478</v>
      </c>
      <c r="C356" s="198">
        <v>0</v>
      </c>
      <c r="D356" s="198">
        <v>0</v>
      </c>
      <c r="E356" s="198">
        <v>0</v>
      </c>
      <c r="F356" s="198">
        <v>0</v>
      </c>
    </row>
    <row r="357" spans="1:6" x14ac:dyDescent="0.25">
      <c r="A357" s="196">
        <v>3145</v>
      </c>
      <c r="B357" s="197" t="s">
        <v>479</v>
      </c>
      <c r="C357" s="198">
        <v>0</v>
      </c>
      <c r="D357" s="198">
        <v>0</v>
      </c>
      <c r="E357" s="198">
        <v>0</v>
      </c>
      <c r="F357" s="198">
        <v>0</v>
      </c>
    </row>
    <row r="358" spans="1:6" x14ac:dyDescent="0.25">
      <c r="A358" s="196">
        <v>314505</v>
      </c>
      <c r="B358" s="197" t="s">
        <v>13</v>
      </c>
      <c r="C358" s="198">
        <v>0</v>
      </c>
      <c r="D358" s="198">
        <v>0</v>
      </c>
      <c r="E358" s="198">
        <v>0</v>
      </c>
      <c r="F358" s="198">
        <v>0</v>
      </c>
    </row>
    <row r="359" spans="1:6" x14ac:dyDescent="0.25">
      <c r="A359" s="196">
        <v>314505004</v>
      </c>
      <c r="B359" s="197" t="s">
        <v>480</v>
      </c>
      <c r="C359" s="198">
        <v>0</v>
      </c>
      <c r="D359" s="198">
        <v>0</v>
      </c>
      <c r="E359" s="198">
        <v>0</v>
      </c>
      <c r="F359" s="198">
        <v>0</v>
      </c>
    </row>
    <row r="360" spans="1:6" x14ac:dyDescent="0.25">
      <c r="A360" s="196">
        <v>314506</v>
      </c>
      <c r="B360" s="197" t="s">
        <v>481</v>
      </c>
      <c r="C360" s="198">
        <v>0</v>
      </c>
      <c r="D360" s="198">
        <v>0</v>
      </c>
      <c r="E360" s="198">
        <v>0</v>
      </c>
      <c r="F360" s="198">
        <v>0</v>
      </c>
    </row>
    <row r="361" spans="1:6" x14ac:dyDescent="0.25">
      <c r="A361" s="196">
        <v>314506001</v>
      </c>
      <c r="B361" s="197" t="s">
        <v>482</v>
      </c>
      <c r="C361" s="198">
        <v>0</v>
      </c>
      <c r="D361" s="198">
        <v>0</v>
      </c>
      <c r="E361" s="198">
        <v>0</v>
      </c>
      <c r="F361" s="198">
        <v>0</v>
      </c>
    </row>
    <row r="362" spans="1:6" x14ac:dyDescent="0.25">
      <c r="A362" s="196">
        <v>314506003</v>
      </c>
      <c r="B362" s="197" t="s">
        <v>483</v>
      </c>
      <c r="C362" s="198">
        <v>0</v>
      </c>
      <c r="D362" s="198">
        <v>0</v>
      </c>
      <c r="E362" s="198">
        <v>0</v>
      </c>
      <c r="F362" s="198">
        <v>0</v>
      </c>
    </row>
    <row r="363" spans="1:6" x14ac:dyDescent="0.25">
      <c r="A363" s="196">
        <v>314506004</v>
      </c>
      <c r="B363" s="197" t="s">
        <v>484</v>
      </c>
      <c r="C363" s="198">
        <v>0</v>
      </c>
      <c r="D363" s="198">
        <v>0</v>
      </c>
      <c r="E363" s="198">
        <v>0</v>
      </c>
      <c r="F363" s="198">
        <v>0</v>
      </c>
    </row>
    <row r="364" spans="1:6" x14ac:dyDescent="0.25">
      <c r="A364" s="196">
        <v>314512</v>
      </c>
      <c r="B364" s="197" t="s">
        <v>15</v>
      </c>
      <c r="C364" s="198">
        <v>0</v>
      </c>
      <c r="D364" s="198">
        <v>0</v>
      </c>
      <c r="E364" s="198">
        <v>0</v>
      </c>
      <c r="F364" s="198">
        <v>0</v>
      </c>
    </row>
    <row r="365" spans="1:6" x14ac:dyDescent="0.25">
      <c r="A365" s="196">
        <v>314512001</v>
      </c>
      <c r="B365" s="197" t="s">
        <v>485</v>
      </c>
      <c r="C365" s="198">
        <v>0</v>
      </c>
      <c r="D365" s="198">
        <v>0</v>
      </c>
      <c r="E365" s="198">
        <v>0</v>
      </c>
      <c r="F365" s="198">
        <v>0</v>
      </c>
    </row>
    <row r="366" spans="1:6" x14ac:dyDescent="0.25">
      <c r="A366" s="196">
        <v>314512002</v>
      </c>
      <c r="B366" s="197" t="s">
        <v>486</v>
      </c>
      <c r="C366" s="198">
        <v>0</v>
      </c>
      <c r="D366" s="198">
        <v>0</v>
      </c>
      <c r="E366" s="198">
        <v>0</v>
      </c>
      <c r="F366" s="198">
        <v>0</v>
      </c>
    </row>
    <row r="367" spans="1:6" x14ac:dyDescent="0.25">
      <c r="A367" s="196">
        <v>314512003</v>
      </c>
      <c r="B367" s="197" t="s">
        <v>487</v>
      </c>
      <c r="C367" s="198">
        <v>0</v>
      </c>
      <c r="D367" s="198">
        <v>0</v>
      </c>
      <c r="E367" s="198">
        <v>0</v>
      </c>
      <c r="F367" s="198">
        <v>0</v>
      </c>
    </row>
    <row r="368" spans="1:6" x14ac:dyDescent="0.25">
      <c r="A368" s="196">
        <v>314512004</v>
      </c>
      <c r="B368" s="197" t="s">
        <v>488</v>
      </c>
      <c r="C368" s="198">
        <v>0</v>
      </c>
      <c r="D368" s="198">
        <v>0</v>
      </c>
      <c r="E368" s="198">
        <v>0</v>
      </c>
      <c r="F368" s="198">
        <v>0</v>
      </c>
    </row>
    <row r="369" spans="1:9" x14ac:dyDescent="0.25">
      <c r="A369" s="196">
        <v>314515</v>
      </c>
      <c r="B369" s="197" t="s">
        <v>10</v>
      </c>
      <c r="C369" s="198">
        <v>0</v>
      </c>
      <c r="D369" s="198">
        <v>0</v>
      </c>
      <c r="E369" s="198">
        <v>0</v>
      </c>
      <c r="F369" s="198">
        <v>0</v>
      </c>
    </row>
    <row r="370" spans="1:9" x14ac:dyDescent="0.25">
      <c r="A370" s="196">
        <v>314515003</v>
      </c>
      <c r="B370" s="197" t="s">
        <v>489</v>
      </c>
      <c r="C370" s="198">
        <v>0</v>
      </c>
      <c r="D370" s="198">
        <v>0</v>
      </c>
      <c r="E370" s="198">
        <v>0</v>
      </c>
      <c r="F370" s="198">
        <v>0</v>
      </c>
    </row>
    <row r="371" spans="1:9" x14ac:dyDescent="0.25">
      <c r="A371" s="196">
        <v>314590</v>
      </c>
      <c r="B371" s="197" t="s">
        <v>490</v>
      </c>
      <c r="C371" s="198">
        <v>0</v>
      </c>
      <c r="D371" s="198">
        <v>0</v>
      </c>
      <c r="E371" s="198">
        <v>0</v>
      </c>
      <c r="F371" s="198">
        <v>0</v>
      </c>
    </row>
    <row r="372" spans="1:9" x14ac:dyDescent="0.25">
      <c r="A372" s="196">
        <v>314590001</v>
      </c>
      <c r="B372" s="197" t="s">
        <v>491</v>
      </c>
      <c r="C372" s="198">
        <v>0</v>
      </c>
      <c r="D372" s="198">
        <v>0</v>
      </c>
      <c r="E372" s="198">
        <v>0</v>
      </c>
      <c r="F372" s="198">
        <v>0</v>
      </c>
    </row>
    <row r="373" spans="1:9" x14ac:dyDescent="0.25">
      <c r="A373" s="196">
        <v>4</v>
      </c>
      <c r="B373" s="197" t="s">
        <v>257</v>
      </c>
      <c r="C373" s="198">
        <v>1527750361.8099999</v>
      </c>
      <c r="D373" s="198">
        <v>1632700</v>
      </c>
      <c r="E373" s="198">
        <v>566059814.82000005</v>
      </c>
      <c r="F373" s="198">
        <v>2092177476.6300001</v>
      </c>
      <c r="H373" s="199">
        <f>+C373-D373+E373</f>
        <v>2092177476.6300001</v>
      </c>
      <c r="I373" s="199">
        <f>+F373-H373</f>
        <v>0</v>
      </c>
    </row>
    <row r="374" spans="1:9" x14ac:dyDescent="0.25">
      <c r="A374" s="196">
        <v>42</v>
      </c>
      <c r="B374" s="197" t="s">
        <v>258</v>
      </c>
      <c r="C374" s="198">
        <v>68822070</v>
      </c>
      <c r="D374" s="198">
        <v>1632700</v>
      </c>
      <c r="E374" s="198">
        <v>53093277</v>
      </c>
      <c r="F374" s="198">
        <v>120282647</v>
      </c>
    </row>
    <row r="375" spans="1:9" x14ac:dyDescent="0.25">
      <c r="A375" s="196">
        <v>4204</v>
      </c>
      <c r="B375" s="197" t="s">
        <v>492</v>
      </c>
      <c r="C375" s="198">
        <v>51724239</v>
      </c>
      <c r="D375" s="198">
        <v>1537850</v>
      </c>
      <c r="E375" s="198">
        <v>48394427</v>
      </c>
      <c r="F375" s="198">
        <v>98580816</v>
      </c>
    </row>
    <row r="376" spans="1:9" x14ac:dyDescent="0.25">
      <c r="A376" s="196">
        <v>420401</v>
      </c>
      <c r="B376" s="197" t="s">
        <v>260</v>
      </c>
      <c r="C376" s="198">
        <v>51421289</v>
      </c>
      <c r="D376" s="198">
        <v>0</v>
      </c>
      <c r="E376" s="198">
        <v>46856577</v>
      </c>
      <c r="F376" s="198">
        <v>98277866</v>
      </c>
    </row>
    <row r="377" spans="1:9" x14ac:dyDescent="0.25">
      <c r="A377" s="196">
        <v>420401001</v>
      </c>
      <c r="B377" s="197" t="s">
        <v>260</v>
      </c>
      <c r="C377" s="198">
        <v>51421289</v>
      </c>
      <c r="D377" s="198">
        <v>0</v>
      </c>
      <c r="E377" s="198">
        <v>46856577</v>
      </c>
      <c r="F377" s="198">
        <v>98277866</v>
      </c>
    </row>
    <row r="378" spans="1:9" x14ac:dyDescent="0.25">
      <c r="A378" s="196">
        <v>420410</v>
      </c>
      <c r="B378" s="197" t="s">
        <v>261</v>
      </c>
      <c r="C378" s="198">
        <v>0</v>
      </c>
      <c r="D378" s="198">
        <v>1537850</v>
      </c>
      <c r="E378" s="198">
        <v>1537850</v>
      </c>
      <c r="F378" s="198">
        <v>0</v>
      </c>
    </row>
    <row r="379" spans="1:9" x14ac:dyDescent="0.25">
      <c r="A379" s="196">
        <v>420410001</v>
      </c>
      <c r="B379" s="197" t="s">
        <v>261</v>
      </c>
      <c r="C379" s="198">
        <v>0</v>
      </c>
      <c r="D379" s="198">
        <v>1537850</v>
      </c>
      <c r="E379" s="198">
        <v>1537850</v>
      </c>
      <c r="F379" s="198">
        <v>0</v>
      </c>
    </row>
    <row r="380" spans="1:9" x14ac:dyDescent="0.25">
      <c r="A380" s="196">
        <v>420490</v>
      </c>
      <c r="B380" s="197" t="s">
        <v>262</v>
      </c>
      <c r="C380" s="198">
        <v>302950</v>
      </c>
      <c r="D380" s="198">
        <v>0</v>
      </c>
      <c r="E380" s="198">
        <v>0</v>
      </c>
      <c r="F380" s="198">
        <v>302950</v>
      </c>
    </row>
    <row r="381" spans="1:9" x14ac:dyDescent="0.25">
      <c r="A381" s="196">
        <v>420490002</v>
      </c>
      <c r="B381" s="197" t="s">
        <v>547</v>
      </c>
      <c r="C381" s="198">
        <v>302950</v>
      </c>
      <c r="D381" s="198">
        <v>0</v>
      </c>
      <c r="E381" s="198">
        <v>0</v>
      </c>
      <c r="F381" s="198">
        <v>302950</v>
      </c>
    </row>
    <row r="382" spans="1:9" x14ac:dyDescent="0.25">
      <c r="A382" s="196">
        <v>4210</v>
      </c>
      <c r="B382" s="197" t="s">
        <v>493</v>
      </c>
      <c r="C382" s="198">
        <v>17097831</v>
      </c>
      <c r="D382" s="198">
        <v>94850</v>
      </c>
      <c r="E382" s="198">
        <v>4698850</v>
      </c>
      <c r="F382" s="198">
        <v>21701831</v>
      </c>
    </row>
    <row r="383" spans="1:9" x14ac:dyDescent="0.25">
      <c r="A383" s="196">
        <v>421004</v>
      </c>
      <c r="B383" s="197" t="s">
        <v>260</v>
      </c>
      <c r="C383" s="198">
        <v>2244686</v>
      </c>
      <c r="D383" s="198">
        <v>5400</v>
      </c>
      <c r="E383" s="198">
        <v>3265500</v>
      </c>
      <c r="F383" s="198">
        <v>5504786</v>
      </c>
    </row>
    <row r="384" spans="1:9" x14ac:dyDescent="0.25">
      <c r="A384" s="196">
        <v>421004001</v>
      </c>
      <c r="B384" s="197" t="s">
        <v>260</v>
      </c>
      <c r="C384" s="198">
        <v>2244686</v>
      </c>
      <c r="D384" s="198">
        <v>5400</v>
      </c>
      <c r="E384" s="198">
        <v>3265500</v>
      </c>
      <c r="F384" s="198">
        <v>5504786</v>
      </c>
    </row>
    <row r="385" spans="1:6" x14ac:dyDescent="0.25">
      <c r="A385" s="196">
        <v>421025</v>
      </c>
      <c r="B385" s="197" t="s">
        <v>169</v>
      </c>
      <c r="C385" s="198">
        <v>14025730</v>
      </c>
      <c r="D385" s="198">
        <v>89450</v>
      </c>
      <c r="E385" s="198">
        <v>1388850</v>
      </c>
      <c r="F385" s="198">
        <v>15325130</v>
      </c>
    </row>
    <row r="386" spans="1:6" x14ac:dyDescent="0.25">
      <c r="A386" s="196">
        <v>421025001</v>
      </c>
      <c r="B386" s="197" t="s">
        <v>169</v>
      </c>
      <c r="C386" s="198">
        <v>14025730</v>
      </c>
      <c r="D386" s="198">
        <v>89450</v>
      </c>
      <c r="E386" s="198">
        <v>1388850</v>
      </c>
      <c r="F386" s="198">
        <v>15325130</v>
      </c>
    </row>
    <row r="387" spans="1:6" x14ac:dyDescent="0.25">
      <c r="A387" s="196">
        <v>421090</v>
      </c>
      <c r="B387" s="197" t="s">
        <v>263</v>
      </c>
      <c r="C387" s="198">
        <v>827415</v>
      </c>
      <c r="D387" s="198">
        <v>0</v>
      </c>
      <c r="E387" s="198">
        <v>44500</v>
      </c>
      <c r="F387" s="198">
        <v>871915</v>
      </c>
    </row>
    <row r="388" spans="1:6" x14ac:dyDescent="0.25">
      <c r="A388" s="196">
        <v>421090005</v>
      </c>
      <c r="B388" s="197" t="s">
        <v>495</v>
      </c>
      <c r="C388" s="198">
        <v>827415</v>
      </c>
      <c r="D388" s="198">
        <v>0</v>
      </c>
      <c r="E388" s="198">
        <v>44500</v>
      </c>
      <c r="F388" s="198">
        <v>871915</v>
      </c>
    </row>
    <row r="389" spans="1:6" x14ac:dyDescent="0.25">
      <c r="A389" s="196">
        <v>47</v>
      </c>
      <c r="B389" s="197" t="s">
        <v>313</v>
      </c>
      <c r="C389" s="198">
        <v>1412453946.0999999</v>
      </c>
      <c r="D389" s="198">
        <v>0</v>
      </c>
      <c r="E389" s="198">
        <v>512966518.81999999</v>
      </c>
      <c r="F389" s="198">
        <v>1925420464.9200001</v>
      </c>
    </row>
    <row r="390" spans="1:6" x14ac:dyDescent="0.25">
      <c r="A390" s="196">
        <v>4705</v>
      </c>
      <c r="B390" s="197" t="s">
        <v>496</v>
      </c>
      <c r="C390" s="198">
        <v>1370038367.0999999</v>
      </c>
      <c r="D390" s="198">
        <v>0</v>
      </c>
      <c r="E390" s="198">
        <v>501771547.81999999</v>
      </c>
      <c r="F390" s="198">
        <v>1871809914.9200001</v>
      </c>
    </row>
    <row r="391" spans="1:6" x14ac:dyDescent="0.25">
      <c r="A391" s="196">
        <v>470508</v>
      </c>
      <c r="B391" s="197" t="s">
        <v>266</v>
      </c>
      <c r="C391" s="198">
        <v>979268605.10000002</v>
      </c>
      <c r="D391" s="198">
        <v>0</v>
      </c>
      <c r="E391" s="198">
        <v>401644672.24000001</v>
      </c>
      <c r="F391" s="198">
        <v>1380913277.3399999</v>
      </c>
    </row>
    <row r="392" spans="1:6" x14ac:dyDescent="0.25">
      <c r="A392" s="196">
        <v>470510</v>
      </c>
      <c r="B392" s="197" t="s">
        <v>267</v>
      </c>
      <c r="C392" s="198">
        <v>390769762</v>
      </c>
      <c r="D392" s="198">
        <v>0</v>
      </c>
      <c r="E392" s="198">
        <v>100126875.58</v>
      </c>
      <c r="F392" s="198">
        <v>490896637.57999998</v>
      </c>
    </row>
    <row r="393" spans="1:6" x14ac:dyDescent="0.25">
      <c r="A393" s="196">
        <v>4722</v>
      </c>
      <c r="B393" s="197" t="s">
        <v>497</v>
      </c>
      <c r="C393" s="198">
        <v>42415579</v>
      </c>
      <c r="D393" s="198">
        <v>0</v>
      </c>
      <c r="E393" s="198">
        <v>11194971</v>
      </c>
      <c r="F393" s="198">
        <v>53610550</v>
      </c>
    </row>
    <row r="394" spans="1:6" x14ac:dyDescent="0.25">
      <c r="A394" s="196">
        <v>472201</v>
      </c>
      <c r="B394" s="197" t="s">
        <v>498</v>
      </c>
      <c r="C394" s="198">
        <v>42415579</v>
      </c>
      <c r="D394" s="198">
        <v>0</v>
      </c>
      <c r="E394" s="198">
        <v>11194971</v>
      </c>
      <c r="F394" s="198">
        <v>53610550</v>
      </c>
    </row>
    <row r="395" spans="1:6" x14ac:dyDescent="0.25">
      <c r="A395" s="196">
        <v>48</v>
      </c>
      <c r="B395" s="197" t="s">
        <v>119</v>
      </c>
      <c r="C395" s="198">
        <v>46474345.710000001</v>
      </c>
      <c r="D395" s="198">
        <v>0</v>
      </c>
      <c r="E395" s="198">
        <v>19</v>
      </c>
      <c r="F395" s="198">
        <v>46474364.710000001</v>
      </c>
    </row>
    <row r="396" spans="1:6" x14ac:dyDescent="0.25">
      <c r="A396" s="196">
        <v>4808</v>
      </c>
      <c r="B396" s="197" t="s">
        <v>499</v>
      </c>
      <c r="C396" s="198">
        <v>46474345.710000001</v>
      </c>
      <c r="D396" s="198">
        <v>0</v>
      </c>
      <c r="E396" s="198">
        <v>19</v>
      </c>
      <c r="F396" s="198">
        <v>46474364.710000001</v>
      </c>
    </row>
    <row r="397" spans="1:6" x14ac:dyDescent="0.25">
      <c r="A397" s="196">
        <v>480815</v>
      </c>
      <c r="B397" s="197" t="s">
        <v>270</v>
      </c>
      <c r="C397" s="198">
        <v>22256</v>
      </c>
      <c r="D397" s="198">
        <v>0</v>
      </c>
      <c r="E397" s="198">
        <v>0</v>
      </c>
      <c r="F397" s="198">
        <v>22256</v>
      </c>
    </row>
    <row r="398" spans="1:6" x14ac:dyDescent="0.25">
      <c r="A398" s="196">
        <v>480815001</v>
      </c>
      <c r="B398" s="197" t="s">
        <v>270</v>
      </c>
      <c r="C398" s="198">
        <v>22256</v>
      </c>
      <c r="D398" s="198">
        <v>0</v>
      </c>
      <c r="E398" s="198">
        <v>0</v>
      </c>
      <c r="F398" s="198">
        <v>22256</v>
      </c>
    </row>
    <row r="399" spans="1:6" x14ac:dyDescent="0.25">
      <c r="A399" s="196">
        <v>480826</v>
      </c>
      <c r="B399" s="197" t="s">
        <v>271</v>
      </c>
      <c r="C399" s="198">
        <v>46417318.710000001</v>
      </c>
      <c r="D399" s="198">
        <v>0</v>
      </c>
      <c r="E399" s="198">
        <v>0</v>
      </c>
      <c r="F399" s="198">
        <v>46417318.710000001</v>
      </c>
    </row>
    <row r="400" spans="1:6" x14ac:dyDescent="0.25">
      <c r="A400" s="196">
        <v>480826001</v>
      </c>
      <c r="B400" s="197" t="s">
        <v>271</v>
      </c>
      <c r="C400" s="198">
        <v>46417318.710000001</v>
      </c>
      <c r="D400" s="198">
        <v>0</v>
      </c>
      <c r="E400" s="198">
        <v>0</v>
      </c>
      <c r="F400" s="198">
        <v>46417318.710000001</v>
      </c>
    </row>
    <row r="401" spans="1:9" x14ac:dyDescent="0.25">
      <c r="A401" s="196">
        <v>480826003</v>
      </c>
      <c r="B401" s="197" t="s">
        <v>548</v>
      </c>
      <c r="C401" s="198">
        <v>0</v>
      </c>
      <c r="D401" s="198">
        <v>0</v>
      </c>
      <c r="E401" s="198">
        <v>0</v>
      </c>
      <c r="F401" s="198">
        <v>0</v>
      </c>
    </row>
    <row r="402" spans="1:9" x14ac:dyDescent="0.25">
      <c r="A402" s="196">
        <v>480827</v>
      </c>
      <c r="B402" s="197" t="s">
        <v>272</v>
      </c>
      <c r="C402" s="198">
        <v>34771</v>
      </c>
      <c r="D402" s="198">
        <v>0</v>
      </c>
      <c r="E402" s="198">
        <v>19</v>
      </c>
      <c r="F402" s="198">
        <v>34790</v>
      </c>
    </row>
    <row r="403" spans="1:9" x14ac:dyDescent="0.25">
      <c r="A403" s="196">
        <v>480827001</v>
      </c>
      <c r="B403" s="197" t="s">
        <v>272</v>
      </c>
      <c r="C403" s="198">
        <v>34771</v>
      </c>
      <c r="D403" s="198">
        <v>0</v>
      </c>
      <c r="E403" s="198">
        <v>19</v>
      </c>
      <c r="F403" s="198">
        <v>34790</v>
      </c>
    </row>
    <row r="404" spans="1:9" x14ac:dyDescent="0.25">
      <c r="A404" s="196">
        <v>5</v>
      </c>
      <c r="B404" s="197" t="s">
        <v>502</v>
      </c>
      <c r="C404" s="198">
        <v>1778855485.1400001</v>
      </c>
      <c r="D404" s="198">
        <v>561382254.07000005</v>
      </c>
      <c r="E404" s="198">
        <v>6719378</v>
      </c>
      <c r="F404" s="198">
        <v>2333518361.21</v>
      </c>
      <c r="H404" s="199">
        <f>+C404+D404-E404</f>
        <v>2333518361.21</v>
      </c>
      <c r="I404" s="199">
        <f>+F404-H404</f>
        <v>0</v>
      </c>
    </row>
    <row r="405" spans="1:9" x14ac:dyDescent="0.25">
      <c r="A405" s="196">
        <v>51</v>
      </c>
      <c r="B405" s="197" t="s">
        <v>503</v>
      </c>
      <c r="C405" s="198">
        <v>1642787429.26</v>
      </c>
      <c r="D405" s="198">
        <v>527092194.06999999</v>
      </c>
      <c r="E405" s="198">
        <v>6719378</v>
      </c>
      <c r="F405" s="198">
        <v>2163160245.3299999</v>
      </c>
    </row>
    <row r="406" spans="1:9" x14ac:dyDescent="0.25">
      <c r="A406" s="196">
        <v>5101</v>
      </c>
      <c r="B406" s="197" t="s">
        <v>504</v>
      </c>
      <c r="C406" s="198">
        <v>672120366</v>
      </c>
      <c r="D406" s="198">
        <v>245295062</v>
      </c>
      <c r="E406" s="198">
        <v>0</v>
      </c>
      <c r="F406" s="198">
        <v>917415428</v>
      </c>
    </row>
    <row r="407" spans="1:9" x14ac:dyDescent="0.25">
      <c r="A407" s="196">
        <v>510101</v>
      </c>
      <c r="B407" s="197" t="s">
        <v>277</v>
      </c>
      <c r="C407" s="198">
        <v>578396037</v>
      </c>
      <c r="D407" s="198">
        <v>215416227</v>
      </c>
      <c r="E407" s="198">
        <v>0</v>
      </c>
      <c r="F407" s="198">
        <v>793812264</v>
      </c>
    </row>
    <row r="408" spans="1:9" x14ac:dyDescent="0.25">
      <c r="A408" s="196">
        <v>510101001</v>
      </c>
      <c r="B408" s="197" t="s">
        <v>277</v>
      </c>
      <c r="C408" s="198">
        <v>578396037</v>
      </c>
      <c r="D408" s="198">
        <v>215416227</v>
      </c>
      <c r="E408" s="198">
        <v>0</v>
      </c>
      <c r="F408" s="198">
        <v>793812264</v>
      </c>
    </row>
    <row r="409" spans="1:9" x14ac:dyDescent="0.25">
      <c r="A409" s="196">
        <v>510103</v>
      </c>
      <c r="B409" s="197" t="s">
        <v>278</v>
      </c>
      <c r="C409" s="198">
        <v>768524</v>
      </c>
      <c r="D409" s="198">
        <v>0</v>
      </c>
      <c r="E409" s="198">
        <v>0</v>
      </c>
      <c r="F409" s="198">
        <v>768524</v>
      </c>
    </row>
    <row r="410" spans="1:9" x14ac:dyDescent="0.25">
      <c r="A410" s="196">
        <v>510103001</v>
      </c>
      <c r="B410" s="197" t="s">
        <v>278</v>
      </c>
      <c r="C410" s="198">
        <v>768524</v>
      </c>
      <c r="D410" s="198">
        <v>0</v>
      </c>
      <c r="E410" s="198">
        <v>0</v>
      </c>
      <c r="F410" s="198">
        <v>768524</v>
      </c>
    </row>
    <row r="411" spans="1:9" x14ac:dyDescent="0.25">
      <c r="A411" s="196">
        <v>510110</v>
      </c>
      <c r="B411" s="197" t="s">
        <v>505</v>
      </c>
      <c r="C411" s="198">
        <v>54808961</v>
      </c>
      <c r="D411" s="198">
        <v>20188428</v>
      </c>
      <c r="E411" s="198">
        <v>0</v>
      </c>
      <c r="F411" s="198">
        <v>74997389</v>
      </c>
    </row>
    <row r="412" spans="1:9" x14ac:dyDescent="0.25">
      <c r="A412" s="196">
        <v>510110001</v>
      </c>
      <c r="B412" s="197" t="s">
        <v>505</v>
      </c>
      <c r="C412" s="198">
        <v>54808961</v>
      </c>
      <c r="D412" s="198">
        <v>20188428</v>
      </c>
      <c r="E412" s="198">
        <v>0</v>
      </c>
      <c r="F412" s="198">
        <v>74997389</v>
      </c>
    </row>
    <row r="413" spans="1:9" x14ac:dyDescent="0.25">
      <c r="A413" s="196">
        <v>510119</v>
      </c>
      <c r="B413" s="197" t="s">
        <v>246</v>
      </c>
      <c r="C413" s="198">
        <v>30673526</v>
      </c>
      <c r="D413" s="198">
        <v>7032228</v>
      </c>
      <c r="E413" s="198">
        <v>0</v>
      </c>
      <c r="F413" s="198">
        <v>37705754</v>
      </c>
    </row>
    <row r="414" spans="1:9" x14ac:dyDescent="0.25">
      <c r="A414" s="196">
        <v>510119003</v>
      </c>
      <c r="B414" s="197" t="s">
        <v>506</v>
      </c>
      <c r="C414" s="198">
        <v>30673526</v>
      </c>
      <c r="D414" s="198">
        <v>7032228</v>
      </c>
      <c r="E414" s="198">
        <v>0</v>
      </c>
      <c r="F414" s="198">
        <v>37705754</v>
      </c>
    </row>
    <row r="415" spans="1:9" x14ac:dyDescent="0.25">
      <c r="A415" s="196">
        <v>510123</v>
      </c>
      <c r="B415" s="197" t="s">
        <v>280</v>
      </c>
      <c r="C415" s="198">
        <v>4549579</v>
      </c>
      <c r="D415" s="198">
        <v>1618237</v>
      </c>
      <c r="E415" s="198">
        <v>0</v>
      </c>
      <c r="F415" s="198">
        <v>6167816</v>
      </c>
    </row>
    <row r="416" spans="1:9" x14ac:dyDescent="0.25">
      <c r="A416" s="196">
        <v>510123001</v>
      </c>
      <c r="B416" s="197" t="s">
        <v>280</v>
      </c>
      <c r="C416" s="198">
        <v>4549579</v>
      </c>
      <c r="D416" s="198">
        <v>1618237</v>
      </c>
      <c r="E416" s="198">
        <v>0</v>
      </c>
      <c r="F416" s="198">
        <v>6167816</v>
      </c>
    </row>
    <row r="417" spans="1:6" x14ac:dyDescent="0.25">
      <c r="A417" s="196">
        <v>510160</v>
      </c>
      <c r="B417" s="197" t="s">
        <v>281</v>
      </c>
      <c r="C417" s="198">
        <v>2923739</v>
      </c>
      <c r="D417" s="198">
        <v>1039942</v>
      </c>
      <c r="E417" s="198">
        <v>0</v>
      </c>
      <c r="F417" s="198">
        <v>3963681</v>
      </c>
    </row>
    <row r="418" spans="1:6" x14ac:dyDescent="0.25">
      <c r="A418" s="196">
        <v>510160001</v>
      </c>
      <c r="B418" s="197" t="s">
        <v>281</v>
      </c>
      <c r="C418" s="198">
        <v>2923739</v>
      </c>
      <c r="D418" s="198">
        <v>1039942</v>
      </c>
      <c r="E418" s="198">
        <v>0</v>
      </c>
      <c r="F418" s="198">
        <v>3963681</v>
      </c>
    </row>
    <row r="419" spans="1:6" x14ac:dyDescent="0.25">
      <c r="A419" s="196">
        <v>5103</v>
      </c>
      <c r="B419" s="197" t="s">
        <v>507</v>
      </c>
      <c r="C419" s="198">
        <v>171769517</v>
      </c>
      <c r="D419" s="198">
        <v>56836401</v>
      </c>
      <c r="E419" s="198">
        <v>0</v>
      </c>
      <c r="F419" s="198">
        <v>228605918</v>
      </c>
    </row>
    <row r="420" spans="1:6" x14ac:dyDescent="0.25">
      <c r="A420" s="196">
        <v>510302</v>
      </c>
      <c r="B420" s="197" t="s">
        <v>251</v>
      </c>
      <c r="C420" s="198">
        <v>25445700</v>
      </c>
      <c r="D420" s="198">
        <v>9074800</v>
      </c>
      <c r="E420" s="198">
        <v>0</v>
      </c>
      <c r="F420" s="198">
        <v>34520500</v>
      </c>
    </row>
    <row r="421" spans="1:6" x14ac:dyDescent="0.25">
      <c r="A421" s="196">
        <v>510302001</v>
      </c>
      <c r="B421" s="197" t="s">
        <v>251</v>
      </c>
      <c r="C421" s="198">
        <v>25445700</v>
      </c>
      <c r="D421" s="198">
        <v>9074800</v>
      </c>
      <c r="E421" s="198">
        <v>0</v>
      </c>
      <c r="F421" s="198">
        <v>34520500</v>
      </c>
    </row>
    <row r="422" spans="1:6" x14ac:dyDescent="0.25">
      <c r="A422" s="196">
        <v>510303</v>
      </c>
      <c r="B422" s="197" t="s">
        <v>282</v>
      </c>
      <c r="C422" s="198">
        <v>61281230</v>
      </c>
      <c r="D422" s="198">
        <v>19857481</v>
      </c>
      <c r="E422" s="198">
        <v>0</v>
      </c>
      <c r="F422" s="198">
        <v>81138711</v>
      </c>
    </row>
    <row r="423" spans="1:6" x14ac:dyDescent="0.25">
      <c r="A423" s="196">
        <v>510303001</v>
      </c>
      <c r="B423" s="197" t="s">
        <v>282</v>
      </c>
      <c r="C423" s="198">
        <v>61281230</v>
      </c>
      <c r="D423" s="198">
        <v>19857481</v>
      </c>
      <c r="E423" s="198">
        <v>0</v>
      </c>
      <c r="F423" s="198">
        <v>81138711</v>
      </c>
    </row>
    <row r="424" spans="1:6" x14ac:dyDescent="0.25">
      <c r="A424" s="196">
        <v>510305</v>
      </c>
      <c r="B424" s="197" t="s">
        <v>508</v>
      </c>
      <c r="C424" s="198">
        <v>4687100</v>
      </c>
      <c r="D424" s="198">
        <v>1698000</v>
      </c>
      <c r="E424" s="198">
        <v>0</v>
      </c>
      <c r="F424" s="198">
        <v>6385100</v>
      </c>
    </row>
    <row r="425" spans="1:6" x14ac:dyDescent="0.25">
      <c r="A425" s="196">
        <v>510305001</v>
      </c>
      <c r="B425" s="197" t="s">
        <v>508</v>
      </c>
      <c r="C425" s="198">
        <v>4687100</v>
      </c>
      <c r="D425" s="198">
        <v>1698000</v>
      </c>
      <c r="E425" s="198">
        <v>0</v>
      </c>
      <c r="F425" s="198">
        <v>6385100</v>
      </c>
    </row>
    <row r="426" spans="1:6" x14ac:dyDescent="0.25">
      <c r="A426" s="196">
        <v>510306</v>
      </c>
      <c r="B426" s="197" t="s">
        <v>509</v>
      </c>
      <c r="C426" s="198">
        <v>41281497</v>
      </c>
      <c r="D426" s="198">
        <v>12904375</v>
      </c>
      <c r="E426" s="198">
        <v>0</v>
      </c>
      <c r="F426" s="198">
        <v>54185872</v>
      </c>
    </row>
    <row r="427" spans="1:6" x14ac:dyDescent="0.25">
      <c r="A427" s="196">
        <v>510306001</v>
      </c>
      <c r="B427" s="197" t="s">
        <v>509</v>
      </c>
      <c r="C427" s="198">
        <v>41281497</v>
      </c>
      <c r="D427" s="198">
        <v>12904375</v>
      </c>
      <c r="E427" s="198">
        <v>0</v>
      </c>
      <c r="F427" s="198">
        <v>54185872</v>
      </c>
    </row>
    <row r="428" spans="1:6" x14ac:dyDescent="0.25">
      <c r="A428" s="196">
        <v>510307</v>
      </c>
      <c r="B428" s="197" t="s">
        <v>510</v>
      </c>
      <c r="C428" s="198">
        <v>39073990</v>
      </c>
      <c r="D428" s="198">
        <v>13301745</v>
      </c>
      <c r="E428" s="198">
        <v>0</v>
      </c>
      <c r="F428" s="198">
        <v>52375735</v>
      </c>
    </row>
    <row r="429" spans="1:6" x14ac:dyDescent="0.25">
      <c r="A429" s="196">
        <v>510307001</v>
      </c>
      <c r="B429" s="197" t="s">
        <v>510</v>
      </c>
      <c r="C429" s="198">
        <v>39073990</v>
      </c>
      <c r="D429" s="198">
        <v>13301745</v>
      </c>
      <c r="E429" s="198">
        <v>0</v>
      </c>
      <c r="F429" s="198">
        <v>52375735</v>
      </c>
    </row>
    <row r="430" spans="1:6" x14ac:dyDescent="0.25">
      <c r="A430" s="196">
        <v>5104</v>
      </c>
      <c r="B430" s="197" t="s">
        <v>511</v>
      </c>
      <c r="C430" s="198">
        <v>31819000</v>
      </c>
      <c r="D430" s="198">
        <v>11347400</v>
      </c>
      <c r="E430" s="198">
        <v>0</v>
      </c>
      <c r="F430" s="198">
        <v>43166400</v>
      </c>
    </row>
    <row r="431" spans="1:6" x14ac:dyDescent="0.25">
      <c r="A431" s="196">
        <v>510401</v>
      </c>
      <c r="B431" s="197" t="s">
        <v>287</v>
      </c>
      <c r="C431" s="198">
        <v>19088900</v>
      </c>
      <c r="D431" s="198">
        <v>6807100</v>
      </c>
      <c r="E431" s="198">
        <v>0</v>
      </c>
      <c r="F431" s="198">
        <v>25896000</v>
      </c>
    </row>
    <row r="432" spans="1:6" x14ac:dyDescent="0.25">
      <c r="A432" s="196">
        <v>510401001</v>
      </c>
      <c r="B432" s="197" t="s">
        <v>287</v>
      </c>
      <c r="C432" s="198">
        <v>19088900</v>
      </c>
      <c r="D432" s="198">
        <v>6807100</v>
      </c>
      <c r="E432" s="198">
        <v>0</v>
      </c>
      <c r="F432" s="198">
        <v>25896000</v>
      </c>
    </row>
    <row r="433" spans="1:6" x14ac:dyDescent="0.25">
      <c r="A433" s="196">
        <v>510402</v>
      </c>
      <c r="B433" s="197" t="s">
        <v>288</v>
      </c>
      <c r="C433" s="198">
        <v>12730100</v>
      </c>
      <c r="D433" s="198">
        <v>4540300</v>
      </c>
      <c r="E433" s="198">
        <v>0</v>
      </c>
      <c r="F433" s="198">
        <v>17270400</v>
      </c>
    </row>
    <row r="434" spans="1:6" x14ac:dyDescent="0.25">
      <c r="A434" s="196">
        <v>510402001</v>
      </c>
      <c r="B434" s="197" t="s">
        <v>288</v>
      </c>
      <c r="C434" s="198">
        <v>12730100</v>
      </c>
      <c r="D434" s="198">
        <v>4540300</v>
      </c>
      <c r="E434" s="198">
        <v>0</v>
      </c>
      <c r="F434" s="198">
        <v>17270400</v>
      </c>
    </row>
    <row r="435" spans="1:6" x14ac:dyDescent="0.25">
      <c r="A435" s="196">
        <v>5107</v>
      </c>
      <c r="B435" s="197" t="s">
        <v>512</v>
      </c>
      <c r="C435" s="198">
        <v>303434288</v>
      </c>
      <c r="D435" s="198">
        <v>70499013</v>
      </c>
      <c r="E435" s="198">
        <v>0</v>
      </c>
      <c r="F435" s="198">
        <v>373933301</v>
      </c>
    </row>
    <row r="436" spans="1:6" x14ac:dyDescent="0.25">
      <c r="A436" s="196">
        <v>510701</v>
      </c>
      <c r="B436" s="197" t="s">
        <v>242</v>
      </c>
      <c r="C436" s="198">
        <v>41688089</v>
      </c>
      <c r="D436" s="198">
        <v>14453856</v>
      </c>
      <c r="E436" s="198">
        <v>0</v>
      </c>
      <c r="F436" s="198">
        <v>56141945</v>
      </c>
    </row>
    <row r="437" spans="1:6" x14ac:dyDescent="0.25">
      <c r="A437" s="196">
        <v>510701001</v>
      </c>
      <c r="B437" s="197" t="s">
        <v>242</v>
      </c>
      <c r="C437" s="198">
        <v>41688089</v>
      </c>
      <c r="D437" s="198">
        <v>14453856</v>
      </c>
      <c r="E437" s="198">
        <v>0</v>
      </c>
      <c r="F437" s="198">
        <v>56141945</v>
      </c>
    </row>
    <row r="438" spans="1:6" x14ac:dyDescent="0.25">
      <c r="A438" s="196">
        <v>510702</v>
      </c>
      <c r="B438" s="197" t="s">
        <v>241</v>
      </c>
      <c r="C438" s="198">
        <v>99231458</v>
      </c>
      <c r="D438" s="198">
        <v>0</v>
      </c>
      <c r="E438" s="198">
        <v>0</v>
      </c>
      <c r="F438" s="198">
        <v>99231458</v>
      </c>
    </row>
    <row r="439" spans="1:6" x14ac:dyDescent="0.25">
      <c r="A439" s="196">
        <v>510702001</v>
      </c>
      <c r="B439" s="197" t="s">
        <v>241</v>
      </c>
      <c r="C439" s="198">
        <v>99231458</v>
      </c>
      <c r="D439" s="198">
        <v>0</v>
      </c>
      <c r="E439" s="198">
        <v>0</v>
      </c>
      <c r="F439" s="198">
        <v>99231458</v>
      </c>
    </row>
    <row r="440" spans="1:6" x14ac:dyDescent="0.25">
      <c r="A440" s="196">
        <v>510704</v>
      </c>
      <c r="B440" s="197" t="s">
        <v>289</v>
      </c>
      <c r="C440" s="198">
        <v>28567098</v>
      </c>
      <c r="D440" s="198">
        <v>9907276</v>
      </c>
      <c r="E440" s="198">
        <v>0</v>
      </c>
      <c r="F440" s="198">
        <v>38474374</v>
      </c>
    </row>
    <row r="441" spans="1:6" x14ac:dyDescent="0.25">
      <c r="A441" s="196">
        <v>510704001</v>
      </c>
      <c r="B441" s="197" t="s">
        <v>289</v>
      </c>
      <c r="C441" s="198">
        <v>28567098</v>
      </c>
      <c r="D441" s="198">
        <v>9907276</v>
      </c>
      <c r="E441" s="198">
        <v>0</v>
      </c>
      <c r="F441" s="198">
        <v>38474374</v>
      </c>
    </row>
    <row r="442" spans="1:6" x14ac:dyDescent="0.25">
      <c r="A442" s="196">
        <v>510705</v>
      </c>
      <c r="B442" s="197" t="s">
        <v>290</v>
      </c>
      <c r="C442" s="198">
        <v>61563357</v>
      </c>
      <c r="D442" s="198">
        <v>21324284</v>
      </c>
      <c r="E442" s="198">
        <v>0</v>
      </c>
      <c r="F442" s="198">
        <v>82887641</v>
      </c>
    </row>
    <row r="443" spans="1:6" x14ac:dyDescent="0.25">
      <c r="A443" s="196">
        <v>510705001</v>
      </c>
      <c r="B443" s="197" t="s">
        <v>290</v>
      </c>
      <c r="C443" s="198">
        <v>61563357</v>
      </c>
      <c r="D443" s="198">
        <v>21324284</v>
      </c>
      <c r="E443" s="198">
        <v>0</v>
      </c>
      <c r="F443" s="198">
        <v>82887641</v>
      </c>
    </row>
    <row r="444" spans="1:6" x14ac:dyDescent="0.25">
      <c r="A444" s="196">
        <v>510706</v>
      </c>
      <c r="B444" s="197" t="s">
        <v>291</v>
      </c>
      <c r="C444" s="198">
        <v>57483266</v>
      </c>
      <c r="D444" s="198">
        <v>19962770</v>
      </c>
      <c r="E444" s="198">
        <v>0</v>
      </c>
      <c r="F444" s="198">
        <v>77446036</v>
      </c>
    </row>
    <row r="445" spans="1:6" x14ac:dyDescent="0.25">
      <c r="A445" s="196">
        <v>510706001</v>
      </c>
      <c r="B445" s="197" t="s">
        <v>291</v>
      </c>
      <c r="C445" s="198">
        <v>57483266</v>
      </c>
      <c r="D445" s="198">
        <v>19962770</v>
      </c>
      <c r="E445" s="198">
        <v>0</v>
      </c>
      <c r="F445" s="198">
        <v>77446036</v>
      </c>
    </row>
    <row r="446" spans="1:6" x14ac:dyDescent="0.25">
      <c r="A446" s="196">
        <v>510790</v>
      </c>
      <c r="B446" s="197" t="s">
        <v>247</v>
      </c>
      <c r="C446" s="198">
        <v>14901020</v>
      </c>
      <c r="D446" s="198">
        <v>4850827</v>
      </c>
      <c r="E446" s="198">
        <v>0</v>
      </c>
      <c r="F446" s="198">
        <v>19751847</v>
      </c>
    </row>
    <row r="447" spans="1:6" x14ac:dyDescent="0.25">
      <c r="A447" s="196">
        <v>510790024</v>
      </c>
      <c r="B447" s="197" t="s">
        <v>293</v>
      </c>
      <c r="C447" s="198">
        <v>14901020</v>
      </c>
      <c r="D447" s="198">
        <v>4850827</v>
      </c>
      <c r="E447" s="198">
        <v>0</v>
      </c>
      <c r="F447" s="198">
        <v>19751847</v>
      </c>
    </row>
    <row r="448" spans="1:6" x14ac:dyDescent="0.25">
      <c r="A448" s="196">
        <v>5108</v>
      </c>
      <c r="B448" s="197" t="s">
        <v>549</v>
      </c>
      <c r="C448" s="198">
        <v>59543578</v>
      </c>
      <c r="D448" s="198">
        <v>26620219.23</v>
      </c>
      <c r="E448" s="198">
        <v>0</v>
      </c>
      <c r="F448" s="198">
        <v>86163797.230000004</v>
      </c>
    </row>
    <row r="449" spans="1:6" x14ac:dyDescent="0.25">
      <c r="A449" s="196">
        <v>510890</v>
      </c>
      <c r="B449" s="197" t="s">
        <v>550</v>
      </c>
      <c r="C449" s="198">
        <v>59543578</v>
      </c>
      <c r="D449" s="198">
        <v>26620219.23</v>
      </c>
      <c r="E449" s="198">
        <v>0</v>
      </c>
      <c r="F449" s="198">
        <v>86163797.230000004</v>
      </c>
    </row>
    <row r="450" spans="1:6" x14ac:dyDescent="0.25">
      <c r="A450" s="196">
        <v>510890001</v>
      </c>
      <c r="B450" s="197" t="s">
        <v>550</v>
      </c>
      <c r="C450" s="198">
        <v>59543578</v>
      </c>
      <c r="D450" s="198">
        <v>26620219.23</v>
      </c>
      <c r="E450" s="198">
        <v>0</v>
      </c>
      <c r="F450" s="198">
        <v>86163797.230000004</v>
      </c>
    </row>
    <row r="451" spans="1:6" x14ac:dyDescent="0.25">
      <c r="A451" s="196">
        <v>5111</v>
      </c>
      <c r="B451" s="197" t="s">
        <v>513</v>
      </c>
      <c r="C451" s="198">
        <v>388400874.25999999</v>
      </c>
      <c r="D451" s="198">
        <v>116494098.84</v>
      </c>
      <c r="E451" s="198">
        <v>6719378</v>
      </c>
      <c r="F451" s="198">
        <v>498175595.10000002</v>
      </c>
    </row>
    <row r="452" spans="1:6" x14ac:dyDescent="0.25">
      <c r="A452" s="196">
        <v>511113</v>
      </c>
      <c r="B452" s="197" t="s">
        <v>294</v>
      </c>
      <c r="C452" s="198">
        <v>24811207</v>
      </c>
      <c r="D452" s="198">
        <v>9625265</v>
      </c>
      <c r="E452" s="198">
        <v>0</v>
      </c>
      <c r="F452" s="198">
        <v>34436472</v>
      </c>
    </row>
    <row r="453" spans="1:6" x14ac:dyDescent="0.25">
      <c r="A453" s="196">
        <v>511113001</v>
      </c>
      <c r="B453" s="197" t="s">
        <v>294</v>
      </c>
      <c r="C453" s="198">
        <v>24811207</v>
      </c>
      <c r="D453" s="198">
        <v>9625265</v>
      </c>
      <c r="E453" s="198">
        <v>0</v>
      </c>
      <c r="F453" s="198">
        <v>34436472</v>
      </c>
    </row>
    <row r="454" spans="1:6" x14ac:dyDescent="0.25">
      <c r="A454" s="196">
        <v>511114</v>
      </c>
      <c r="B454" s="197" t="s">
        <v>61</v>
      </c>
      <c r="C454" s="198">
        <v>233248343</v>
      </c>
      <c r="D454" s="198">
        <v>0</v>
      </c>
      <c r="E454" s="198">
        <v>800</v>
      </c>
      <c r="F454" s="198">
        <v>233247543</v>
      </c>
    </row>
    <row r="455" spans="1:6" x14ac:dyDescent="0.25">
      <c r="A455" s="196">
        <v>511114001</v>
      </c>
      <c r="B455" s="197" t="s">
        <v>61</v>
      </c>
      <c r="C455" s="198">
        <v>233248343</v>
      </c>
      <c r="D455" s="198">
        <v>0</v>
      </c>
      <c r="E455" s="198">
        <v>800</v>
      </c>
      <c r="F455" s="198">
        <v>233247543</v>
      </c>
    </row>
    <row r="456" spans="1:6" x14ac:dyDescent="0.25">
      <c r="A456" s="196">
        <v>511115</v>
      </c>
      <c r="B456" s="197" t="s">
        <v>295</v>
      </c>
      <c r="C456" s="198">
        <v>306932</v>
      </c>
      <c r="D456" s="198">
        <v>219000</v>
      </c>
      <c r="E456" s="198">
        <v>0</v>
      </c>
      <c r="F456" s="198">
        <v>525932</v>
      </c>
    </row>
    <row r="457" spans="1:6" x14ac:dyDescent="0.25">
      <c r="A457" s="196">
        <v>511115001</v>
      </c>
      <c r="B457" s="197" t="s">
        <v>295</v>
      </c>
      <c r="C457" s="198">
        <v>306932</v>
      </c>
      <c r="D457" s="198">
        <v>219000</v>
      </c>
      <c r="E457" s="198">
        <v>0</v>
      </c>
      <c r="F457" s="198">
        <v>525932</v>
      </c>
    </row>
    <row r="458" spans="1:6" x14ac:dyDescent="0.25">
      <c r="A458" s="196">
        <v>511117</v>
      </c>
      <c r="B458" s="197" t="s">
        <v>296</v>
      </c>
      <c r="C458" s="198">
        <v>9000094.4000000004</v>
      </c>
      <c r="D458" s="198">
        <v>5795401</v>
      </c>
      <c r="E458" s="198">
        <v>268280</v>
      </c>
      <c r="F458" s="198">
        <v>14527215.4</v>
      </c>
    </row>
    <row r="459" spans="1:6" x14ac:dyDescent="0.25">
      <c r="A459" s="196">
        <v>511117001</v>
      </c>
      <c r="B459" s="197" t="s">
        <v>296</v>
      </c>
      <c r="C459" s="198">
        <v>9000094.4000000004</v>
      </c>
      <c r="D459" s="198">
        <v>5795401</v>
      </c>
      <c r="E459" s="198">
        <v>268280</v>
      </c>
      <c r="F459" s="198">
        <v>14527215.4</v>
      </c>
    </row>
    <row r="460" spans="1:6" x14ac:dyDescent="0.25">
      <c r="A460" s="196">
        <v>511121</v>
      </c>
      <c r="B460" s="197" t="s">
        <v>297</v>
      </c>
      <c r="C460" s="198">
        <v>18160473.370000001</v>
      </c>
      <c r="D460" s="198">
        <v>0</v>
      </c>
      <c r="E460" s="198">
        <v>0</v>
      </c>
      <c r="F460" s="198">
        <v>18160473.370000001</v>
      </c>
    </row>
    <row r="461" spans="1:6" x14ac:dyDescent="0.25">
      <c r="A461" s="196">
        <v>511121001</v>
      </c>
      <c r="B461" s="197" t="s">
        <v>297</v>
      </c>
      <c r="C461" s="198">
        <v>18160473.370000001</v>
      </c>
      <c r="D461" s="198">
        <v>0</v>
      </c>
      <c r="E461" s="198">
        <v>0</v>
      </c>
      <c r="F461" s="198">
        <v>18160473.370000001</v>
      </c>
    </row>
    <row r="462" spans="1:6" x14ac:dyDescent="0.25">
      <c r="A462" s="196">
        <v>511123</v>
      </c>
      <c r="B462" s="197" t="s">
        <v>298</v>
      </c>
      <c r="C462" s="198">
        <v>1101000</v>
      </c>
      <c r="D462" s="198">
        <v>1132600</v>
      </c>
      <c r="E462" s="198">
        <v>0</v>
      </c>
      <c r="F462" s="198">
        <v>2233600</v>
      </c>
    </row>
    <row r="463" spans="1:6" x14ac:dyDescent="0.25">
      <c r="A463" s="196">
        <v>511123001</v>
      </c>
      <c r="B463" s="197" t="s">
        <v>298</v>
      </c>
      <c r="C463" s="198">
        <v>1101000</v>
      </c>
      <c r="D463" s="198">
        <v>1132600</v>
      </c>
      <c r="E463" s="198">
        <v>0</v>
      </c>
      <c r="F463" s="198">
        <v>2233600</v>
      </c>
    </row>
    <row r="464" spans="1:6" x14ac:dyDescent="0.25">
      <c r="A464" s="196">
        <v>511125</v>
      </c>
      <c r="B464" s="197" t="s">
        <v>299</v>
      </c>
      <c r="C464" s="198">
        <v>17198772</v>
      </c>
      <c r="D464" s="198">
        <v>0</v>
      </c>
      <c r="E464" s="198">
        <v>0</v>
      </c>
      <c r="F464" s="198">
        <v>17198772</v>
      </c>
    </row>
    <row r="465" spans="1:6" x14ac:dyDescent="0.25">
      <c r="A465" s="196">
        <v>511125001</v>
      </c>
      <c r="B465" s="197" t="s">
        <v>299</v>
      </c>
      <c r="C465" s="198">
        <v>17198772</v>
      </c>
      <c r="D465" s="198">
        <v>0</v>
      </c>
      <c r="E465" s="198">
        <v>0</v>
      </c>
      <c r="F465" s="198">
        <v>17198772</v>
      </c>
    </row>
    <row r="466" spans="1:6" x14ac:dyDescent="0.25">
      <c r="A466" s="196">
        <v>511146</v>
      </c>
      <c r="B466" s="197" t="s">
        <v>300</v>
      </c>
      <c r="C466" s="198">
        <v>788245</v>
      </c>
      <c r="D466" s="198">
        <v>255814</v>
      </c>
      <c r="E466" s="198">
        <v>0</v>
      </c>
      <c r="F466" s="198">
        <v>1044059</v>
      </c>
    </row>
    <row r="467" spans="1:6" x14ac:dyDescent="0.25">
      <c r="A467" s="196">
        <v>511146001</v>
      </c>
      <c r="B467" s="197" t="s">
        <v>300</v>
      </c>
      <c r="C467" s="198">
        <v>788245</v>
      </c>
      <c r="D467" s="198">
        <v>255814</v>
      </c>
      <c r="E467" s="198">
        <v>0</v>
      </c>
      <c r="F467" s="198">
        <v>1044059</v>
      </c>
    </row>
    <row r="468" spans="1:6" x14ac:dyDescent="0.25">
      <c r="A468" s="196">
        <v>511147</v>
      </c>
      <c r="B468" s="197" t="s">
        <v>301</v>
      </c>
      <c r="C468" s="198">
        <v>0</v>
      </c>
      <c r="D468" s="198">
        <v>2047292</v>
      </c>
      <c r="E468" s="198">
        <v>0</v>
      </c>
      <c r="F468" s="198">
        <v>2047292</v>
      </c>
    </row>
    <row r="469" spans="1:6" x14ac:dyDescent="0.25">
      <c r="A469" s="196">
        <v>511147001</v>
      </c>
      <c r="B469" s="197" t="s">
        <v>301</v>
      </c>
      <c r="C469" s="198">
        <v>0</v>
      </c>
      <c r="D469" s="198">
        <v>2047292</v>
      </c>
      <c r="E469" s="198">
        <v>0</v>
      </c>
      <c r="F469" s="198">
        <v>2047292</v>
      </c>
    </row>
    <row r="470" spans="1:6" x14ac:dyDescent="0.25">
      <c r="A470" s="196">
        <v>511149</v>
      </c>
      <c r="B470" s="197" t="s">
        <v>302</v>
      </c>
      <c r="C470" s="198">
        <v>7259324.4900000002</v>
      </c>
      <c r="D470" s="198">
        <v>0</v>
      </c>
      <c r="E470" s="198">
        <v>0</v>
      </c>
      <c r="F470" s="198">
        <v>7259324.4900000002</v>
      </c>
    </row>
    <row r="471" spans="1:6" x14ac:dyDescent="0.25">
      <c r="A471" s="196">
        <v>511149001</v>
      </c>
      <c r="B471" s="197" t="s">
        <v>302</v>
      </c>
      <c r="C471" s="198">
        <v>7259324.4900000002</v>
      </c>
      <c r="D471" s="198">
        <v>0</v>
      </c>
      <c r="E471" s="198">
        <v>0</v>
      </c>
      <c r="F471" s="198">
        <v>7259324.4900000002</v>
      </c>
    </row>
    <row r="472" spans="1:6" x14ac:dyDescent="0.25">
      <c r="A472" s="196">
        <v>511155</v>
      </c>
      <c r="B472" s="197" t="s">
        <v>303</v>
      </c>
      <c r="C472" s="198">
        <v>1431041</v>
      </c>
      <c r="D472" s="198">
        <v>0</v>
      </c>
      <c r="E472" s="198">
        <v>0</v>
      </c>
      <c r="F472" s="198">
        <v>1431041</v>
      </c>
    </row>
    <row r="473" spans="1:6" x14ac:dyDescent="0.25">
      <c r="A473" s="196">
        <v>511155001</v>
      </c>
      <c r="B473" s="197" t="s">
        <v>303</v>
      </c>
      <c r="C473" s="198">
        <v>1431041</v>
      </c>
      <c r="D473" s="198">
        <v>0</v>
      </c>
      <c r="E473" s="198">
        <v>0</v>
      </c>
      <c r="F473" s="198">
        <v>1431041</v>
      </c>
    </row>
    <row r="474" spans="1:6" x14ac:dyDescent="0.25">
      <c r="A474" s="196">
        <v>511159</v>
      </c>
      <c r="B474" s="197" t="s">
        <v>211</v>
      </c>
      <c r="C474" s="198">
        <v>0</v>
      </c>
      <c r="D474" s="198">
        <v>5242841.33</v>
      </c>
      <c r="E474" s="198">
        <v>0</v>
      </c>
      <c r="F474" s="198">
        <v>5242841.33</v>
      </c>
    </row>
    <row r="475" spans="1:6" x14ac:dyDescent="0.25">
      <c r="A475" s="196">
        <v>511159001</v>
      </c>
      <c r="B475" s="197" t="s">
        <v>211</v>
      </c>
      <c r="C475" s="198">
        <v>0</v>
      </c>
      <c r="D475" s="198">
        <v>5242841.33</v>
      </c>
      <c r="E475" s="198">
        <v>0</v>
      </c>
      <c r="F475" s="198">
        <v>5242841.33</v>
      </c>
    </row>
    <row r="476" spans="1:6" x14ac:dyDescent="0.25">
      <c r="A476" s="196">
        <v>511179</v>
      </c>
      <c r="B476" s="197" t="s">
        <v>227</v>
      </c>
      <c r="C476" s="198">
        <v>52009797</v>
      </c>
      <c r="D476" s="198">
        <v>72557158</v>
      </c>
      <c r="E476" s="198">
        <v>6450298</v>
      </c>
      <c r="F476" s="198">
        <v>118116657</v>
      </c>
    </row>
    <row r="477" spans="1:6" x14ac:dyDescent="0.25">
      <c r="A477" s="196">
        <v>511179001</v>
      </c>
      <c r="B477" s="197" t="s">
        <v>227</v>
      </c>
      <c r="C477" s="198">
        <v>52009797</v>
      </c>
      <c r="D477" s="198">
        <v>72557158</v>
      </c>
      <c r="E477" s="198">
        <v>6450298</v>
      </c>
      <c r="F477" s="198">
        <v>118116657</v>
      </c>
    </row>
    <row r="478" spans="1:6" x14ac:dyDescent="0.25">
      <c r="A478" s="196">
        <v>511180</v>
      </c>
      <c r="B478" s="197" t="s">
        <v>228</v>
      </c>
      <c r="C478" s="198">
        <v>23063192</v>
      </c>
      <c r="D478" s="198">
        <v>19618727.510000002</v>
      </c>
      <c r="E478" s="198">
        <v>0</v>
      </c>
      <c r="F478" s="198">
        <v>42681919.509999998</v>
      </c>
    </row>
    <row r="479" spans="1:6" x14ac:dyDescent="0.25">
      <c r="A479" s="196">
        <v>511180001</v>
      </c>
      <c r="B479" s="197" t="s">
        <v>228</v>
      </c>
      <c r="C479" s="198">
        <v>23063192</v>
      </c>
      <c r="D479" s="198">
        <v>19618727.510000002</v>
      </c>
      <c r="E479" s="198">
        <v>0</v>
      </c>
      <c r="F479" s="198">
        <v>42681919.509999998</v>
      </c>
    </row>
    <row r="480" spans="1:6" x14ac:dyDescent="0.25">
      <c r="A480" s="196">
        <v>511190</v>
      </c>
      <c r="B480" s="197" t="s">
        <v>305</v>
      </c>
      <c r="C480" s="198">
        <v>22453</v>
      </c>
      <c r="D480" s="198">
        <v>0</v>
      </c>
      <c r="E480" s="198">
        <v>0</v>
      </c>
      <c r="F480" s="198">
        <v>22453</v>
      </c>
    </row>
    <row r="481" spans="1:6" x14ac:dyDescent="0.25">
      <c r="A481" s="196">
        <v>511190001</v>
      </c>
      <c r="B481" s="197" t="s">
        <v>305</v>
      </c>
      <c r="C481" s="198">
        <v>22453</v>
      </c>
      <c r="D481" s="198">
        <v>0</v>
      </c>
      <c r="E481" s="198">
        <v>0</v>
      </c>
      <c r="F481" s="198">
        <v>22453</v>
      </c>
    </row>
    <row r="482" spans="1:6" x14ac:dyDescent="0.25">
      <c r="A482" s="196">
        <v>5120</v>
      </c>
      <c r="B482" s="197" t="s">
        <v>442</v>
      </c>
      <c r="C482" s="198">
        <v>15699806</v>
      </c>
      <c r="D482" s="198">
        <v>0</v>
      </c>
      <c r="E482" s="198">
        <v>0</v>
      </c>
      <c r="F482" s="198">
        <v>15699806</v>
      </c>
    </row>
    <row r="483" spans="1:6" x14ac:dyDescent="0.25">
      <c r="A483" s="196">
        <v>512001</v>
      </c>
      <c r="B483" s="197" t="s">
        <v>307</v>
      </c>
      <c r="C483" s="198">
        <v>15699806</v>
      </c>
      <c r="D483" s="198">
        <v>0</v>
      </c>
      <c r="E483" s="198">
        <v>0</v>
      </c>
      <c r="F483" s="198">
        <v>15699806</v>
      </c>
    </row>
    <row r="484" spans="1:6" x14ac:dyDescent="0.25">
      <c r="A484" s="196">
        <v>512001001</v>
      </c>
      <c r="B484" s="197" t="s">
        <v>307</v>
      </c>
      <c r="C484" s="198">
        <v>15699806</v>
      </c>
      <c r="D484" s="198">
        <v>0</v>
      </c>
      <c r="E484" s="198">
        <v>0</v>
      </c>
      <c r="F484" s="198">
        <v>15699806</v>
      </c>
    </row>
    <row r="485" spans="1:6" x14ac:dyDescent="0.25">
      <c r="A485" s="196">
        <v>53</v>
      </c>
      <c r="B485" s="197" t="s">
        <v>309</v>
      </c>
      <c r="C485" s="198">
        <v>134872348.88</v>
      </c>
      <c r="D485" s="198">
        <v>33087198</v>
      </c>
      <c r="E485" s="198">
        <v>0</v>
      </c>
      <c r="F485" s="198">
        <v>167959546.88</v>
      </c>
    </row>
    <row r="486" spans="1:6" x14ac:dyDescent="0.25">
      <c r="A486" s="196">
        <v>5360</v>
      </c>
      <c r="B486" s="197" t="s">
        <v>514</v>
      </c>
      <c r="C486" s="198">
        <v>81533002.969999999</v>
      </c>
      <c r="D486" s="198">
        <v>29000563</v>
      </c>
      <c r="E486" s="198">
        <v>0</v>
      </c>
      <c r="F486" s="198">
        <v>110533565.97</v>
      </c>
    </row>
    <row r="487" spans="1:6" x14ac:dyDescent="0.25">
      <c r="A487" s="196">
        <v>536001</v>
      </c>
      <c r="B487" s="197" t="s">
        <v>76</v>
      </c>
      <c r="C487" s="198">
        <v>6120667</v>
      </c>
      <c r="D487" s="198">
        <v>1921669</v>
      </c>
      <c r="E487" s="198">
        <v>0</v>
      </c>
      <c r="F487" s="198">
        <v>8042336</v>
      </c>
    </row>
    <row r="488" spans="1:6" x14ac:dyDescent="0.25">
      <c r="A488" s="196">
        <v>536001001</v>
      </c>
      <c r="B488" s="197" t="s">
        <v>183</v>
      </c>
      <c r="C488" s="198">
        <v>6120667</v>
      </c>
      <c r="D488" s="198">
        <v>1921669</v>
      </c>
      <c r="E488" s="198">
        <v>0</v>
      </c>
      <c r="F488" s="198">
        <v>8042336</v>
      </c>
    </row>
    <row r="489" spans="1:6" x14ac:dyDescent="0.25">
      <c r="A489" s="196">
        <v>536003</v>
      </c>
      <c r="B489" s="197" t="s">
        <v>78</v>
      </c>
      <c r="C489" s="198">
        <v>633795</v>
      </c>
      <c r="D489" s="198">
        <v>211265</v>
      </c>
      <c r="E489" s="198">
        <v>0</v>
      </c>
      <c r="F489" s="198">
        <v>845060</v>
      </c>
    </row>
    <row r="490" spans="1:6" x14ac:dyDescent="0.25">
      <c r="A490" s="196">
        <v>536003006</v>
      </c>
      <c r="B490" s="197" t="s">
        <v>391</v>
      </c>
      <c r="C490" s="198">
        <v>633795</v>
      </c>
      <c r="D490" s="198">
        <v>211265</v>
      </c>
      <c r="E490" s="198">
        <v>0</v>
      </c>
      <c r="F490" s="198">
        <v>845060</v>
      </c>
    </row>
    <row r="491" spans="1:6" x14ac:dyDescent="0.25">
      <c r="A491" s="196">
        <v>536004</v>
      </c>
      <c r="B491" s="197" t="s">
        <v>79</v>
      </c>
      <c r="C491" s="198">
        <v>28313314.969999999</v>
      </c>
      <c r="D491" s="198">
        <v>11113856</v>
      </c>
      <c r="E491" s="198">
        <v>0</v>
      </c>
      <c r="F491" s="198">
        <v>39427170.969999999</v>
      </c>
    </row>
    <row r="492" spans="1:6" x14ac:dyDescent="0.25">
      <c r="A492" s="196">
        <v>536004001</v>
      </c>
      <c r="B492" s="197" t="s">
        <v>388</v>
      </c>
      <c r="C492" s="198">
        <v>0</v>
      </c>
      <c r="D492" s="198">
        <v>10810127</v>
      </c>
      <c r="E492" s="198">
        <v>0</v>
      </c>
      <c r="F492" s="198">
        <v>10810127</v>
      </c>
    </row>
    <row r="493" spans="1:6" x14ac:dyDescent="0.25">
      <c r="A493" s="196">
        <v>536004004</v>
      </c>
      <c r="B493" s="197" t="s">
        <v>172</v>
      </c>
      <c r="C493" s="198">
        <v>27402127.969999999</v>
      </c>
      <c r="D493" s="198">
        <v>0</v>
      </c>
      <c r="E493" s="198">
        <v>0</v>
      </c>
      <c r="F493" s="198">
        <v>27402127.969999999</v>
      </c>
    </row>
    <row r="494" spans="1:6" x14ac:dyDescent="0.25">
      <c r="A494" s="196">
        <v>536004008</v>
      </c>
      <c r="B494" s="197" t="s">
        <v>178</v>
      </c>
      <c r="C494" s="198">
        <v>883023</v>
      </c>
      <c r="D494" s="198">
        <v>294341</v>
      </c>
      <c r="E494" s="198">
        <v>0</v>
      </c>
      <c r="F494" s="198">
        <v>1177364</v>
      </c>
    </row>
    <row r="495" spans="1:6" x14ac:dyDescent="0.25">
      <c r="A495" s="196">
        <v>536004009</v>
      </c>
      <c r="B495" s="197" t="s">
        <v>179</v>
      </c>
      <c r="C495" s="198">
        <v>28164</v>
      </c>
      <c r="D495" s="198">
        <v>9388</v>
      </c>
      <c r="E495" s="198">
        <v>0</v>
      </c>
      <c r="F495" s="198">
        <v>37552</v>
      </c>
    </row>
    <row r="496" spans="1:6" x14ac:dyDescent="0.25">
      <c r="A496" s="196">
        <v>536005</v>
      </c>
      <c r="B496" s="197" t="s">
        <v>80</v>
      </c>
      <c r="C496" s="198">
        <v>3138</v>
      </c>
      <c r="D496" s="198">
        <v>0</v>
      </c>
      <c r="E496" s="198">
        <v>0</v>
      </c>
      <c r="F496" s="198">
        <v>3138</v>
      </c>
    </row>
    <row r="497" spans="1:6" x14ac:dyDescent="0.25">
      <c r="A497" s="196">
        <v>536005007</v>
      </c>
      <c r="B497" s="197" t="s">
        <v>394</v>
      </c>
      <c r="C497" s="198">
        <v>3138</v>
      </c>
      <c r="D497" s="198">
        <v>0</v>
      </c>
      <c r="E497" s="198">
        <v>0</v>
      </c>
      <c r="F497" s="198">
        <v>3138</v>
      </c>
    </row>
    <row r="498" spans="1:6" x14ac:dyDescent="0.25">
      <c r="A498" s="196">
        <v>536006</v>
      </c>
      <c r="B498" s="197" t="s">
        <v>81</v>
      </c>
      <c r="C498" s="198">
        <v>12078710</v>
      </c>
      <c r="D498" s="198">
        <v>4020381</v>
      </c>
      <c r="E498" s="198">
        <v>0</v>
      </c>
      <c r="F498" s="198">
        <v>16099091</v>
      </c>
    </row>
    <row r="499" spans="1:6" x14ac:dyDescent="0.25">
      <c r="A499" s="196">
        <v>536006001</v>
      </c>
      <c r="B499" s="197" t="s">
        <v>192</v>
      </c>
      <c r="C499" s="198">
        <v>4615418</v>
      </c>
      <c r="D499" s="198">
        <v>1532617</v>
      </c>
      <c r="E499" s="198">
        <v>0</v>
      </c>
      <c r="F499" s="198">
        <v>6148035</v>
      </c>
    </row>
    <row r="500" spans="1:6" x14ac:dyDescent="0.25">
      <c r="A500" s="196">
        <v>536006002</v>
      </c>
      <c r="B500" s="197" t="s">
        <v>193</v>
      </c>
      <c r="C500" s="198">
        <v>7463292</v>
      </c>
      <c r="D500" s="198">
        <v>2487764</v>
      </c>
      <c r="E500" s="198">
        <v>0</v>
      </c>
      <c r="F500" s="198">
        <v>9951056</v>
      </c>
    </row>
    <row r="501" spans="1:6" x14ac:dyDescent="0.25">
      <c r="A501" s="196">
        <v>536007</v>
      </c>
      <c r="B501" s="197" t="s">
        <v>311</v>
      </c>
      <c r="C501" s="198">
        <v>32208378</v>
      </c>
      <c r="D501" s="198">
        <v>11008392</v>
      </c>
      <c r="E501" s="198">
        <v>0</v>
      </c>
      <c r="F501" s="198">
        <v>43216770</v>
      </c>
    </row>
    <row r="502" spans="1:6" x14ac:dyDescent="0.25">
      <c r="A502" s="196">
        <v>536007001</v>
      </c>
      <c r="B502" s="197" t="s">
        <v>174</v>
      </c>
      <c r="C502" s="198">
        <v>10319293</v>
      </c>
      <c r="D502" s="198">
        <v>3689153</v>
      </c>
      <c r="E502" s="198">
        <v>0</v>
      </c>
      <c r="F502" s="198">
        <v>14008446</v>
      </c>
    </row>
    <row r="503" spans="1:6" x14ac:dyDescent="0.25">
      <c r="A503" s="196">
        <v>536007002</v>
      </c>
      <c r="B503" s="197" t="s">
        <v>182</v>
      </c>
      <c r="C503" s="198">
        <v>21889085</v>
      </c>
      <c r="D503" s="198">
        <v>7319239</v>
      </c>
      <c r="E503" s="198">
        <v>0</v>
      </c>
      <c r="F503" s="198">
        <v>29208324</v>
      </c>
    </row>
    <row r="504" spans="1:6" x14ac:dyDescent="0.25">
      <c r="A504" s="196">
        <v>536008</v>
      </c>
      <c r="B504" s="197" t="s">
        <v>83</v>
      </c>
      <c r="C504" s="198">
        <v>2049999</v>
      </c>
      <c r="D504" s="198">
        <v>683333</v>
      </c>
      <c r="E504" s="198">
        <v>0</v>
      </c>
      <c r="F504" s="198">
        <v>2733332</v>
      </c>
    </row>
    <row r="505" spans="1:6" x14ac:dyDescent="0.25">
      <c r="A505" s="196">
        <v>536008002</v>
      </c>
      <c r="B505" s="197" t="s">
        <v>196</v>
      </c>
      <c r="C505" s="198">
        <v>2049999</v>
      </c>
      <c r="D505" s="198">
        <v>683333</v>
      </c>
      <c r="E505" s="198">
        <v>0</v>
      </c>
      <c r="F505" s="198">
        <v>2733332</v>
      </c>
    </row>
    <row r="506" spans="1:6" x14ac:dyDescent="0.25">
      <c r="A506" s="196">
        <v>536012</v>
      </c>
      <c r="B506" s="197" t="s">
        <v>85</v>
      </c>
      <c r="C506" s="198">
        <v>125001</v>
      </c>
      <c r="D506" s="198">
        <v>41667</v>
      </c>
      <c r="E506" s="198">
        <v>0</v>
      </c>
      <c r="F506" s="198">
        <v>166668</v>
      </c>
    </row>
    <row r="507" spans="1:6" x14ac:dyDescent="0.25">
      <c r="A507" s="196">
        <v>536012001</v>
      </c>
      <c r="B507" s="197" t="s">
        <v>200</v>
      </c>
      <c r="C507" s="198">
        <v>125001</v>
      </c>
      <c r="D507" s="198">
        <v>41667</v>
      </c>
      <c r="E507" s="198">
        <v>0</v>
      </c>
      <c r="F507" s="198">
        <v>166668</v>
      </c>
    </row>
    <row r="508" spans="1:6" x14ac:dyDescent="0.25">
      <c r="A508" s="196">
        <v>5366</v>
      </c>
      <c r="B508" s="197" t="s">
        <v>515</v>
      </c>
      <c r="C508" s="198">
        <v>11710443.91</v>
      </c>
      <c r="D508" s="198">
        <v>4086635</v>
      </c>
      <c r="E508" s="198">
        <v>0</v>
      </c>
      <c r="F508" s="198">
        <v>15797078.91</v>
      </c>
    </row>
    <row r="509" spans="1:6" x14ac:dyDescent="0.25">
      <c r="A509" s="196">
        <v>536605</v>
      </c>
      <c r="B509" s="197" t="s">
        <v>211</v>
      </c>
      <c r="C509" s="198">
        <v>11245299.91</v>
      </c>
      <c r="D509" s="198">
        <v>3931587</v>
      </c>
      <c r="E509" s="198">
        <v>0</v>
      </c>
      <c r="F509" s="198">
        <v>15176886.91</v>
      </c>
    </row>
    <row r="510" spans="1:6" x14ac:dyDescent="0.25">
      <c r="A510" s="196">
        <v>536605001</v>
      </c>
      <c r="B510" s="197" t="s">
        <v>211</v>
      </c>
      <c r="C510" s="198">
        <v>11245299.91</v>
      </c>
      <c r="D510" s="198">
        <v>3931587</v>
      </c>
      <c r="E510" s="198">
        <v>0</v>
      </c>
      <c r="F510" s="198">
        <v>15176886.91</v>
      </c>
    </row>
    <row r="511" spans="1:6" x14ac:dyDescent="0.25">
      <c r="A511" s="196">
        <v>536606</v>
      </c>
      <c r="B511" s="197" t="s">
        <v>213</v>
      </c>
      <c r="C511" s="198">
        <v>465144</v>
      </c>
      <c r="D511" s="198">
        <v>155048</v>
      </c>
      <c r="E511" s="198">
        <v>0</v>
      </c>
      <c r="F511" s="198">
        <v>620192</v>
      </c>
    </row>
    <row r="512" spans="1:6" x14ac:dyDescent="0.25">
      <c r="A512" s="196">
        <v>536606001</v>
      </c>
      <c r="B512" s="197" t="s">
        <v>213</v>
      </c>
      <c r="C512" s="198">
        <v>465144</v>
      </c>
      <c r="D512" s="198">
        <v>155048</v>
      </c>
      <c r="E512" s="198">
        <v>0</v>
      </c>
      <c r="F512" s="198">
        <v>620192</v>
      </c>
    </row>
    <row r="513" spans="1:9" x14ac:dyDescent="0.25">
      <c r="A513" s="196">
        <v>5368</v>
      </c>
      <c r="B513" s="197" t="s">
        <v>516</v>
      </c>
      <c r="C513" s="198">
        <v>41628902</v>
      </c>
      <c r="D513" s="198">
        <v>0</v>
      </c>
      <c r="E513" s="198">
        <v>0</v>
      </c>
      <c r="F513" s="198">
        <v>41628902</v>
      </c>
    </row>
    <row r="514" spans="1:9" x14ac:dyDescent="0.25">
      <c r="A514" s="196">
        <v>536803</v>
      </c>
      <c r="B514" s="197" t="s">
        <v>320</v>
      </c>
      <c r="C514" s="198">
        <v>41628902</v>
      </c>
      <c r="D514" s="198">
        <v>0</v>
      </c>
      <c r="E514" s="198">
        <v>0</v>
      </c>
      <c r="F514" s="198">
        <v>41628902</v>
      </c>
    </row>
    <row r="515" spans="1:9" x14ac:dyDescent="0.25">
      <c r="A515" s="196">
        <v>536803001</v>
      </c>
      <c r="B515" s="197" t="s">
        <v>320</v>
      </c>
      <c r="C515" s="198">
        <v>41628902</v>
      </c>
      <c r="D515" s="198">
        <v>0</v>
      </c>
      <c r="E515" s="198">
        <v>0</v>
      </c>
      <c r="F515" s="198">
        <v>41628902</v>
      </c>
    </row>
    <row r="516" spans="1:9" x14ac:dyDescent="0.25">
      <c r="A516" s="196">
        <v>57</v>
      </c>
      <c r="B516" s="197" t="s">
        <v>313</v>
      </c>
      <c r="C516" s="198">
        <v>1195707</v>
      </c>
      <c r="D516" s="198">
        <v>1202862</v>
      </c>
      <c r="E516" s="198">
        <v>0</v>
      </c>
      <c r="F516" s="198">
        <v>2398569</v>
      </c>
    </row>
    <row r="517" spans="1:9" x14ac:dyDescent="0.25">
      <c r="A517" s="196">
        <v>5720</v>
      </c>
      <c r="B517" s="197" t="s">
        <v>517</v>
      </c>
      <c r="C517" s="198">
        <v>1195707</v>
      </c>
      <c r="D517" s="198">
        <v>1202862</v>
      </c>
      <c r="E517" s="198">
        <v>0</v>
      </c>
      <c r="F517" s="198">
        <v>2398569</v>
      </c>
    </row>
    <row r="518" spans="1:9" x14ac:dyDescent="0.25">
      <c r="A518" s="196">
        <v>572080</v>
      </c>
      <c r="B518" s="197" t="s">
        <v>518</v>
      </c>
      <c r="C518" s="198">
        <v>1195707</v>
      </c>
      <c r="D518" s="198">
        <v>1202862</v>
      </c>
      <c r="E518" s="198">
        <v>0</v>
      </c>
      <c r="F518" s="198">
        <v>2398569</v>
      </c>
    </row>
    <row r="519" spans="1:9" x14ac:dyDescent="0.25">
      <c r="A519" s="196">
        <v>6</v>
      </c>
      <c r="B519" s="197" t="s">
        <v>521</v>
      </c>
      <c r="C519" s="198">
        <v>46766704.420000002</v>
      </c>
      <c r="D519" s="198">
        <v>0</v>
      </c>
      <c r="E519" s="198">
        <v>0</v>
      </c>
      <c r="F519" s="198">
        <v>46766704.420000002</v>
      </c>
      <c r="H519" s="199">
        <f>+C519+D519-E519</f>
        <v>46766704.420000002</v>
      </c>
      <c r="I519" s="199">
        <f>+F519-H519</f>
        <v>0</v>
      </c>
    </row>
    <row r="520" spans="1:9" x14ac:dyDescent="0.25">
      <c r="A520" s="196">
        <v>62</v>
      </c>
      <c r="B520" s="197" t="s">
        <v>522</v>
      </c>
      <c r="C520" s="198">
        <v>46766704.420000002</v>
      </c>
      <c r="D520" s="198">
        <v>0</v>
      </c>
      <c r="E520" s="198">
        <v>0</v>
      </c>
      <c r="F520" s="198">
        <v>46766704.420000002</v>
      </c>
    </row>
    <row r="521" spans="1:9" x14ac:dyDescent="0.25">
      <c r="A521" s="196">
        <v>6205</v>
      </c>
      <c r="B521" s="197" t="s">
        <v>374</v>
      </c>
      <c r="C521" s="198">
        <v>36049543.520000003</v>
      </c>
      <c r="D521" s="198">
        <v>0</v>
      </c>
      <c r="E521" s="198">
        <v>0</v>
      </c>
      <c r="F521" s="198">
        <v>36049543.520000003</v>
      </c>
    </row>
    <row r="522" spans="1:9" x14ac:dyDescent="0.25">
      <c r="A522" s="196">
        <v>620507</v>
      </c>
      <c r="B522" s="197" t="s">
        <v>260</v>
      </c>
      <c r="C522" s="198">
        <v>36049543.520000003</v>
      </c>
      <c r="D522" s="198">
        <v>0</v>
      </c>
      <c r="E522" s="198">
        <v>0</v>
      </c>
      <c r="F522" s="198">
        <v>36049543.520000003</v>
      </c>
    </row>
    <row r="523" spans="1:9" x14ac:dyDescent="0.25">
      <c r="A523" s="196">
        <v>620507001</v>
      </c>
      <c r="B523" s="197" t="s">
        <v>260</v>
      </c>
      <c r="C523" s="198">
        <v>36049543.520000003</v>
      </c>
      <c r="D523" s="198">
        <v>0</v>
      </c>
      <c r="E523" s="198">
        <v>0</v>
      </c>
      <c r="F523" s="198">
        <v>36049543.520000003</v>
      </c>
    </row>
    <row r="524" spans="1:9" x14ac:dyDescent="0.25">
      <c r="A524" s="196">
        <v>6210</v>
      </c>
      <c r="B524" s="197" t="s">
        <v>493</v>
      </c>
      <c r="C524" s="198">
        <v>10717160.9</v>
      </c>
      <c r="D524" s="198">
        <v>0</v>
      </c>
      <c r="E524" s="198">
        <v>0</v>
      </c>
      <c r="F524" s="198">
        <v>10717160.9</v>
      </c>
    </row>
    <row r="525" spans="1:9" x14ac:dyDescent="0.25">
      <c r="A525" s="196">
        <v>621022</v>
      </c>
      <c r="B525" s="197" t="s">
        <v>169</v>
      </c>
      <c r="C525" s="198">
        <v>10717160.9</v>
      </c>
      <c r="D525" s="198">
        <v>0</v>
      </c>
      <c r="E525" s="198">
        <v>0</v>
      </c>
      <c r="F525" s="198">
        <v>10717160.9</v>
      </c>
    </row>
    <row r="526" spans="1:9" x14ac:dyDescent="0.25">
      <c r="A526" s="196">
        <v>621022001</v>
      </c>
      <c r="B526" s="197" t="s">
        <v>169</v>
      </c>
      <c r="C526" s="198">
        <v>10717160.9</v>
      </c>
      <c r="D526" s="198">
        <v>0</v>
      </c>
      <c r="E526" s="198">
        <v>0</v>
      </c>
      <c r="F526" s="198">
        <v>10717160.9</v>
      </c>
    </row>
    <row r="527" spans="1:9" x14ac:dyDescent="0.25">
      <c r="A527" s="196">
        <v>7</v>
      </c>
      <c r="B527" s="197" t="s">
        <v>523</v>
      </c>
      <c r="C527" s="198">
        <v>0</v>
      </c>
      <c r="D527" s="198">
        <v>0</v>
      </c>
      <c r="E527" s="198">
        <v>0</v>
      </c>
      <c r="F527" s="198">
        <v>0</v>
      </c>
    </row>
    <row r="528" spans="1:9" x14ac:dyDescent="0.25">
      <c r="A528" s="196">
        <v>71</v>
      </c>
      <c r="B528" s="197" t="s">
        <v>524</v>
      </c>
      <c r="C528" s="198">
        <v>0</v>
      </c>
      <c r="D528" s="198">
        <v>0</v>
      </c>
      <c r="E528" s="198">
        <v>0</v>
      </c>
      <c r="F528" s="198">
        <v>0</v>
      </c>
    </row>
    <row r="529" spans="1:6" x14ac:dyDescent="0.25">
      <c r="A529" s="196">
        <v>7116</v>
      </c>
      <c r="B529" s="197" t="s">
        <v>525</v>
      </c>
      <c r="C529" s="198">
        <v>0</v>
      </c>
      <c r="D529" s="198">
        <v>0</v>
      </c>
      <c r="E529" s="198">
        <v>0</v>
      </c>
      <c r="F529" s="198">
        <v>0</v>
      </c>
    </row>
    <row r="530" spans="1:6" x14ac:dyDescent="0.25">
      <c r="A530" s="196">
        <v>711602</v>
      </c>
      <c r="B530" s="197" t="s">
        <v>526</v>
      </c>
      <c r="C530" s="198">
        <v>40956690.619999997</v>
      </c>
      <c r="D530" s="198">
        <v>0</v>
      </c>
      <c r="E530" s="198">
        <v>0</v>
      </c>
      <c r="F530" s="198">
        <v>40956690.619999997</v>
      </c>
    </row>
    <row r="531" spans="1:6" x14ac:dyDescent="0.25">
      <c r="A531" s="196">
        <v>711603</v>
      </c>
      <c r="B531" s="197" t="s">
        <v>143</v>
      </c>
      <c r="C531" s="198">
        <v>17503322.359999999</v>
      </c>
      <c r="D531" s="198">
        <v>0</v>
      </c>
      <c r="E531" s="198">
        <v>0</v>
      </c>
      <c r="F531" s="198">
        <v>17503322.359999999</v>
      </c>
    </row>
    <row r="532" spans="1:6" x14ac:dyDescent="0.25">
      <c r="A532" s="196">
        <v>711604</v>
      </c>
      <c r="B532" s="197" t="s">
        <v>138</v>
      </c>
      <c r="C532" s="198">
        <v>25987677.800000001</v>
      </c>
      <c r="D532" s="198">
        <v>0</v>
      </c>
      <c r="E532" s="198">
        <v>0</v>
      </c>
      <c r="F532" s="198">
        <v>25987677.800000001</v>
      </c>
    </row>
    <row r="533" spans="1:6" x14ac:dyDescent="0.25">
      <c r="A533" s="196">
        <v>711606</v>
      </c>
      <c r="B533" s="197" t="s">
        <v>139</v>
      </c>
      <c r="C533" s="198">
        <v>1954281.29</v>
      </c>
      <c r="D533" s="198">
        <v>0</v>
      </c>
      <c r="E533" s="198">
        <v>0</v>
      </c>
      <c r="F533" s="198">
        <v>1954281.29</v>
      </c>
    </row>
    <row r="534" spans="1:6" x14ac:dyDescent="0.25">
      <c r="A534" s="196">
        <v>711607</v>
      </c>
      <c r="B534" s="197" t="s">
        <v>286</v>
      </c>
      <c r="C534" s="198">
        <v>766852.48</v>
      </c>
      <c r="D534" s="198">
        <v>0</v>
      </c>
      <c r="E534" s="198">
        <v>0</v>
      </c>
      <c r="F534" s="198">
        <v>766852.48</v>
      </c>
    </row>
    <row r="535" spans="1:6" x14ac:dyDescent="0.25">
      <c r="A535" s="196">
        <v>711608</v>
      </c>
      <c r="B535" s="197" t="s">
        <v>527</v>
      </c>
      <c r="C535" s="198">
        <v>5193762.12</v>
      </c>
      <c r="D535" s="198">
        <v>0</v>
      </c>
      <c r="E535" s="198">
        <v>0</v>
      </c>
      <c r="F535" s="198">
        <v>5193762.12</v>
      </c>
    </row>
    <row r="536" spans="1:6" x14ac:dyDescent="0.25">
      <c r="A536" s="196">
        <v>711609</v>
      </c>
      <c r="B536" s="197" t="s">
        <v>528</v>
      </c>
      <c r="C536" s="198">
        <v>205184.78</v>
      </c>
      <c r="D536" s="198">
        <v>0</v>
      </c>
      <c r="E536" s="198">
        <v>0</v>
      </c>
      <c r="F536" s="198">
        <v>205184.78</v>
      </c>
    </row>
    <row r="537" spans="1:6" x14ac:dyDescent="0.25">
      <c r="A537" s="196">
        <v>711695</v>
      </c>
      <c r="B537" s="197" t="s">
        <v>529</v>
      </c>
      <c r="C537" s="198">
        <v>-92567771.450000003</v>
      </c>
      <c r="D537" s="198">
        <v>0</v>
      </c>
      <c r="E537" s="198">
        <v>0</v>
      </c>
      <c r="F537" s="198">
        <v>-92567771.450000003</v>
      </c>
    </row>
    <row r="538" spans="1:6" x14ac:dyDescent="0.25">
      <c r="A538" s="196">
        <v>8</v>
      </c>
      <c r="B538" s="197" t="s">
        <v>317</v>
      </c>
      <c r="C538" s="198">
        <v>0</v>
      </c>
      <c r="D538" s="198">
        <v>0</v>
      </c>
      <c r="E538" s="198">
        <v>0</v>
      </c>
      <c r="F538" s="198">
        <v>0</v>
      </c>
    </row>
    <row r="539" spans="1:6" x14ac:dyDescent="0.25">
      <c r="A539" s="196">
        <v>81</v>
      </c>
      <c r="B539" s="197" t="s">
        <v>318</v>
      </c>
      <c r="C539" s="198">
        <v>859972664</v>
      </c>
      <c r="D539" s="198">
        <v>0</v>
      </c>
      <c r="E539" s="198">
        <v>0</v>
      </c>
      <c r="F539" s="198">
        <v>859972664</v>
      </c>
    </row>
    <row r="540" spans="1:6" x14ac:dyDescent="0.25">
      <c r="A540" s="196">
        <v>8120</v>
      </c>
      <c r="B540" s="197" t="s">
        <v>530</v>
      </c>
      <c r="C540" s="198">
        <v>859972664</v>
      </c>
      <c r="D540" s="198">
        <v>0</v>
      </c>
      <c r="E540" s="198">
        <v>0</v>
      </c>
      <c r="F540" s="198">
        <v>859972664</v>
      </c>
    </row>
    <row r="541" spans="1:6" x14ac:dyDescent="0.25">
      <c r="A541" s="196">
        <v>812004</v>
      </c>
      <c r="B541" s="197" t="s">
        <v>320</v>
      </c>
      <c r="C541" s="198">
        <v>859972664</v>
      </c>
      <c r="D541" s="198">
        <v>0</v>
      </c>
      <c r="E541" s="198">
        <v>0</v>
      </c>
      <c r="F541" s="198">
        <v>859972664</v>
      </c>
    </row>
    <row r="542" spans="1:6" x14ac:dyDescent="0.25">
      <c r="A542" s="196">
        <v>812004001</v>
      </c>
      <c r="B542" s="197" t="s">
        <v>320</v>
      </c>
      <c r="C542" s="198">
        <v>859972664</v>
      </c>
      <c r="D542" s="198">
        <v>0</v>
      </c>
      <c r="E542" s="198">
        <v>0</v>
      </c>
      <c r="F542" s="198">
        <v>859972664</v>
      </c>
    </row>
    <row r="543" spans="1:6" x14ac:dyDescent="0.25">
      <c r="A543" s="196">
        <v>83</v>
      </c>
      <c r="B543" s="197" t="s">
        <v>531</v>
      </c>
      <c r="C543" s="198">
        <v>454906147.70999998</v>
      </c>
      <c r="D543" s="198">
        <v>0</v>
      </c>
      <c r="E543" s="198">
        <v>0</v>
      </c>
      <c r="F543" s="198">
        <v>454906147.70999998</v>
      </c>
    </row>
    <row r="544" spans="1:6" x14ac:dyDescent="0.25">
      <c r="A544" s="196">
        <v>8315</v>
      </c>
      <c r="B544" s="197" t="s">
        <v>532</v>
      </c>
      <c r="C544" s="198">
        <v>345944900</v>
      </c>
      <c r="D544" s="198">
        <v>0</v>
      </c>
      <c r="E544" s="198">
        <v>0</v>
      </c>
      <c r="F544" s="198">
        <v>345944900</v>
      </c>
    </row>
    <row r="545" spans="1:6" x14ac:dyDescent="0.25">
      <c r="A545" s="196">
        <v>831510</v>
      </c>
      <c r="B545" s="197" t="s">
        <v>481</v>
      </c>
      <c r="C545" s="198">
        <v>345944900</v>
      </c>
      <c r="D545" s="198">
        <v>0</v>
      </c>
      <c r="E545" s="198">
        <v>0</v>
      </c>
      <c r="F545" s="198">
        <v>345944900</v>
      </c>
    </row>
    <row r="546" spans="1:6" x14ac:dyDescent="0.25">
      <c r="A546" s="196">
        <v>831510001</v>
      </c>
      <c r="B546" s="197" t="s">
        <v>481</v>
      </c>
      <c r="C546" s="198">
        <v>345944900</v>
      </c>
      <c r="D546" s="198">
        <v>0</v>
      </c>
      <c r="E546" s="198">
        <v>0</v>
      </c>
      <c r="F546" s="198">
        <v>345944900</v>
      </c>
    </row>
    <row r="547" spans="1:6" x14ac:dyDescent="0.25">
      <c r="A547" s="196">
        <v>8361</v>
      </c>
      <c r="B547" s="197" t="s">
        <v>533</v>
      </c>
      <c r="C547" s="198">
        <v>108961247.70999999</v>
      </c>
      <c r="D547" s="198">
        <v>0</v>
      </c>
      <c r="E547" s="198">
        <v>0</v>
      </c>
      <c r="F547" s="198">
        <v>108961247.70999999</v>
      </c>
    </row>
    <row r="548" spans="1:6" x14ac:dyDescent="0.25">
      <c r="A548" s="196">
        <v>836101</v>
      </c>
      <c r="B548" s="197" t="s">
        <v>322</v>
      </c>
      <c r="C548" s="198">
        <v>108961247.70999999</v>
      </c>
      <c r="D548" s="198">
        <v>0</v>
      </c>
      <c r="E548" s="198">
        <v>0</v>
      </c>
      <c r="F548" s="198">
        <v>108961247.70999999</v>
      </c>
    </row>
    <row r="549" spans="1:6" x14ac:dyDescent="0.25">
      <c r="A549" s="196">
        <v>836101001</v>
      </c>
      <c r="B549" s="197" t="s">
        <v>322</v>
      </c>
      <c r="C549" s="198">
        <v>108961247.70999999</v>
      </c>
      <c r="D549" s="198">
        <v>0</v>
      </c>
      <c r="E549" s="198">
        <v>0</v>
      </c>
      <c r="F549" s="198">
        <v>108961247.70999999</v>
      </c>
    </row>
    <row r="550" spans="1:6" x14ac:dyDescent="0.25">
      <c r="A550" s="196">
        <v>89</v>
      </c>
      <c r="B550" s="197" t="s">
        <v>323</v>
      </c>
      <c r="C550" s="198">
        <v>-1314878811.71</v>
      </c>
      <c r="D550" s="198">
        <v>0</v>
      </c>
      <c r="E550" s="198">
        <v>0</v>
      </c>
      <c r="F550" s="198">
        <v>-1314878811.71</v>
      </c>
    </row>
    <row r="551" spans="1:6" x14ac:dyDescent="0.25">
      <c r="A551" s="196">
        <v>8905</v>
      </c>
      <c r="B551" s="197" t="s">
        <v>534</v>
      </c>
      <c r="C551" s="198">
        <v>-859972664</v>
      </c>
      <c r="D551" s="198">
        <v>0</v>
      </c>
      <c r="E551" s="198">
        <v>0</v>
      </c>
      <c r="F551" s="198">
        <v>-859972664</v>
      </c>
    </row>
    <row r="552" spans="1:6" x14ac:dyDescent="0.25">
      <c r="A552" s="196">
        <v>890506</v>
      </c>
      <c r="B552" s="197" t="s">
        <v>319</v>
      </c>
      <c r="C552" s="198">
        <v>-859972664</v>
      </c>
      <c r="D552" s="198">
        <v>0</v>
      </c>
      <c r="E552" s="198">
        <v>0</v>
      </c>
      <c r="F552" s="198">
        <v>-859972664</v>
      </c>
    </row>
    <row r="553" spans="1:6" x14ac:dyDescent="0.25">
      <c r="A553" s="196">
        <v>890506001</v>
      </c>
      <c r="B553" s="197" t="s">
        <v>319</v>
      </c>
      <c r="C553" s="198">
        <v>-859972664</v>
      </c>
      <c r="D553" s="198">
        <v>0</v>
      </c>
      <c r="E553" s="198">
        <v>0</v>
      </c>
      <c r="F553" s="198">
        <v>-859972664</v>
      </c>
    </row>
    <row r="554" spans="1:6" x14ac:dyDescent="0.25">
      <c r="A554" s="196">
        <v>8915</v>
      </c>
      <c r="B554" s="197" t="s">
        <v>535</v>
      </c>
      <c r="C554" s="198">
        <v>-454906147.70999998</v>
      </c>
      <c r="D554" s="198">
        <v>0</v>
      </c>
      <c r="E554" s="198">
        <v>0</v>
      </c>
      <c r="F554" s="198">
        <v>-454906147.70999998</v>
      </c>
    </row>
    <row r="555" spans="1:6" x14ac:dyDescent="0.25">
      <c r="A555" s="196">
        <v>891506</v>
      </c>
      <c r="B555" s="197" t="s">
        <v>94</v>
      </c>
      <c r="C555" s="198">
        <v>-345944900</v>
      </c>
      <c r="D555" s="198">
        <v>0</v>
      </c>
      <c r="E555" s="198">
        <v>0</v>
      </c>
      <c r="F555" s="198">
        <v>-345944900</v>
      </c>
    </row>
    <row r="556" spans="1:6" x14ac:dyDescent="0.25">
      <c r="A556" s="196">
        <v>891506001</v>
      </c>
      <c r="B556" s="197" t="s">
        <v>94</v>
      </c>
      <c r="C556" s="198">
        <v>-345944900</v>
      </c>
      <c r="D556" s="198">
        <v>0</v>
      </c>
      <c r="E556" s="198">
        <v>0</v>
      </c>
      <c r="F556" s="198">
        <v>-345944900</v>
      </c>
    </row>
    <row r="557" spans="1:6" x14ac:dyDescent="0.25">
      <c r="A557" s="196">
        <v>891521</v>
      </c>
      <c r="B557" s="197" t="s">
        <v>96</v>
      </c>
      <c r="C557" s="198">
        <v>-108961247.70999999</v>
      </c>
      <c r="D557" s="198">
        <v>0</v>
      </c>
      <c r="E557" s="198">
        <v>0</v>
      </c>
      <c r="F557" s="198">
        <v>-108961247.70999999</v>
      </c>
    </row>
    <row r="558" spans="1:6" x14ac:dyDescent="0.25">
      <c r="A558" s="196">
        <v>891521001</v>
      </c>
      <c r="B558" s="197" t="s">
        <v>96</v>
      </c>
      <c r="C558" s="198">
        <v>-108961247.70999999</v>
      </c>
      <c r="D558" s="198">
        <v>0</v>
      </c>
      <c r="E558" s="198">
        <v>0</v>
      </c>
      <c r="F558" s="198">
        <v>-108961247.70999999</v>
      </c>
    </row>
    <row r="559" spans="1:6" x14ac:dyDescent="0.25">
      <c r="A559" s="196">
        <v>9</v>
      </c>
      <c r="B559" s="197" t="s">
        <v>327</v>
      </c>
      <c r="C559" s="198">
        <v>0</v>
      </c>
      <c r="D559" s="198">
        <v>0</v>
      </c>
      <c r="E559" s="198">
        <v>0</v>
      </c>
      <c r="F559" s="198">
        <v>0</v>
      </c>
    </row>
    <row r="560" spans="1:6" x14ac:dyDescent="0.25">
      <c r="A560" s="196">
        <v>91</v>
      </c>
      <c r="B560" s="197" t="s">
        <v>328</v>
      </c>
      <c r="C560" s="198">
        <v>525758116</v>
      </c>
      <c r="D560" s="198">
        <v>0</v>
      </c>
      <c r="E560" s="198">
        <v>0</v>
      </c>
      <c r="F560" s="198">
        <v>525758116</v>
      </c>
    </row>
    <row r="561" spans="1:6" x14ac:dyDescent="0.25">
      <c r="A561" s="196">
        <v>9120</v>
      </c>
      <c r="B561" s="197" t="s">
        <v>530</v>
      </c>
      <c r="C561" s="198">
        <v>525758116</v>
      </c>
      <c r="D561" s="198">
        <v>0</v>
      </c>
      <c r="E561" s="198">
        <v>0</v>
      </c>
      <c r="F561" s="198">
        <v>525758116</v>
      </c>
    </row>
    <row r="562" spans="1:6" x14ac:dyDescent="0.25">
      <c r="A562" s="196">
        <v>912004</v>
      </c>
      <c r="B562" s="197" t="s">
        <v>329</v>
      </c>
      <c r="C562" s="198">
        <v>525758116</v>
      </c>
      <c r="D562" s="198">
        <v>0</v>
      </c>
      <c r="E562" s="198">
        <v>0</v>
      </c>
      <c r="F562" s="198">
        <v>525758116</v>
      </c>
    </row>
    <row r="563" spans="1:6" x14ac:dyDescent="0.25">
      <c r="A563" s="196">
        <v>912004001</v>
      </c>
      <c r="B563" s="197" t="s">
        <v>329</v>
      </c>
      <c r="C563" s="198">
        <v>525758116</v>
      </c>
      <c r="D563" s="198">
        <v>0</v>
      </c>
      <c r="E563" s="198">
        <v>0</v>
      </c>
      <c r="F563" s="198">
        <v>525758116</v>
      </c>
    </row>
    <row r="564" spans="1:6" x14ac:dyDescent="0.25">
      <c r="A564" s="196">
        <v>99</v>
      </c>
      <c r="B564" s="197" t="s">
        <v>536</v>
      </c>
      <c r="C564" s="198">
        <v>-525758116</v>
      </c>
      <c r="D564" s="198">
        <v>0</v>
      </c>
      <c r="E564" s="198">
        <v>0</v>
      </c>
      <c r="F564" s="198">
        <v>-525758116</v>
      </c>
    </row>
    <row r="565" spans="1:6" x14ac:dyDescent="0.25">
      <c r="A565" s="196">
        <v>9905</v>
      </c>
      <c r="B565" s="197" t="s">
        <v>537</v>
      </c>
      <c r="C565" s="198">
        <v>-525758116</v>
      </c>
      <c r="D565" s="198">
        <v>0</v>
      </c>
      <c r="E565" s="198">
        <v>0</v>
      </c>
      <c r="F565" s="198">
        <v>-525758116</v>
      </c>
    </row>
    <row r="566" spans="1:6" x14ac:dyDescent="0.25">
      <c r="A566" s="196">
        <v>990505</v>
      </c>
      <c r="B566" s="197" t="s">
        <v>319</v>
      </c>
      <c r="C566" s="198">
        <v>-525758116</v>
      </c>
      <c r="D566" s="198">
        <v>0</v>
      </c>
      <c r="E566" s="198">
        <v>0</v>
      </c>
      <c r="F566" s="198">
        <v>-525758116</v>
      </c>
    </row>
    <row r="567" spans="1:6" x14ac:dyDescent="0.25">
      <c r="A567" s="196">
        <v>990505001</v>
      </c>
      <c r="B567" s="197" t="s">
        <v>319</v>
      </c>
      <c r="C567" s="198">
        <v>-525758116</v>
      </c>
      <c r="D567" s="198">
        <v>0</v>
      </c>
      <c r="E567" s="198">
        <v>0</v>
      </c>
      <c r="F567" s="198">
        <v>-525758116</v>
      </c>
    </row>
    <row r="568" spans="1:6" x14ac:dyDescent="0.25">
      <c r="A568" s="197"/>
      <c r="B568" s="197" t="s">
        <v>538</v>
      </c>
      <c r="C568" s="198">
        <v>22395157892.060001</v>
      </c>
      <c r="D568" s="198">
        <v>1922643602.1400001</v>
      </c>
      <c r="E568" s="198">
        <v>1922643602.1400001</v>
      </c>
      <c r="F568" s="198">
        <v>24410836509.700001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32" customWidth="1"/>
    <col min="2" max="2" width="37.42578125" style="32" customWidth="1"/>
    <col min="3" max="3" width="23.28515625" style="32" customWidth="1"/>
    <col min="4" max="4" width="4.140625" style="32" customWidth="1"/>
    <col min="5" max="5" width="24.28515625" style="32" customWidth="1"/>
    <col min="6" max="6" width="4.140625" style="32" customWidth="1"/>
    <col min="7" max="7" width="8" style="32" customWidth="1"/>
    <col min="8" max="8" width="35.85546875" style="32" customWidth="1"/>
    <col min="9" max="9" width="23.5703125" style="32" customWidth="1"/>
    <col min="10" max="10" width="4.140625" style="32" customWidth="1"/>
    <col min="11" max="11" width="23.7109375" style="32" customWidth="1"/>
    <col min="12" max="12" width="10.7109375" style="32" customWidth="1"/>
    <col min="13" max="13" width="24.7109375" style="32" customWidth="1"/>
    <col min="14" max="23" width="10.7109375" style="32" customWidth="1"/>
    <col min="24" max="16384" width="14.42578125" style="3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12" t="s">
        <v>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12" t="s">
        <v>1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12" t="s">
        <v>2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12" t="s">
        <v>542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70"/>
      <c r="B9" s="70"/>
      <c r="C9" s="156" t="s">
        <v>3</v>
      </c>
      <c r="D9" s="156"/>
      <c r="E9" s="156" t="s">
        <v>3</v>
      </c>
      <c r="F9" s="13"/>
      <c r="G9" s="3"/>
      <c r="H9" s="13"/>
      <c r="I9" s="156" t="s">
        <v>3</v>
      </c>
      <c r="J9" s="156"/>
      <c r="K9" s="156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70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156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70"/>
      <c r="B12" s="70"/>
      <c r="C12" s="8"/>
      <c r="D12" s="8"/>
      <c r="E12" s="8"/>
      <c r="F12" s="8"/>
      <c r="G12" s="2"/>
      <c r="H12" s="15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70"/>
      <c r="B13" s="4" t="s">
        <v>8</v>
      </c>
      <c r="C13" s="13">
        <f>SUM(C14:C18)</f>
        <v>1127659210.3899999</v>
      </c>
      <c r="D13" s="13"/>
      <c r="E13" s="13">
        <f>SUM(E14:E18)</f>
        <v>1833689794.7</v>
      </c>
      <c r="F13" s="8"/>
      <c r="G13" s="2"/>
      <c r="H13" s="7" t="s">
        <v>8</v>
      </c>
      <c r="I13" s="13">
        <f>SUM(I14:I16)</f>
        <v>1159783573.5799999</v>
      </c>
      <c r="J13" s="13"/>
      <c r="K13" s="13">
        <f>SUM(K14:K16)</f>
        <v>1253821598.9099998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70">
        <v>11</v>
      </c>
      <c r="B14" s="70" t="s">
        <v>9</v>
      </c>
      <c r="C14" s="8">
        <f>'ANEXO 2'!C14</f>
        <v>450266170.95999998</v>
      </c>
      <c r="D14" s="8"/>
      <c r="E14" s="8">
        <f>'ANEXO 2'!E14</f>
        <v>108055412</v>
      </c>
      <c r="F14" s="8"/>
      <c r="G14" s="1">
        <v>24</v>
      </c>
      <c r="H14" s="8" t="s">
        <v>10</v>
      </c>
      <c r="I14" s="8">
        <f>'ANEXO 2'!I14</f>
        <v>208113666.66999999</v>
      </c>
      <c r="J14" s="8"/>
      <c r="K14" s="8">
        <f>'ANEXO 2'!K14</f>
        <v>571226437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70">
        <v>13</v>
      </c>
      <c r="B15" s="70" t="s">
        <v>11</v>
      </c>
      <c r="C15" s="8">
        <f>'ANEXO 2'!C18</f>
        <v>117490811</v>
      </c>
      <c r="D15" s="8"/>
      <c r="E15" s="8">
        <f>'ANEXO 2'!E18</f>
        <v>148344109</v>
      </c>
      <c r="F15" s="8"/>
      <c r="G15" s="1">
        <v>25</v>
      </c>
      <c r="H15" s="8" t="s">
        <v>12</v>
      </c>
      <c r="I15" s="8">
        <f>'ANEXO 2'!I23</f>
        <v>951669906.90999997</v>
      </c>
      <c r="J15" s="8"/>
      <c r="K15" s="8">
        <f>'ANEXO 2'!K23</f>
        <v>682263059.90999997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70">
        <v>15</v>
      </c>
      <c r="B16" s="70" t="s">
        <v>13</v>
      </c>
      <c r="C16" s="8">
        <f>'ANEXO 2'!C23</f>
        <v>484555077.05000001</v>
      </c>
      <c r="D16" s="8"/>
      <c r="E16" s="8">
        <f>'ANEXO 2'!E23</f>
        <v>571037076.63</v>
      </c>
      <c r="F16" s="9"/>
      <c r="G16" s="1">
        <v>29</v>
      </c>
      <c r="H16" s="8" t="s">
        <v>14</v>
      </c>
      <c r="I16" s="8">
        <f>'ANEXO 2'!I26</f>
        <v>0</v>
      </c>
      <c r="J16" s="8"/>
      <c r="K16" s="8">
        <f>'ANEXO 2'!K26</f>
        <v>332102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7" customFormat="1" ht="15.75" customHeight="1" x14ac:dyDescent="0.2">
      <c r="A17" s="70"/>
      <c r="B17" s="270" t="s">
        <v>15</v>
      </c>
      <c r="C17" s="261">
        <f>'ANEXO 2'!C29</f>
        <v>75347151.379999995</v>
      </c>
      <c r="D17" s="261"/>
      <c r="E17" s="261">
        <f>'ANEXO 2'!E29</f>
        <v>1006253197.0700001</v>
      </c>
      <c r="F17" s="269"/>
      <c r="G17" s="260"/>
      <c r="H17" s="261"/>
      <c r="I17" s="261"/>
      <c r="J17" s="261"/>
      <c r="K17" s="26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70"/>
      <c r="B18" s="266"/>
      <c r="C18" s="261"/>
      <c r="D18" s="261"/>
      <c r="E18" s="261"/>
      <c r="F18" s="269"/>
      <c r="G18" s="263"/>
      <c r="H18" s="263"/>
      <c r="I18" s="263"/>
      <c r="J18" s="261"/>
      <c r="K18" s="263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70"/>
      <c r="B19" s="267" t="s">
        <v>16</v>
      </c>
      <c r="C19" s="264">
        <f>SUM(C20:C22)</f>
        <v>8062313298.5099993</v>
      </c>
      <c r="D19" s="264"/>
      <c r="E19" s="264">
        <f>SUM(E20:E22)</f>
        <v>7991443394.5199995</v>
      </c>
      <c r="F19" s="261"/>
      <c r="G19" s="260"/>
      <c r="H19" s="267" t="s">
        <v>16</v>
      </c>
      <c r="I19" s="264">
        <f>I20</f>
        <v>81395952</v>
      </c>
      <c r="J19" s="264"/>
      <c r="K19" s="264">
        <f>K20</f>
        <v>496282877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65" customFormat="1" ht="15.75" customHeight="1" x14ac:dyDescent="0.2">
      <c r="A20" s="70">
        <v>12</v>
      </c>
      <c r="B20" s="266" t="s">
        <v>17</v>
      </c>
      <c r="C20" s="261">
        <f>'ANEXO 2'!C36</f>
        <v>1000</v>
      </c>
      <c r="D20" s="264"/>
      <c r="E20" s="261">
        <f>'ANEXO 2'!E36</f>
        <v>1000</v>
      </c>
      <c r="F20" s="261"/>
      <c r="G20" s="260">
        <v>27</v>
      </c>
      <c r="H20" s="261" t="s">
        <v>18</v>
      </c>
      <c r="I20" s="261">
        <f>'ANEXO 2'!I31</f>
        <v>81395952</v>
      </c>
      <c r="J20" s="264"/>
      <c r="K20" s="261">
        <f>'ANEXO 2'!K31</f>
        <v>496282877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70">
        <v>16</v>
      </c>
      <c r="B21" s="266" t="s">
        <v>19</v>
      </c>
      <c r="C21" s="261">
        <f>'ANEXO 2'!C39</f>
        <v>7572263277.8699989</v>
      </c>
      <c r="D21" s="261"/>
      <c r="E21" s="261">
        <f>'ANEXO 2'!E39</f>
        <v>7534570269.3199997</v>
      </c>
      <c r="F21" s="261"/>
      <c r="G21" s="260"/>
      <c r="H21" s="263"/>
      <c r="I21" s="261"/>
      <c r="J21" s="261"/>
      <c r="K21" s="26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44">
        <v>19</v>
      </c>
      <c r="B22" s="270" t="s">
        <v>15</v>
      </c>
      <c r="C22" s="261">
        <f>'ANEXO 2'!C60</f>
        <v>490049020.6400001</v>
      </c>
      <c r="D22" s="261"/>
      <c r="E22" s="261">
        <f>'ANEXO 2'!E60</f>
        <v>456872125.19999993</v>
      </c>
      <c r="F22" s="261"/>
      <c r="G22" s="260"/>
      <c r="H22" s="271" t="s">
        <v>20</v>
      </c>
      <c r="I22" s="264">
        <f>I19+I13</f>
        <v>1241179525.5799999</v>
      </c>
      <c r="J22" s="261"/>
      <c r="K22" s="264">
        <f>K19+K13</f>
        <v>1750104475.9099998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5" customFormat="1" ht="19.5" customHeight="1" x14ac:dyDescent="0.2">
      <c r="A23" s="44"/>
      <c r="B23" s="270"/>
      <c r="C23" s="261"/>
      <c r="D23" s="261"/>
      <c r="E23" s="261"/>
      <c r="F23" s="261"/>
      <c r="G23" s="260"/>
      <c r="H23" s="265"/>
      <c r="I23" s="261"/>
      <c r="J23" s="261"/>
      <c r="K23" s="26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5" customFormat="1" ht="19.5" customHeight="1" x14ac:dyDescent="0.2">
      <c r="A24" s="44"/>
      <c r="B24" s="270"/>
      <c r="C24" s="261"/>
      <c r="D24" s="261"/>
      <c r="E24" s="261"/>
      <c r="F24" s="261"/>
      <c r="G24" s="260"/>
      <c r="H24" s="265" t="s">
        <v>21</v>
      </c>
      <c r="I24" s="261"/>
      <c r="J24" s="261"/>
      <c r="K24" s="26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5" customFormat="1" ht="19.5" customHeight="1" x14ac:dyDescent="0.2">
      <c r="A25" s="44"/>
      <c r="B25" s="270"/>
      <c r="C25" s="261"/>
      <c r="D25" s="261"/>
      <c r="E25" s="261"/>
      <c r="F25" s="261"/>
      <c r="G25" s="260"/>
      <c r="H25" s="265"/>
      <c r="I25" s="261"/>
      <c r="J25" s="261"/>
      <c r="K25" s="261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4"/>
      <c r="B26" s="270"/>
      <c r="C26" s="261"/>
      <c r="D26" s="261"/>
      <c r="E26" s="261"/>
      <c r="F26" s="261"/>
      <c r="G26" s="260">
        <v>31</v>
      </c>
      <c r="H26" s="314" t="s">
        <v>22</v>
      </c>
      <c r="I26" s="261">
        <f>+'ANEXO 2'!I41</f>
        <v>7948792983.3199987</v>
      </c>
      <c r="J26" s="261"/>
      <c r="K26" s="261">
        <f>+'ANEXO 2'!K41</f>
        <v>8075028713.3099995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70"/>
      <c r="B27" s="266"/>
      <c r="C27" s="261"/>
      <c r="D27" s="261"/>
      <c r="E27" s="261"/>
      <c r="F27" s="261"/>
      <c r="G27" s="260"/>
      <c r="H27" s="314"/>
      <c r="I27" s="261"/>
      <c r="J27" s="261"/>
      <c r="K27" s="26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70"/>
      <c r="B28" s="266"/>
      <c r="C28" s="261"/>
      <c r="D28" s="261"/>
      <c r="E28" s="261"/>
      <c r="F28" s="261"/>
      <c r="G28" s="262"/>
      <c r="H28" s="261"/>
      <c r="I28" s="261"/>
      <c r="J28" s="261"/>
      <c r="K28" s="26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70"/>
      <c r="B29" s="266"/>
      <c r="C29" s="261"/>
      <c r="D29" s="261"/>
      <c r="E29" s="261"/>
      <c r="F29" s="261"/>
      <c r="G29" s="262"/>
      <c r="H29" s="264" t="s">
        <v>23</v>
      </c>
      <c r="I29" s="264">
        <f>+I26</f>
        <v>7948792983.3199987</v>
      </c>
      <c r="J29" s="264"/>
      <c r="K29" s="264">
        <f>+K26</f>
        <v>8075028713.3099995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65" customFormat="1" ht="15.75" customHeight="1" x14ac:dyDescent="0.2">
      <c r="A30" s="70"/>
      <c r="B30" s="266"/>
      <c r="C30" s="261"/>
      <c r="D30" s="261"/>
      <c r="E30" s="261"/>
      <c r="F30" s="261"/>
      <c r="G30" s="262"/>
      <c r="H30" s="264"/>
      <c r="I30" s="264"/>
      <c r="J30" s="264"/>
      <c r="K30" s="264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70"/>
      <c r="B31" s="272" t="s">
        <v>24</v>
      </c>
      <c r="C31" s="273">
        <f>C13+C19</f>
        <v>9189972508.8999996</v>
      </c>
      <c r="D31" s="274"/>
      <c r="E31" s="273">
        <f>E13+E19</f>
        <v>9825133189.2199993</v>
      </c>
      <c r="F31" s="261"/>
      <c r="G31" s="262"/>
      <c r="H31" s="268" t="s">
        <v>25</v>
      </c>
      <c r="I31" s="273">
        <f>I22+I29</f>
        <v>9189972508.8999977</v>
      </c>
      <c r="J31" s="274"/>
      <c r="K31" s="273">
        <f>K22+K29</f>
        <v>9825133189.2199993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70"/>
      <c r="B32" s="266"/>
      <c r="C32" s="261"/>
      <c r="D32" s="261"/>
      <c r="E32" s="261"/>
      <c r="F32" s="261"/>
      <c r="G32" s="262"/>
      <c r="H32" s="261"/>
      <c r="I32" s="261"/>
      <c r="J32" s="261"/>
      <c r="K32" s="26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70"/>
      <c r="B33" s="266"/>
      <c r="C33" s="261"/>
      <c r="D33" s="261"/>
      <c r="E33" s="261"/>
      <c r="F33" s="261"/>
      <c r="G33" s="262"/>
      <c r="H33" s="261"/>
      <c r="I33" s="261"/>
      <c r="J33" s="261"/>
      <c r="K33" s="26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70"/>
      <c r="B34" s="315" t="s">
        <v>26</v>
      </c>
      <c r="C34" s="8"/>
      <c r="D34" s="8"/>
      <c r="E34" s="8"/>
      <c r="F34" s="8"/>
      <c r="G34" s="2"/>
      <c r="H34" s="313" t="s">
        <v>27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70"/>
      <c r="B35" s="315"/>
      <c r="C35" s="8"/>
      <c r="D35" s="8"/>
      <c r="E35" s="8"/>
      <c r="F35" s="8"/>
      <c r="G35" s="2"/>
      <c r="H35" s="31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70">
        <v>81</v>
      </c>
      <c r="B36" s="70" t="s">
        <v>28</v>
      </c>
      <c r="C36" s="8">
        <f>+'ANEXO 2'!C70</f>
        <v>859972664</v>
      </c>
      <c r="D36" s="8"/>
      <c r="E36" s="8">
        <f>+'ANEXO 2'!E70</f>
        <v>859972664</v>
      </c>
      <c r="F36" s="8"/>
      <c r="G36" s="14">
        <v>91</v>
      </c>
      <c r="H36" s="8" t="s">
        <v>29</v>
      </c>
      <c r="I36" s="8">
        <f>+'ANEXO 2'!I70</f>
        <v>408157795</v>
      </c>
      <c r="J36" s="8"/>
      <c r="K36" s="8">
        <f>+'ANEXO 2'!K70</f>
        <v>525758116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70">
        <v>83</v>
      </c>
      <c r="B37" s="70" t="s">
        <v>30</v>
      </c>
      <c r="C37" s="8">
        <f>+'ANEXO 2'!C73</f>
        <v>675955916.50999999</v>
      </c>
      <c r="D37" s="8"/>
      <c r="E37" s="8">
        <f>+'ANEXO 2'!E73</f>
        <v>454906147.70999998</v>
      </c>
      <c r="F37" s="8"/>
      <c r="G37" s="18">
        <v>93</v>
      </c>
      <c r="H37" s="8" t="s">
        <v>31</v>
      </c>
      <c r="I37" s="8">
        <f>+'ANEXO 2'!I73</f>
        <v>0</v>
      </c>
      <c r="J37" s="8"/>
      <c r="K37" s="8">
        <f>+'ANEXO 2'!K73</f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70"/>
      <c r="B38" s="70"/>
      <c r="C38" s="8"/>
      <c r="D38" s="8"/>
      <c r="E38" s="8"/>
      <c r="F38" s="8"/>
      <c r="G38" s="1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70"/>
      <c r="B39" s="315" t="s">
        <v>32</v>
      </c>
      <c r="C39" s="8"/>
      <c r="D39" s="8"/>
      <c r="E39" s="8"/>
      <c r="F39" s="8"/>
      <c r="G39" s="14"/>
      <c r="H39" s="313" t="s">
        <v>33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70"/>
      <c r="B40" s="315"/>
      <c r="C40" s="8"/>
      <c r="D40" s="8"/>
      <c r="E40" s="8"/>
      <c r="F40" s="8"/>
      <c r="G40" s="14"/>
      <c r="H40" s="313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70">
        <v>89</v>
      </c>
      <c r="B41" s="70" t="s">
        <v>34</v>
      </c>
      <c r="C41" s="329">
        <f>+'ANEXO 2'!C79</f>
        <v>-1535928580.51</v>
      </c>
      <c r="D41" s="8"/>
      <c r="E41" s="329">
        <f>+'ANEXO 2'!E79</f>
        <v>-1314878811.71</v>
      </c>
      <c r="F41" s="8"/>
      <c r="G41" s="14">
        <v>99</v>
      </c>
      <c r="H41" s="8" t="s">
        <v>35</v>
      </c>
      <c r="I41" s="329">
        <f>+'ANEXO 2'!I79</f>
        <v>-408157795</v>
      </c>
      <c r="J41" s="8"/>
      <c r="K41" s="329">
        <f>+'ANEXO 2'!K79</f>
        <v>-525758116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70"/>
      <c r="B42" s="70"/>
      <c r="C42" s="8"/>
      <c r="D42" s="8"/>
      <c r="E42" s="159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27"/>
      <c r="C44" s="27"/>
      <c r="D44" s="27"/>
      <c r="E44" s="27"/>
      <c r="F44" s="27"/>
      <c r="G44" s="39"/>
      <c r="H44" s="27"/>
      <c r="I44" s="2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"/>
      <c r="B45" s="1" t="s">
        <v>36</v>
      </c>
      <c r="C45" s="33"/>
      <c r="D45" s="33"/>
      <c r="E45" s="1" t="s">
        <v>36</v>
      </c>
      <c r="F45" s="27"/>
      <c r="G45" s="39"/>
      <c r="H45" s="37"/>
      <c r="I45" s="1" t="s">
        <v>36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"/>
      <c r="B46" s="22" t="s">
        <v>37</v>
      </c>
      <c r="C46" s="22"/>
      <c r="D46" s="22"/>
      <c r="E46" s="22" t="s">
        <v>38</v>
      </c>
      <c r="F46" s="8"/>
      <c r="G46" s="2"/>
      <c r="H46" s="159"/>
      <c r="I46" s="26" t="s">
        <v>540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1" t="s">
        <v>39</v>
      </c>
      <c r="C47" s="1"/>
      <c r="D47" s="1"/>
      <c r="E47" s="1" t="s">
        <v>40</v>
      </c>
      <c r="F47" s="8"/>
      <c r="G47" s="2"/>
      <c r="H47" s="159"/>
      <c r="I47" s="70" t="s">
        <v>541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8"/>
      <c r="C48" s="8"/>
      <c r="D48" s="8"/>
      <c r="E48" s="8"/>
      <c r="F48" s="8"/>
      <c r="G48" s="2"/>
      <c r="H48" s="159"/>
      <c r="I48" s="70" t="s">
        <v>41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5"/>
      <c r="C49" s="19"/>
      <c r="D49" s="19"/>
      <c r="E49" s="70" t="s">
        <v>42</v>
      </c>
      <c r="F49" s="8"/>
      <c r="G49" s="2"/>
      <c r="H49" s="159"/>
      <c r="I49" s="70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159"/>
      <c r="I50" s="70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0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1"/>
      <c r="B997" s="8"/>
      <c r="C997" s="8"/>
      <c r="D997" s="8"/>
      <c r="E997" s="8"/>
      <c r="F997" s="8"/>
      <c r="G997" s="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2"/>
  <sheetViews>
    <sheetView showGridLines="0" view="pageLayout" zoomScale="70" zoomScaleNormal="80" zoomScalePageLayoutView="70" workbookViewId="0">
      <selection activeCell="C20" sqref="C20"/>
    </sheetView>
  </sheetViews>
  <sheetFormatPr baseColWidth="10" defaultColWidth="14.42578125" defaultRowHeight="15" customHeight="1" x14ac:dyDescent="0.2"/>
  <cols>
    <col min="1" max="1" width="9.28515625" style="32" customWidth="1"/>
    <col min="2" max="2" width="39.42578125" style="32" customWidth="1"/>
    <col min="3" max="3" width="22.7109375" style="177" bestFit="1" customWidth="1"/>
    <col min="4" max="4" width="4.28515625" style="32" customWidth="1"/>
    <col min="5" max="5" width="22.85546875" style="170" customWidth="1"/>
    <col min="6" max="6" width="4.28515625" style="32" customWidth="1"/>
    <col min="7" max="7" width="12.7109375" style="32" customWidth="1"/>
    <col min="8" max="8" width="39" style="32" customWidth="1"/>
    <col min="9" max="9" width="23.28515625" style="73" customWidth="1"/>
    <col min="10" max="10" width="4.28515625" style="79" customWidth="1"/>
    <col min="11" max="11" width="23.28515625" style="185" customWidth="1"/>
    <col min="12" max="13" width="22" style="32" bestFit="1" customWidth="1"/>
    <col min="14" max="14" width="17.42578125" style="32" bestFit="1" customWidth="1"/>
    <col min="15" max="23" width="10.7109375" style="32" customWidth="1"/>
    <col min="24" max="16384" width="14.42578125" style="32"/>
  </cols>
  <sheetData>
    <row r="1" spans="1:26" ht="15.75" customHeight="1" x14ac:dyDescent="0.2">
      <c r="A1" s="75"/>
      <c r="B1" s="72"/>
      <c r="C1" s="72"/>
      <c r="D1" s="72"/>
      <c r="E1" s="169"/>
      <c r="F1" s="72"/>
      <c r="G1" s="88"/>
      <c r="H1" s="72"/>
      <c r="I1" s="87"/>
      <c r="J1" s="7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75"/>
      <c r="B2" s="72"/>
      <c r="C2" s="72"/>
      <c r="D2" s="72"/>
      <c r="E2" s="169"/>
      <c r="F2" s="72"/>
      <c r="G2" s="88"/>
      <c r="H2" s="72"/>
      <c r="I2" s="87"/>
      <c r="J2" s="7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16" t="s">
        <v>43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16" t="s">
        <v>44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16" t="s">
        <v>2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16" t="s">
        <v>542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82"/>
      <c r="B7" s="177"/>
      <c r="D7" s="177"/>
      <c r="F7" s="177"/>
      <c r="G7" s="177"/>
      <c r="H7" s="177"/>
      <c r="I7" s="177"/>
      <c r="J7" s="17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40"/>
      <c r="B8" s="41"/>
      <c r="C8" s="41"/>
      <c r="D8" s="41"/>
      <c r="E8" s="169"/>
      <c r="F8" s="41"/>
      <c r="G8" s="42"/>
      <c r="H8" s="41"/>
      <c r="I8" s="148"/>
      <c r="J8" s="41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41"/>
      <c r="B9" s="41"/>
      <c r="C9" s="43" t="s">
        <v>3</v>
      </c>
      <c r="D9" s="43"/>
      <c r="E9" s="171" t="s">
        <v>3</v>
      </c>
      <c r="F9" s="41"/>
      <c r="G9" s="42"/>
      <c r="H9" s="41"/>
      <c r="I9" s="43" t="s">
        <v>3</v>
      </c>
      <c r="J9" s="43"/>
      <c r="K9" s="171" t="s">
        <v>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44"/>
      <c r="B10" s="44" t="s">
        <v>4</v>
      </c>
      <c r="C10" s="45">
        <v>2021</v>
      </c>
      <c r="D10" s="45"/>
      <c r="E10" s="45">
        <v>2020</v>
      </c>
      <c r="F10" s="41"/>
      <c r="G10" s="42"/>
      <c r="H10" s="41" t="s">
        <v>4</v>
      </c>
      <c r="I10" s="45">
        <v>2021</v>
      </c>
      <c r="J10" s="45"/>
      <c r="K10" s="45">
        <v>2020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53" t="s">
        <v>5</v>
      </c>
      <c r="B11" s="46" t="s">
        <v>6</v>
      </c>
      <c r="C11" s="47"/>
      <c r="D11" s="47"/>
      <c r="E11" s="172"/>
      <c r="F11" s="47"/>
      <c r="G11" s="48" t="s">
        <v>5</v>
      </c>
      <c r="H11" s="43" t="s">
        <v>7</v>
      </c>
      <c r="I11" s="49"/>
      <c r="J11" s="47"/>
      <c r="K11" s="18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50"/>
      <c r="B12" s="50" t="s">
        <v>45</v>
      </c>
      <c r="C12" s="47">
        <f>+C14+C18+C23+C29</f>
        <v>1127659210.3899999</v>
      </c>
      <c r="D12" s="47"/>
      <c r="E12" s="172">
        <f>+E14+E18+E23+E29</f>
        <v>1833689794.7</v>
      </c>
      <c r="F12" s="47"/>
      <c r="G12" s="48"/>
      <c r="H12" s="51" t="s">
        <v>45</v>
      </c>
      <c r="I12" s="47">
        <f>I14+I26+I23</f>
        <v>1159783573.5799999</v>
      </c>
      <c r="J12" s="49"/>
      <c r="K12" s="47">
        <f>K14+K26+K23</f>
        <v>1253821598.9099998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44"/>
      <c r="B13" s="44"/>
      <c r="C13" s="41"/>
      <c r="D13" s="41"/>
      <c r="E13" s="169"/>
      <c r="F13" s="41"/>
      <c r="G13" s="48"/>
      <c r="H13" s="51"/>
      <c r="I13" s="47"/>
      <c r="J13" s="4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50">
        <v>11</v>
      </c>
      <c r="B14" s="50" t="s">
        <v>9</v>
      </c>
      <c r="C14" s="47">
        <f>SUM(C15:C16)</f>
        <v>450266170.95999998</v>
      </c>
      <c r="D14" s="47"/>
      <c r="E14" s="172">
        <f>SUM(E15:E16)</f>
        <v>108055412</v>
      </c>
      <c r="F14" s="41"/>
      <c r="G14" s="48">
        <v>24</v>
      </c>
      <c r="H14" s="47" t="s">
        <v>10</v>
      </c>
      <c r="I14" s="47">
        <f>SUM(I15:I20)</f>
        <v>208113666.66999999</v>
      </c>
      <c r="J14" s="47"/>
      <c r="K14" s="47">
        <f>SUM(K15:K20)</f>
        <v>571226437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44">
        <v>1105</v>
      </c>
      <c r="B15" s="44" t="s">
        <v>46</v>
      </c>
      <c r="C15" s="41">
        <f>(IFERROR(VLOOKUP(A15,'B PRUEBA'!$A$2:$F$568,6,0),0))</f>
        <v>745000</v>
      </c>
      <c r="D15" s="41"/>
      <c r="E15" s="41">
        <f>(IFERROR(VLOOKUP(A15,'BP 2020'!$A$2:$F$567,6,0),0))</f>
        <v>815000</v>
      </c>
      <c r="F15" s="41"/>
      <c r="G15" s="42">
        <v>2401</v>
      </c>
      <c r="H15" s="94" t="s">
        <v>47</v>
      </c>
      <c r="I15" s="41">
        <f>(IFERROR(VLOOKUP(G15,'B PRUEBA'!$A$2:$F$568,6,0),0))</f>
        <v>2089139.71</v>
      </c>
      <c r="J15" s="41"/>
      <c r="K15" s="41">
        <f>(IFERROR(VLOOKUP(G15,'BP 2020'!$A$2:$F$567,6,0),0))</f>
        <v>393123102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44">
        <v>1110</v>
      </c>
      <c r="B16" s="44" t="s">
        <v>48</v>
      </c>
      <c r="C16" s="41">
        <f>(IFERROR(VLOOKUP(A16,'B PRUEBA'!$A$2:$F$568,6,0),0))</f>
        <v>449521170.95999998</v>
      </c>
      <c r="D16" s="41"/>
      <c r="E16" s="41">
        <f>(IFERROR(VLOOKUP(A16,'BP 2020'!$A$2:$F$567,6,0),0))</f>
        <v>107240412</v>
      </c>
      <c r="F16" s="52"/>
      <c r="G16" s="42">
        <v>2407</v>
      </c>
      <c r="H16" s="176" t="s">
        <v>49</v>
      </c>
      <c r="I16" s="41">
        <f>(IFERROR(VLOOKUP(G16,'B PRUEBA'!$A$2:$F$568,6,0),0))</f>
        <v>952002</v>
      </c>
      <c r="J16" s="41"/>
      <c r="K16" s="41">
        <f>(IFERROR(VLOOKUP(G16,'BP 2020'!$A$2:$F$567,6,0),0))</f>
        <v>63343159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5" customFormat="1" ht="15" customHeight="1" x14ac:dyDescent="0.2">
      <c r="A17" s="44"/>
      <c r="B17" s="44"/>
      <c r="C17" s="72"/>
      <c r="D17" s="41"/>
      <c r="E17" s="169"/>
      <c r="F17" s="52"/>
      <c r="G17" s="42">
        <v>2424</v>
      </c>
      <c r="H17" s="41" t="s">
        <v>50</v>
      </c>
      <c r="I17" s="41">
        <f>(IFERROR(VLOOKUP(G17,'B PRUEBA'!$A$2:$F$568,6,0),0))</f>
        <v>125191192</v>
      </c>
      <c r="J17" s="41"/>
      <c r="K17" s="41">
        <f>(IFERROR(VLOOKUP(G17,'BP 2020'!$A$2:$F$567,6,0),0))</f>
        <v>85250542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50">
        <v>13</v>
      </c>
      <c r="B18" s="50" t="s">
        <v>11</v>
      </c>
      <c r="C18" s="47">
        <f>SUM(C19:C21)</f>
        <v>117490811</v>
      </c>
      <c r="D18" s="47"/>
      <c r="E18" s="172">
        <f>SUM(E19:E21)</f>
        <v>148344109</v>
      </c>
      <c r="F18" s="41"/>
      <c r="G18" s="42">
        <v>2436</v>
      </c>
      <c r="H18" s="41" t="s">
        <v>52</v>
      </c>
      <c r="I18" s="41">
        <f>(IFERROR(VLOOKUP(G18,'B PRUEBA'!$A$2:$F$568,6,0),0))</f>
        <v>14697473</v>
      </c>
      <c r="J18" s="41"/>
      <c r="K18" s="41">
        <f>(IFERROR(VLOOKUP(G18,'BP 2020'!$A$2:$F$567,6,0),0))</f>
        <v>18187234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65" customFormat="1" ht="15.75" x14ac:dyDescent="0.2">
      <c r="A19" s="44">
        <v>1311</v>
      </c>
      <c r="B19" s="44" t="s">
        <v>51</v>
      </c>
      <c r="C19" s="41">
        <f>(IFERROR(VLOOKUP(A19,'B PRUEBA'!$A$2:$F$568,6,0),0))</f>
        <v>11789060</v>
      </c>
      <c r="D19" s="47"/>
      <c r="E19" s="41">
        <f>(IFERROR(VLOOKUP(A19,'BP 2020'!$A$2:$F$567,6,0),0))</f>
        <v>11789060</v>
      </c>
      <c r="F19" s="41"/>
      <c r="G19" s="42">
        <v>2440</v>
      </c>
      <c r="H19" s="41" t="s">
        <v>54</v>
      </c>
      <c r="I19" s="41">
        <f>(IFERROR(VLOOKUP(G19,'B PRUEBA'!$A$2:$F$568,6,0),0))</f>
        <v>15931233</v>
      </c>
      <c r="J19" s="41"/>
      <c r="K19" s="41">
        <f>(IFERROR(VLOOKUP(G19,'BP 2020'!$A$2:$F$567,6,0),0))</f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5" customFormat="1" ht="15.75" x14ac:dyDescent="0.2">
      <c r="A20" s="44">
        <v>1316</v>
      </c>
      <c r="B20" s="44" t="s">
        <v>53</v>
      </c>
      <c r="C20" s="41">
        <f>(IFERROR(VLOOKUP(A20,'B PRUEBA'!$A$2:$F$568,6,0),0))</f>
        <v>35575655</v>
      </c>
      <c r="D20" s="47"/>
      <c r="E20" s="41">
        <f>(IFERROR(VLOOKUP(A20,'BP 2020'!$A$2:$F$567,6,0),0))</f>
        <v>67622513</v>
      </c>
      <c r="F20" s="41"/>
      <c r="G20" s="42">
        <v>2490</v>
      </c>
      <c r="H20" s="41" t="s">
        <v>55</v>
      </c>
      <c r="I20" s="41">
        <f>(IFERROR(VLOOKUP(G20,'B PRUEBA'!$A$2:$F$568,6,0),0))</f>
        <v>49252626.960000001</v>
      </c>
      <c r="J20" s="41"/>
      <c r="K20" s="41">
        <f>(IFERROR(VLOOKUP(G20,'BP 2020'!$A$2:$F$567,6,0),0))</f>
        <v>11322400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44">
        <v>1384</v>
      </c>
      <c r="B21" s="44" t="s">
        <v>56</v>
      </c>
      <c r="C21" s="41">
        <f>(IFERROR(VLOOKUP(A21,'B PRUEBA'!$A$2:$F$568,6,0),0))</f>
        <v>70126096</v>
      </c>
      <c r="D21" s="41"/>
      <c r="E21" s="41">
        <f>(IFERROR(VLOOKUP(A21,'BP 2020'!$A$2:$F$567,6,0),0))</f>
        <v>68932536</v>
      </c>
      <c r="F21" s="41"/>
      <c r="G21" s="42"/>
      <c r="H21" s="41"/>
      <c r="I21" s="41"/>
      <c r="J21" s="41"/>
      <c r="K21" s="4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41"/>
      <c r="B22" s="41"/>
      <c r="C22" s="41"/>
      <c r="D22" s="41"/>
      <c r="E22" s="169"/>
      <c r="F22" s="41"/>
      <c r="G22" s="42"/>
      <c r="H22" s="41"/>
      <c r="I22" s="41"/>
      <c r="J22" s="41"/>
      <c r="K22" s="4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50">
        <v>15</v>
      </c>
      <c r="B23" s="50" t="s">
        <v>13</v>
      </c>
      <c r="C23" s="47">
        <f>SUM(C24:C27)</f>
        <v>484555077.05000001</v>
      </c>
      <c r="D23" s="47"/>
      <c r="E23" s="172">
        <f>SUM(E24:E27)</f>
        <v>571037076.63</v>
      </c>
      <c r="F23" s="41"/>
      <c r="G23" s="48">
        <v>25</v>
      </c>
      <c r="H23" s="47" t="s">
        <v>57</v>
      </c>
      <c r="I23" s="47">
        <f>I24</f>
        <v>951669906.90999997</v>
      </c>
      <c r="J23" s="41"/>
      <c r="K23" s="47">
        <f>K24</f>
        <v>682263059.90999997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44">
        <v>1505</v>
      </c>
      <c r="B24" s="44" t="s">
        <v>59</v>
      </c>
      <c r="C24" s="41">
        <f>(IFERROR(VLOOKUP(A24,'B PRUEBA'!$A$2:$F$568,6,0),0))</f>
        <v>225512407.78</v>
      </c>
      <c r="D24" s="47"/>
      <c r="E24" s="41">
        <f>(IFERROR(VLOOKUP(A24,'BP 2020'!$A$2:$F$567,6,0),0))</f>
        <v>161604885.87</v>
      </c>
      <c r="F24" s="41"/>
      <c r="G24" s="42">
        <v>2511</v>
      </c>
      <c r="H24" s="41" t="s">
        <v>58</v>
      </c>
      <c r="I24" s="41">
        <f>(IFERROR(VLOOKUP(G24,'B PRUEBA'!$A$2:$F$568,6,0),0))</f>
        <v>951669906.90999997</v>
      </c>
      <c r="J24" s="41"/>
      <c r="K24" s="41">
        <f>(IFERROR(VLOOKUP(G24,'BP 2020'!$A$2:$F$567,6,0),0))</f>
        <v>682263059.90999997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5" customFormat="1" ht="15.75" customHeight="1" x14ac:dyDescent="0.2">
      <c r="A25" s="44">
        <v>1510</v>
      </c>
      <c r="B25" s="154" t="s">
        <v>60</v>
      </c>
      <c r="C25" s="41">
        <f>(IFERROR(VLOOKUP(A25,'B PRUEBA'!$A$2:$F$568,6,0),0))</f>
        <v>222756443.02000001</v>
      </c>
      <c r="D25" s="41"/>
      <c r="E25" s="41">
        <f>(IFERROR(VLOOKUP(A25,'BP 2020'!$A$2:$F$567,6,0),0))</f>
        <v>321467807.88</v>
      </c>
      <c r="F25" s="41"/>
      <c r="G25" s="177"/>
      <c r="H25" s="177"/>
      <c r="I25" s="177"/>
      <c r="J25" s="41"/>
      <c r="K25" s="18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44">
        <v>1514</v>
      </c>
      <c r="B26" s="154" t="s">
        <v>61</v>
      </c>
      <c r="C26" s="41">
        <f>(IFERROR(VLOOKUP(A26,'B PRUEBA'!$A$2:$F$568,6,0),0))</f>
        <v>8397419.0199999996</v>
      </c>
      <c r="D26" s="41"/>
      <c r="E26" s="41">
        <f>(IFERROR(VLOOKUP(A26,'BP 2020'!$A$2:$F$567,6,0),0))</f>
        <v>50414345.490000002</v>
      </c>
      <c r="F26" s="41"/>
      <c r="G26" s="48">
        <v>29</v>
      </c>
      <c r="H26" s="47" t="s">
        <v>14</v>
      </c>
      <c r="I26" s="47">
        <f>I27</f>
        <v>0</v>
      </c>
      <c r="J26" s="41"/>
      <c r="K26" s="47">
        <f>K27</f>
        <v>332102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65" customFormat="1" ht="15.75" customHeight="1" x14ac:dyDescent="0.2">
      <c r="A27" s="44">
        <v>1520</v>
      </c>
      <c r="B27" s="44" t="s">
        <v>63</v>
      </c>
      <c r="C27" s="41">
        <f>(IFERROR(VLOOKUP(A27,'B PRUEBA'!$A$2:$F$568,6,0),0))</f>
        <v>27888807.23</v>
      </c>
      <c r="D27" s="41"/>
      <c r="E27" s="41">
        <f>(IFERROR(VLOOKUP(A27,'BP 2020'!$A$2:$F$567,6,0),0))</f>
        <v>37550037.390000001</v>
      </c>
      <c r="F27" s="41"/>
      <c r="G27" s="42">
        <v>2910</v>
      </c>
      <c r="H27" s="176" t="s">
        <v>62</v>
      </c>
      <c r="I27" s="41">
        <f>(IFERROR(VLOOKUP(G27,'B PRUEBA'!$A$2:$F$568,6,0),0))</f>
        <v>0</v>
      </c>
      <c r="J27" s="41"/>
      <c r="K27" s="41">
        <f>(IFERROR(VLOOKUP(G27,'BP 2020'!$A$2:$F$567,6,0),0))</f>
        <v>332102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6" customFormat="1" ht="12" customHeight="1" x14ac:dyDescent="0.2">
      <c r="A28" s="44"/>
      <c r="B28" s="44"/>
      <c r="C28" s="72"/>
      <c r="D28" s="41"/>
      <c r="E28" s="169"/>
      <c r="F28" s="41"/>
      <c r="G28" s="42"/>
      <c r="H28" s="176"/>
      <c r="I28" s="41"/>
      <c r="J28" s="41"/>
      <c r="K28" s="187"/>
      <c r="L28" s="72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55" customFormat="1" ht="15.75" customHeight="1" x14ac:dyDescent="0.25">
      <c r="A29" s="50">
        <v>19</v>
      </c>
      <c r="B29" s="50" t="s">
        <v>15</v>
      </c>
      <c r="C29" s="83">
        <f>SUM(C30:C32)</f>
        <v>75347151.379999995</v>
      </c>
      <c r="D29" s="41"/>
      <c r="E29" s="172">
        <f>SUM(E30:E32)</f>
        <v>1006253197.0700001</v>
      </c>
      <c r="F29" s="41"/>
      <c r="G29" s="48"/>
      <c r="H29" s="47" t="s">
        <v>16</v>
      </c>
      <c r="I29" s="47">
        <f>I31</f>
        <v>81395952</v>
      </c>
      <c r="J29" s="47"/>
      <c r="K29" s="47">
        <f>K31</f>
        <v>496282877</v>
      </c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s="155" customFormat="1" ht="15.75" customHeight="1" x14ac:dyDescent="0.2">
      <c r="A30" s="44">
        <v>1905</v>
      </c>
      <c r="B30" s="44" t="s">
        <v>64</v>
      </c>
      <c r="C30" s="41">
        <f>(IFERROR(VLOOKUP(A30,'B PRUEBA'!$A$2:$F$568,6,0),0))</f>
        <v>9292247</v>
      </c>
      <c r="D30" s="41"/>
      <c r="E30" s="41">
        <f>(IFERROR(VLOOKUP(A30,'BP 2020'!$A$2:$F$567,6,0),0))</f>
        <v>9292247</v>
      </c>
      <c r="F30" s="41"/>
      <c r="G30" s="177"/>
      <c r="H30" s="177"/>
      <c r="I30" s="47"/>
      <c r="J30" s="47"/>
      <c r="K30" s="188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s="155" customFormat="1" ht="15.75" customHeight="1" x14ac:dyDescent="0.25">
      <c r="A31" s="154">
        <v>1906</v>
      </c>
      <c r="B31" s="154" t="s">
        <v>65</v>
      </c>
      <c r="C31" s="41">
        <f>(IFERROR(VLOOKUP(A31,'B PRUEBA'!$A$2:$F$568,6,0),0))</f>
        <v>538265</v>
      </c>
      <c r="D31" s="53"/>
      <c r="E31" s="41">
        <f>(IFERROR(VLOOKUP(A31,'BP 2020'!$A$2:$F$567,6,0),0))</f>
        <v>538265</v>
      </c>
      <c r="F31" s="41"/>
      <c r="G31" s="48">
        <v>27</v>
      </c>
      <c r="H31" s="47" t="s">
        <v>67</v>
      </c>
      <c r="I31" s="47">
        <f>I32</f>
        <v>81395952</v>
      </c>
      <c r="J31" s="47"/>
      <c r="K31" s="47">
        <f t="shared" ref="K31" si="0">K32</f>
        <v>496282877</v>
      </c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s="155" customFormat="1" ht="15.75" customHeight="1" x14ac:dyDescent="0.2">
      <c r="A32" s="44">
        <v>1908</v>
      </c>
      <c r="B32" s="44" t="s">
        <v>66</v>
      </c>
      <c r="C32" s="41">
        <f>(IFERROR(VLOOKUP(A32,'B PRUEBA'!$A$2:$F$568,6,0),0))</f>
        <v>65516639.380000003</v>
      </c>
      <c r="D32" s="41"/>
      <c r="E32" s="41">
        <f>(IFERROR(VLOOKUP(A32,'BP 2020'!$A$2:$F$567,6,0),0))</f>
        <v>996422685.07000005</v>
      </c>
      <c r="F32" s="41"/>
      <c r="G32" s="42">
        <v>2701</v>
      </c>
      <c r="H32" s="41" t="s">
        <v>18</v>
      </c>
      <c r="I32" s="41">
        <f>(IFERROR(VLOOKUP(G32,'B PRUEBA'!$A$2:$F$568,6,0),0))</f>
        <v>81395952</v>
      </c>
      <c r="J32" s="41"/>
      <c r="K32" s="41">
        <f>(IFERROR(VLOOKUP(G32,'BP 2020'!$A$2:$F$567,6,0),0))</f>
        <v>496282877</v>
      </c>
      <c r="L32" s="8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s="96" customFormat="1" ht="15.75" customHeight="1" x14ac:dyDescent="0.2">
      <c r="A33" s="177"/>
      <c r="B33" s="177"/>
      <c r="C33" s="177"/>
      <c r="D33" s="177"/>
      <c r="E33" s="170"/>
      <c r="F33" s="41"/>
      <c r="G33" s="48"/>
      <c r="H33" s="47"/>
      <c r="I33" s="49"/>
      <c r="J33" s="49"/>
      <c r="K33" s="18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5">
      <c r="A34" s="44"/>
      <c r="B34" s="50" t="s">
        <v>16</v>
      </c>
      <c r="C34" s="47">
        <f>+C39+C36+C60</f>
        <v>8062313298.5099993</v>
      </c>
      <c r="D34" s="47"/>
      <c r="E34" s="172">
        <f>E36+E39+E60</f>
        <v>7991443394.5199995</v>
      </c>
      <c r="F34" s="41"/>
      <c r="G34" s="42"/>
      <c r="H34" s="43" t="s">
        <v>20</v>
      </c>
      <c r="I34" s="47">
        <f>I12+I29</f>
        <v>1241179525.5799999</v>
      </c>
      <c r="J34" s="47"/>
      <c r="K34" s="47">
        <f>K12+K29</f>
        <v>1750104475.9099998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x14ac:dyDescent="0.2">
      <c r="A35" s="44"/>
      <c r="B35" s="44"/>
      <c r="C35" s="41"/>
      <c r="D35" s="41"/>
      <c r="E35" s="169"/>
      <c r="F35" s="41"/>
      <c r="G35" s="42"/>
      <c r="H35" s="43"/>
      <c r="I35" s="47"/>
      <c r="J35" s="47"/>
      <c r="K35" s="4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5">
      <c r="A36" s="50">
        <v>12</v>
      </c>
      <c r="B36" s="50" t="s">
        <v>17</v>
      </c>
      <c r="C36" s="47">
        <f>C37</f>
        <v>1000</v>
      </c>
      <c r="D36" s="41"/>
      <c r="E36" s="172">
        <f>E37</f>
        <v>1000</v>
      </c>
      <c r="F36" s="41"/>
      <c r="G36" s="42"/>
      <c r="H36" s="43"/>
      <c r="I36" s="47"/>
      <c r="J36" s="47"/>
      <c r="K36" s="18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65" customFormat="1" ht="30" x14ac:dyDescent="0.2">
      <c r="A37" s="68">
        <v>1222</v>
      </c>
      <c r="B37" s="62" t="s">
        <v>68</v>
      </c>
      <c r="C37" s="41">
        <f>(IFERROR(VLOOKUP(A37,'B PRUEBA'!$A$2:$F$568,6,0),0))</f>
        <v>1000</v>
      </c>
      <c r="D37" s="41"/>
      <c r="E37" s="41">
        <f>(IFERROR(VLOOKUP(A37,'BP 2020'!$A$2:$F$567,6,0),0))</f>
        <v>1000</v>
      </c>
      <c r="F37" s="41"/>
      <c r="G37" s="42"/>
      <c r="H37" s="43" t="s">
        <v>21</v>
      </c>
      <c r="I37" s="148"/>
      <c r="J37" s="41"/>
      <c r="K37" s="18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65" customFormat="1" ht="15.75" x14ac:dyDescent="0.2">
      <c r="A38" s="44"/>
      <c r="B38" s="44"/>
      <c r="C38" s="41"/>
      <c r="D38" s="41"/>
      <c r="E38" s="173"/>
      <c r="F38" s="41"/>
      <c r="G38" s="42"/>
      <c r="H38" s="43"/>
      <c r="I38" s="148"/>
      <c r="J38" s="41"/>
      <c r="K38" s="18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65" customFormat="1" ht="15.75" x14ac:dyDescent="0.25">
      <c r="A39" s="50">
        <v>16</v>
      </c>
      <c r="B39" s="50" t="s">
        <v>69</v>
      </c>
      <c r="C39" s="47">
        <f>SUM(C40:C54)</f>
        <v>7572263277.8699989</v>
      </c>
      <c r="D39" s="47"/>
      <c r="E39" s="172">
        <f>SUM(E40:E54)</f>
        <v>7534570269.3199997</v>
      </c>
      <c r="F39" s="41"/>
      <c r="G39" s="42"/>
      <c r="H39" s="43"/>
      <c r="I39" s="148"/>
      <c r="J39" s="41"/>
      <c r="K39" s="18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44">
        <v>1605</v>
      </c>
      <c r="B40" s="44" t="s">
        <v>70</v>
      </c>
      <c r="C40" s="41">
        <f>(IFERROR(VLOOKUP(A40,'B PRUEBA'!$A$2:$F$568,6,0),0))</f>
        <v>1999777166.71</v>
      </c>
      <c r="D40" s="41"/>
      <c r="E40" s="41">
        <f>(IFERROR(VLOOKUP(A40,'BP 2020'!$A$2:$F$567,6,0),0))</f>
        <v>1999777166.71</v>
      </c>
      <c r="F40" s="41"/>
      <c r="G40" s="331">
        <v>31</v>
      </c>
      <c r="H40" s="318" t="s">
        <v>22</v>
      </c>
      <c r="I40" s="148"/>
      <c r="J40" s="4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x14ac:dyDescent="0.2">
      <c r="A41" s="44">
        <v>1615</v>
      </c>
      <c r="B41" s="44" t="s">
        <v>71</v>
      </c>
      <c r="C41" s="41">
        <f>(IFERROR(VLOOKUP(A41,'B PRUEBA'!$A$2:$F$568,6,0),0))</f>
        <v>145749716.55000001</v>
      </c>
      <c r="D41" s="41"/>
      <c r="E41" s="41">
        <f>(IFERROR(VLOOKUP(A41,'BP 2020'!$A$2:$F$567,6,0),0))</f>
        <v>0</v>
      </c>
      <c r="F41" s="41"/>
      <c r="G41" s="331"/>
      <c r="H41" s="318"/>
      <c r="I41" s="49">
        <f>SUM(I42:I45)</f>
        <v>7948792983.3199987</v>
      </c>
      <c r="J41" s="47"/>
      <c r="K41" s="47">
        <f>SUM(K42:K46)</f>
        <v>8075028713.3099995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100" customFormat="1" x14ac:dyDescent="0.2">
      <c r="A42" s="44">
        <v>1635</v>
      </c>
      <c r="B42" s="44" t="s">
        <v>72</v>
      </c>
      <c r="C42" s="41">
        <f>(IFERROR(VLOOKUP(A42,'B PRUEBA'!$A$2:$F$568,6,0),0))</f>
        <v>444412516.62</v>
      </c>
      <c r="D42" s="41"/>
      <c r="E42" s="41">
        <f>(IFERROR(VLOOKUP(A42,'BP 2020'!$A$2:$F$567,6,0),0))</f>
        <v>401692416</v>
      </c>
      <c r="F42" s="41"/>
      <c r="G42" s="42">
        <v>3105</v>
      </c>
      <c r="H42" s="56" t="s">
        <v>73</v>
      </c>
      <c r="I42" s="41">
        <f>(IFERROR(VLOOKUP(G42,'B PRUEBA'!$A$2:$F$568,6,0),0))</f>
        <v>2135861251.4400001</v>
      </c>
      <c r="J42" s="41"/>
      <c r="K42" s="41">
        <f>(IFERROR(VLOOKUP(G42,'BP 2020'!$A$2:$F$567,6,0),0))</f>
        <v>2135861251.4400001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">
      <c r="A43" s="44">
        <v>1637</v>
      </c>
      <c r="B43" s="44" t="s">
        <v>74</v>
      </c>
      <c r="C43" s="41">
        <f>(IFERROR(VLOOKUP(A43,'B PRUEBA'!$A$2:$F$568,6,0),0))</f>
        <v>309001021.38</v>
      </c>
      <c r="D43" s="41"/>
      <c r="E43" s="41">
        <f>(IFERROR(VLOOKUP(A43,'BP 2020'!$A$2:$F$567,6,0),0))</f>
        <v>365803445.38</v>
      </c>
      <c r="F43" s="41"/>
      <c r="G43" s="42">
        <v>3109</v>
      </c>
      <c r="H43" s="56" t="s">
        <v>75</v>
      </c>
      <c r="I43" s="41">
        <f>(IFERROR(VLOOKUP(G43,'B PRUEBA'!$A$2:$F$568,6,0),0))</f>
        <v>5839716020.9399996</v>
      </c>
      <c r="J43" s="41"/>
      <c r="K43" s="41">
        <f>(IFERROR(VLOOKUP(G43,'BP 2020'!$A$2:$F$567,6,0),0))</f>
        <v>6227275050.8699999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44">
        <v>1640</v>
      </c>
      <c r="B44" s="44" t="s">
        <v>76</v>
      </c>
      <c r="C44" s="41">
        <f>(IFERROR(VLOOKUP(A44,'B PRUEBA'!$A$2:$F$568,6,0),0))</f>
        <v>3220089435.1300001</v>
      </c>
      <c r="D44" s="41"/>
      <c r="E44" s="41">
        <f>(IFERROR(VLOOKUP(A44,'BP 2020'!$A$2:$F$567,6,0),0))</f>
        <v>3220089435.1300001</v>
      </c>
      <c r="F44" s="41"/>
      <c r="G44" s="42">
        <v>3110</v>
      </c>
      <c r="H44" s="57" t="s">
        <v>77</v>
      </c>
      <c r="I44" s="329">
        <f>'ANEXO 3'!D41</f>
        <v>-26784289.060000181</v>
      </c>
      <c r="J44" s="275"/>
      <c r="K44" s="329">
        <f>'ANEXO 3'!F41</f>
        <v>-288107589.00000006</v>
      </c>
      <c r="L44" s="27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44">
        <v>1650</v>
      </c>
      <c r="B45" s="44" t="s">
        <v>78</v>
      </c>
      <c r="C45" s="41">
        <f>(IFERROR(VLOOKUP(A45,'B PRUEBA'!$A$2:$F$568,6,0),0))</f>
        <v>65631390</v>
      </c>
      <c r="D45" s="41"/>
      <c r="E45" s="41">
        <f>(IFERROR(VLOOKUP(A45,'BP 2020'!$A$2:$F$567,6,0),0))</f>
        <v>65631390</v>
      </c>
      <c r="F45" s="41"/>
      <c r="G45" s="42"/>
      <c r="H45" s="58"/>
      <c r="I45" s="275"/>
      <c r="J45" s="275"/>
      <c r="K45" s="275"/>
      <c r="L45" s="26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65" customFormat="1" x14ac:dyDescent="0.2">
      <c r="A46" s="44">
        <v>1655</v>
      </c>
      <c r="B46" s="44" t="s">
        <v>79</v>
      </c>
      <c r="C46" s="41">
        <f>(IFERROR(VLOOKUP(A46,'B PRUEBA'!$A$2:$F$568,6,0),0))</f>
        <v>2103941233</v>
      </c>
      <c r="D46" s="41"/>
      <c r="E46" s="41">
        <f>(IFERROR(VLOOKUP(A46,'BP 2020'!$A$2:$F$567,6,0),0))</f>
        <v>1938495108</v>
      </c>
      <c r="F46" s="41"/>
      <c r="G46" s="42"/>
      <c r="H46" s="58"/>
      <c r="I46" s="275"/>
      <c r="J46" s="275"/>
      <c r="K46" s="278"/>
      <c r="L46" s="26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44">
        <v>1660</v>
      </c>
      <c r="B47" s="44" t="s">
        <v>80</v>
      </c>
      <c r="C47" s="41">
        <f>(IFERROR(VLOOKUP(A47,'B PRUEBA'!$A$2:$F$568,6,0),0))</f>
        <v>8736473</v>
      </c>
      <c r="D47" s="41"/>
      <c r="E47" s="41">
        <f>(IFERROR(VLOOKUP(A47,'BP 2020'!$A$2:$F$567,6,0),0))</f>
        <v>8736473</v>
      </c>
      <c r="F47" s="41"/>
      <c r="G47" s="42"/>
      <c r="H47" s="58"/>
      <c r="I47" s="41"/>
      <c r="J47" s="41"/>
      <c r="K47" s="18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44">
        <v>1665</v>
      </c>
      <c r="B48" s="44" t="s">
        <v>81</v>
      </c>
      <c r="C48" s="41">
        <f>(IFERROR(VLOOKUP(A48,'B PRUEBA'!$A$2:$F$568,6,0),0))</f>
        <v>368932204.17000002</v>
      </c>
      <c r="D48" s="41"/>
      <c r="E48" s="41">
        <f>(IFERROR(VLOOKUP(A48,'BP 2020'!$A$2:$F$567,6,0),0))</f>
        <v>374172166.38999999</v>
      </c>
      <c r="F48" s="41"/>
      <c r="G48" s="42"/>
      <c r="H48" s="58"/>
      <c r="I48" s="41"/>
      <c r="J48" s="41"/>
      <c r="K48" s="18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44">
        <v>1670</v>
      </c>
      <c r="B49" s="154" t="s">
        <v>82</v>
      </c>
      <c r="C49" s="41">
        <f>(IFERROR(VLOOKUP(A49,'B PRUEBA'!$A$2:$F$568,6,0),0))</f>
        <v>1464077877.5599999</v>
      </c>
      <c r="D49" s="41"/>
      <c r="E49" s="41">
        <f>(IFERROR(VLOOKUP(A49,'BP 2020'!$A$2:$F$567,6,0),0))</f>
        <v>1435704791.5599999</v>
      </c>
      <c r="F49" s="41"/>
      <c r="G49" s="149"/>
      <c r="H49" s="149"/>
      <c r="I49" s="149"/>
      <c r="J49" s="149"/>
      <c r="K49" s="190"/>
      <c r="L49" s="8"/>
      <c r="M49" s="147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0.75" customHeight="1" x14ac:dyDescent="0.2">
      <c r="A50" s="150">
        <v>1675</v>
      </c>
      <c r="B50" s="151" t="s">
        <v>83</v>
      </c>
      <c r="C50" s="41">
        <f>(IFERROR(VLOOKUP(A50,'B PRUEBA'!$A$2:$F$568,6,0),0))</f>
        <v>82000000</v>
      </c>
      <c r="D50" s="57"/>
      <c r="E50" s="41">
        <f>(IFERROR(VLOOKUP(A50,'BP 2020'!$A$2:$F$567,6,0),0))</f>
        <v>82000000</v>
      </c>
      <c r="F50" s="41"/>
      <c r="G50" s="42"/>
      <c r="H50" s="43" t="s">
        <v>23</v>
      </c>
      <c r="I50" s="47">
        <f>+I41</f>
        <v>7948792983.3199987</v>
      </c>
      <c r="J50" s="47"/>
      <c r="K50" s="47">
        <f>+K41</f>
        <v>8075028713.3099995</v>
      </c>
      <c r="L50" s="8"/>
      <c r="M50" s="147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65" customFormat="1" ht="30.75" customHeight="1" x14ac:dyDescent="0.2">
      <c r="A51" s="44">
        <v>1680</v>
      </c>
      <c r="B51" s="151" t="s">
        <v>84</v>
      </c>
      <c r="C51" s="41">
        <f>(IFERROR(VLOOKUP(A51,'B PRUEBA'!$A$2:$F$568,6,0),0))</f>
        <v>1003911</v>
      </c>
      <c r="D51" s="41"/>
      <c r="E51" s="41">
        <f>(IFERROR(VLOOKUP(A51,'BP 2020'!$A$2:$F$567,6,0),0))</f>
        <v>1003911</v>
      </c>
      <c r="F51" s="41"/>
      <c r="G51" s="42"/>
      <c r="H51" s="43"/>
      <c r="I51" s="49"/>
      <c r="J51" s="49"/>
      <c r="K51" s="18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x14ac:dyDescent="0.2">
      <c r="A52" s="44">
        <v>1681</v>
      </c>
      <c r="B52" s="44" t="s">
        <v>85</v>
      </c>
      <c r="C52" s="41">
        <f>(IFERROR(VLOOKUP(A52,'B PRUEBA'!$A$2:$F$568,6,0),0))</f>
        <v>8383000</v>
      </c>
      <c r="D52" s="41"/>
      <c r="E52" s="41">
        <f>(IFERROR(VLOOKUP(A52,'BP 2020'!$A$2:$F$567,6,0),0))</f>
        <v>8383000</v>
      </c>
      <c r="F52" s="41"/>
      <c r="G52" s="42"/>
      <c r="H52" s="59"/>
      <c r="I52" s="148"/>
      <c r="J52" s="4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40">
        <v>1685</v>
      </c>
      <c r="B53" s="317" t="s">
        <v>86</v>
      </c>
      <c r="C53" s="329">
        <f>(IFERROR(VLOOKUP(A53,'B PRUEBA'!$A$2:$F$568,6,0),0))</f>
        <v>-2649472667.25</v>
      </c>
      <c r="D53" s="41"/>
      <c r="E53" s="329">
        <f>(IFERROR(VLOOKUP(A53,'BP 2020'!$A$2:$F$567,6,0),0))</f>
        <v>-2366919033.8499999</v>
      </c>
      <c r="F53" s="55"/>
      <c r="G53" s="42"/>
      <c r="H53" s="59"/>
      <c r="I53" s="148"/>
      <c r="J53" s="41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40"/>
      <c r="B54" s="317"/>
      <c r="C54" s="41"/>
      <c r="D54" s="41"/>
      <c r="E54" s="101"/>
      <c r="F54" s="55"/>
      <c r="G54" s="42"/>
      <c r="H54" s="59"/>
      <c r="I54" s="148"/>
      <c r="J54" s="4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40"/>
      <c r="B55" s="157"/>
      <c r="C55" s="41"/>
      <c r="D55" s="41"/>
      <c r="E55" s="169"/>
      <c r="F55" s="55"/>
      <c r="G55" s="42"/>
      <c r="H55" s="59"/>
      <c r="I55" s="148"/>
      <c r="J55" s="4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s="152" customFormat="1" ht="15" customHeight="1" x14ac:dyDescent="0.2">
      <c r="A56" s="40"/>
      <c r="B56" s="157"/>
      <c r="C56" s="41"/>
      <c r="D56" s="41"/>
      <c r="E56" s="169"/>
      <c r="F56" s="55"/>
      <c r="G56" s="42"/>
      <c r="H56" s="59"/>
      <c r="I56" s="148"/>
      <c r="J56" s="41"/>
      <c r="K56" s="185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s="152" customFormat="1" ht="15" customHeight="1" x14ac:dyDescent="0.2">
      <c r="A57" s="40"/>
      <c r="B57" s="157"/>
      <c r="C57" s="41"/>
      <c r="D57" s="41"/>
      <c r="E57" s="169"/>
      <c r="F57" s="55"/>
      <c r="G57" s="42"/>
      <c r="H57" s="59"/>
      <c r="I57" s="148"/>
      <c r="J57" s="41"/>
      <c r="K57" s="185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152" customFormat="1" ht="15" customHeight="1" x14ac:dyDescent="0.2">
      <c r="A58" s="40"/>
      <c r="B58" s="157"/>
      <c r="C58" s="41"/>
      <c r="D58" s="41"/>
      <c r="E58" s="169"/>
      <c r="F58" s="55"/>
      <c r="G58" s="42"/>
      <c r="H58" s="59"/>
      <c r="I58" s="148"/>
      <c r="J58" s="41"/>
      <c r="K58" s="185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152" customFormat="1" ht="15" customHeight="1" x14ac:dyDescent="0.2">
      <c r="A59" s="40"/>
      <c r="B59" s="157"/>
      <c r="C59" s="41"/>
      <c r="D59" s="41"/>
      <c r="E59" s="169"/>
      <c r="F59" s="55"/>
      <c r="G59" s="42"/>
      <c r="H59" s="59"/>
      <c r="I59" s="148"/>
      <c r="J59" s="41"/>
      <c r="K59" s="185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" customHeight="1" x14ac:dyDescent="0.25">
      <c r="A60" s="50">
        <v>19</v>
      </c>
      <c r="B60" s="50" t="s">
        <v>15</v>
      </c>
      <c r="C60" s="47">
        <f>SUM(C61:C62)</f>
        <v>490049020.6400001</v>
      </c>
      <c r="D60" s="53"/>
      <c r="E60" s="172">
        <f>SUM(E61:E62)</f>
        <v>456872125.19999993</v>
      </c>
      <c r="F60" s="55"/>
      <c r="G60" s="42"/>
      <c r="H60" s="59"/>
      <c r="I60" s="148"/>
      <c r="J60" s="4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 x14ac:dyDescent="0.25">
      <c r="A61" s="44">
        <v>1970</v>
      </c>
      <c r="B61" s="44" t="s">
        <v>87</v>
      </c>
      <c r="C61" s="41">
        <f>(IFERROR(VLOOKUP(A61,'B PRUEBA'!$A$2:$F$568,6,0),0))</f>
        <v>1104927267.4100001</v>
      </c>
      <c r="D61" s="53"/>
      <c r="E61" s="41">
        <f>(IFERROR(VLOOKUP(A61,'BP 2020'!$A$2:$F$567,6,0),0))</f>
        <v>1120320662.8099999</v>
      </c>
      <c r="F61" s="41"/>
      <c r="G61" s="42"/>
      <c r="H61" s="59"/>
      <c r="I61" s="148"/>
      <c r="J61" s="4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65" customFormat="1" ht="15" customHeight="1" x14ac:dyDescent="0.25">
      <c r="A62" s="154">
        <v>1975</v>
      </c>
      <c r="B62" s="154" t="s">
        <v>88</v>
      </c>
      <c r="C62" s="329">
        <f>(IFERROR(VLOOKUP(A62,'B PRUEBA'!$A$2:$F$568,6,0),0))</f>
        <v>-614878246.76999998</v>
      </c>
      <c r="D62" s="53"/>
      <c r="E62" s="329">
        <f>(IFERROR(VLOOKUP(A62,'BP 2020'!$A$2:$F$567,6,0),0))</f>
        <v>-663448537.61000001</v>
      </c>
      <c r="F62" s="41"/>
      <c r="G62" s="42"/>
      <c r="H62" s="59"/>
      <c r="I62" s="148"/>
      <c r="J62" s="41"/>
      <c r="K62" s="185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x14ac:dyDescent="0.25">
      <c r="A63" s="53"/>
      <c r="B63" s="53"/>
      <c r="C63" s="53"/>
      <c r="D63" s="53"/>
      <c r="E63" s="174"/>
      <c r="F63" s="41"/>
      <c r="G63" s="42"/>
      <c r="H63" s="59"/>
      <c r="I63" s="148"/>
      <c r="J63" s="4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65" customFormat="1" x14ac:dyDescent="0.2">
      <c r="A64" s="40"/>
      <c r="B64" s="41"/>
      <c r="C64" s="41"/>
      <c r="D64" s="41"/>
      <c r="E64" s="169"/>
      <c r="F64" s="41"/>
      <c r="G64" s="42"/>
      <c r="H64" s="59"/>
      <c r="I64" s="148"/>
      <c r="J64" s="41"/>
      <c r="K64" s="185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s="65" customFormat="1" ht="15.75" x14ac:dyDescent="0.25">
      <c r="A65" s="40"/>
      <c r="B65" s="51" t="s">
        <v>89</v>
      </c>
      <c r="C65" s="60">
        <f>$C$34+$C$12</f>
        <v>9189972508.8999996</v>
      </c>
      <c r="D65" s="98"/>
      <c r="E65" s="175">
        <f>$E$34+$E$12</f>
        <v>9825133189.2199993</v>
      </c>
      <c r="F65" s="41"/>
      <c r="G65" s="41"/>
      <c r="H65" s="51" t="s">
        <v>25</v>
      </c>
      <c r="I65" s="61">
        <f>+I50+I34</f>
        <v>9189972508.8999977</v>
      </c>
      <c r="J65" s="98"/>
      <c r="K65" s="191">
        <f>+K50+K34</f>
        <v>9825133189.2199993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65" customFormat="1" x14ac:dyDescent="0.2">
      <c r="A66" s="40"/>
      <c r="B66" s="41"/>
      <c r="C66" s="41"/>
      <c r="D66" s="41"/>
      <c r="E66" s="169"/>
      <c r="F66" s="41"/>
      <c r="G66" s="159"/>
      <c r="H66" s="41"/>
      <c r="I66" s="148"/>
      <c r="J66" s="41"/>
      <c r="K66" s="14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" customHeight="1" x14ac:dyDescent="0.2">
      <c r="A67" s="40"/>
      <c r="B67" s="41"/>
      <c r="C67" s="41"/>
      <c r="D67" s="41"/>
      <c r="E67" s="169"/>
      <c r="F67" s="41"/>
      <c r="G67" s="159"/>
      <c r="H67" s="41"/>
      <c r="I67" s="148"/>
      <c r="J67" s="41"/>
      <c r="K67" s="14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" customHeight="1" x14ac:dyDescent="0.25">
      <c r="A68" s="40"/>
      <c r="B68" s="47" t="s">
        <v>90</v>
      </c>
      <c r="C68" s="41"/>
      <c r="D68" s="41"/>
      <c r="E68" s="169"/>
      <c r="F68" s="41"/>
      <c r="G68" s="159"/>
      <c r="H68" s="47" t="s">
        <v>91</v>
      </c>
      <c r="I68" s="148"/>
      <c r="J68" s="41"/>
      <c r="L68" s="8"/>
      <c r="M68" s="98"/>
      <c r="N68" s="9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5">
      <c r="A69" s="40"/>
      <c r="B69" s="47"/>
      <c r="C69" s="41"/>
      <c r="D69" s="41"/>
      <c r="E69" s="169"/>
      <c r="F69" s="41"/>
      <c r="G69" s="159"/>
      <c r="H69" s="41"/>
      <c r="I69" s="148"/>
      <c r="J69" s="41"/>
      <c r="L69" s="13"/>
      <c r="M69" s="99"/>
      <c r="N69" s="9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54">
        <v>81</v>
      </c>
      <c r="B70" s="47" t="s">
        <v>28</v>
      </c>
      <c r="C70" s="47">
        <f>+C71</f>
        <v>859972664</v>
      </c>
      <c r="D70" s="47"/>
      <c r="E70" s="172">
        <f>E71</f>
        <v>859972664</v>
      </c>
      <c r="F70" s="41"/>
      <c r="G70" s="48">
        <v>91</v>
      </c>
      <c r="H70" s="47" t="s">
        <v>29</v>
      </c>
      <c r="I70" s="47">
        <f>+I71</f>
        <v>408157795</v>
      </c>
      <c r="J70" s="49"/>
      <c r="K70" s="188">
        <f>+K71</f>
        <v>525758116</v>
      </c>
      <c r="L70" s="8"/>
      <c r="M70" s="98"/>
      <c r="N70" s="9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30" x14ac:dyDescent="0.2">
      <c r="A71" s="40">
        <v>8120</v>
      </c>
      <c r="B71" s="94" t="s">
        <v>92</v>
      </c>
      <c r="C71" s="41">
        <f>(IFERROR(VLOOKUP(A71,'B PRUEBA'!$A$2:$F$568,6,0),0))</f>
        <v>859972664</v>
      </c>
      <c r="D71" s="41"/>
      <c r="E71" s="41">
        <f>(IFERROR(VLOOKUP(A71,'BP 2020'!$A$2:$F$567,6,0),0))</f>
        <v>859972664</v>
      </c>
      <c r="F71" s="41"/>
      <c r="G71" s="42">
        <v>9120</v>
      </c>
      <c r="H71" s="41" t="s">
        <v>93</v>
      </c>
      <c r="I71" s="41">
        <f>(IFERROR(VLOOKUP(G71,'B PRUEBA'!$A$2:$F$568,6,0),0))</f>
        <v>408157795</v>
      </c>
      <c r="J71" s="41"/>
      <c r="K71" s="41">
        <f>(IFERROR(VLOOKUP(G71,'BP 2020'!$A$2:$F$567,6,0),0))</f>
        <v>525758116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x14ac:dyDescent="0.2">
      <c r="A72" s="40"/>
      <c r="B72" s="41"/>
      <c r="C72" s="41"/>
      <c r="D72" s="41"/>
      <c r="E72" s="41"/>
      <c r="F72" s="41"/>
      <c r="G72" s="42"/>
      <c r="H72" s="41"/>
      <c r="I72" s="148"/>
      <c r="J72" s="41"/>
      <c r="K72" s="101"/>
      <c r="L72" s="13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x14ac:dyDescent="0.2">
      <c r="A73" s="54">
        <v>83</v>
      </c>
      <c r="B73" s="47" t="s">
        <v>30</v>
      </c>
      <c r="C73" s="47">
        <f>+C74+C75</f>
        <v>675955916.50999999</v>
      </c>
      <c r="D73" s="47"/>
      <c r="E73" s="172">
        <f>SUM(E74:E75)</f>
        <v>454906147.70999998</v>
      </c>
      <c r="F73" s="41"/>
      <c r="G73" s="48"/>
      <c r="H73" s="47"/>
      <c r="I73" s="47"/>
      <c r="J73" s="49"/>
      <c r="K73" s="4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40">
        <v>8315</v>
      </c>
      <c r="B74" s="41" t="s">
        <v>94</v>
      </c>
      <c r="C74" s="41">
        <f>(IFERROR(VLOOKUP(A74,'B PRUEBA'!$A$2:$F$568,6,0),0))</f>
        <v>566994668.79999995</v>
      </c>
      <c r="D74" s="41"/>
      <c r="E74" s="41">
        <f>(IFERROR(VLOOKUP(A74,'BP 2020'!$A$2:$F$567,6,0),0))</f>
        <v>345944900</v>
      </c>
      <c r="F74" s="47"/>
      <c r="G74" s="42"/>
      <c r="H74" s="41"/>
      <c r="I74" s="41"/>
      <c r="J74" s="41"/>
      <c r="K74" s="41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35.25" customHeight="1" x14ac:dyDescent="0.2">
      <c r="A75" s="40">
        <v>8361</v>
      </c>
      <c r="B75" s="41" t="s">
        <v>96</v>
      </c>
      <c r="C75" s="41">
        <f>(IFERROR(VLOOKUP(A75,'B PRUEBA'!$A$2:$F$568,6,0),0))</f>
        <v>108961247.70999999</v>
      </c>
      <c r="D75" s="41"/>
      <c r="E75" s="41">
        <f>(IFERROR(VLOOKUP(A75,'BP 2020'!$A$2:$F$567,6,0),0))</f>
        <v>108961247.70999999</v>
      </c>
      <c r="F75" s="41"/>
      <c r="G75" s="42"/>
      <c r="H75" s="41"/>
      <c r="I75" s="41"/>
      <c r="J75" s="41"/>
      <c r="K75" s="41"/>
      <c r="L75" s="8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22"/>
      <c r="Y75" s="22"/>
      <c r="Z75" s="22"/>
    </row>
    <row r="76" spans="1:26" x14ac:dyDescent="0.2">
      <c r="A76" s="40"/>
      <c r="B76" s="41"/>
      <c r="C76" s="41"/>
      <c r="D76" s="41"/>
      <c r="E76" s="169"/>
      <c r="F76" s="41"/>
      <c r="G76" s="42"/>
      <c r="H76" s="41"/>
      <c r="I76" s="148"/>
      <c r="J76" s="41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.75" x14ac:dyDescent="0.2">
      <c r="A77" s="40"/>
      <c r="B77" s="47" t="s">
        <v>97</v>
      </c>
      <c r="C77" s="41"/>
      <c r="D77" s="41"/>
      <c r="E77" s="169"/>
      <c r="F77" s="47"/>
      <c r="G77" s="42"/>
      <c r="H77" s="47" t="s">
        <v>98</v>
      </c>
      <c r="I77" s="148"/>
      <c r="J77" s="41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.75" x14ac:dyDescent="0.2">
      <c r="A78" s="40"/>
      <c r="B78" s="41"/>
      <c r="C78" s="41"/>
      <c r="D78" s="41"/>
      <c r="E78" s="169"/>
      <c r="F78" s="41"/>
      <c r="G78" s="40"/>
      <c r="H78" s="40"/>
      <c r="I78" s="148"/>
      <c r="J78" s="41"/>
      <c r="K78" s="101"/>
      <c r="L78" s="8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22"/>
      <c r="Y78" s="22"/>
      <c r="Z78" s="22"/>
    </row>
    <row r="79" spans="1:26" ht="15.75" x14ac:dyDescent="0.2">
      <c r="A79" s="54">
        <v>89</v>
      </c>
      <c r="B79" s="47" t="s">
        <v>34</v>
      </c>
      <c r="C79" s="330">
        <f>+C80+C81</f>
        <v>-1535928580.51</v>
      </c>
      <c r="D79" s="47"/>
      <c r="E79" s="330">
        <f>SUM(E80:E81)</f>
        <v>-1314878811.71</v>
      </c>
      <c r="F79" s="41"/>
      <c r="G79" s="48">
        <v>99</v>
      </c>
      <c r="H79" s="47" t="s">
        <v>35</v>
      </c>
      <c r="I79" s="330">
        <f>SUM(I80:I81)</f>
        <v>-408157795</v>
      </c>
      <c r="J79" s="47"/>
      <c r="K79" s="330">
        <f>K80</f>
        <v>-525758116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x14ac:dyDescent="0.2">
      <c r="A80" s="40">
        <v>8905</v>
      </c>
      <c r="B80" s="41" t="s">
        <v>99</v>
      </c>
      <c r="C80" s="329">
        <f>(IFERROR(VLOOKUP(A80,'B PRUEBA'!$A$2:$F$568,6,0),0))</f>
        <v>-859972664</v>
      </c>
      <c r="D80" s="41"/>
      <c r="E80" s="329">
        <f>(IFERROR(VLOOKUP(A80,'BP 2020'!$A$2:$F$567,6,0),0))</f>
        <v>-859972664</v>
      </c>
      <c r="F80" s="41"/>
      <c r="G80" s="42">
        <v>9905</v>
      </c>
      <c r="H80" s="41" t="s">
        <v>95</v>
      </c>
      <c r="I80" s="329">
        <f>(IFERROR(VLOOKUP(G80,'B PRUEBA'!$A$2:$F$568,6,0),0))</f>
        <v>-408157795</v>
      </c>
      <c r="J80" s="41"/>
      <c r="K80" s="329">
        <f>(IFERROR(VLOOKUP(G80,'BP 2020'!$A$2:$F$567,6,0),0))</f>
        <v>-525758116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x14ac:dyDescent="0.2">
      <c r="A81" s="40">
        <v>8915</v>
      </c>
      <c r="B81" s="41" t="s">
        <v>100</v>
      </c>
      <c r="C81" s="329">
        <f>(IFERROR(VLOOKUP(A81,'B PRUEBA'!$A$2:$F$568,6,0),0))</f>
        <v>-675955916.50999999</v>
      </c>
      <c r="D81" s="41"/>
      <c r="E81" s="329">
        <f>(IFERROR(VLOOKUP(A81,'BP 2020'!$A$2:$F$567,6,0),0))</f>
        <v>-454906147.70999998</v>
      </c>
      <c r="F81" s="41"/>
      <c r="G81" s="42"/>
      <c r="H81" s="41"/>
      <c r="I81" s="41"/>
      <c r="J81" s="41"/>
      <c r="K81" s="41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40"/>
      <c r="B82" s="41"/>
      <c r="C82" s="41"/>
      <c r="D82" s="41"/>
      <c r="E82" s="169"/>
      <c r="F82" s="41"/>
      <c r="G82" s="64"/>
      <c r="H82" s="40"/>
      <c r="I82" s="148"/>
      <c r="J82" s="41"/>
      <c r="K82" s="189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s="152" customFormat="1" x14ac:dyDescent="0.2">
      <c r="A83" s="40"/>
      <c r="B83" s="41"/>
      <c r="C83" s="41"/>
      <c r="D83" s="41"/>
      <c r="E83" s="169"/>
      <c r="F83" s="41"/>
      <c r="G83" s="64"/>
      <c r="H83" s="40"/>
      <c r="I83" s="148"/>
      <c r="J83" s="41"/>
      <c r="K83" s="189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s="152" customFormat="1" x14ac:dyDescent="0.2">
      <c r="A84" s="40"/>
      <c r="B84" s="41"/>
      <c r="C84" s="41"/>
      <c r="D84" s="41"/>
      <c r="E84" s="169"/>
      <c r="F84" s="41"/>
      <c r="G84" s="64"/>
      <c r="H84" s="40"/>
      <c r="I84" s="148"/>
      <c r="J84" s="41"/>
      <c r="K84" s="189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152" customFormat="1" x14ac:dyDescent="0.2">
      <c r="A85" s="40"/>
      <c r="B85" s="41"/>
      <c r="C85" s="41"/>
      <c r="D85" s="41"/>
      <c r="E85" s="169"/>
      <c r="F85" s="41"/>
      <c r="G85" s="64"/>
      <c r="H85" s="40"/>
      <c r="I85" s="148"/>
      <c r="J85" s="41"/>
      <c r="K85" s="189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ht="15.75" x14ac:dyDescent="0.2">
      <c r="A86" s="40"/>
      <c r="B86" s="41"/>
      <c r="C86" s="41"/>
      <c r="D86" s="41"/>
      <c r="E86" s="169"/>
      <c r="F86" s="47"/>
      <c r="G86" s="64"/>
      <c r="H86" s="41"/>
      <c r="I86" s="148"/>
      <c r="J86" s="41"/>
      <c r="K86" s="189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x14ac:dyDescent="0.2">
      <c r="A87" s="40"/>
      <c r="B87" s="41"/>
      <c r="C87" s="41"/>
      <c r="D87" s="41"/>
      <c r="E87" s="169"/>
      <c r="F87" s="41"/>
      <c r="G87" s="64"/>
      <c r="H87" s="41"/>
      <c r="I87" s="148"/>
      <c r="J87" s="41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x14ac:dyDescent="0.2">
      <c r="A88" s="40"/>
      <c r="B88" s="1" t="s">
        <v>36</v>
      </c>
      <c r="C88" s="63"/>
      <c r="D88" s="63"/>
      <c r="E88" s="169" t="s">
        <v>36</v>
      </c>
      <c r="F88" s="41"/>
      <c r="G88" s="14"/>
      <c r="H88" s="44"/>
      <c r="I88" s="1" t="s">
        <v>36</v>
      </c>
      <c r="J88" s="41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8.75" customHeight="1" x14ac:dyDescent="0.25">
      <c r="A89" s="40"/>
      <c r="B89" s="153" t="s">
        <v>37</v>
      </c>
      <c r="C89" s="153"/>
      <c r="D89" s="153"/>
      <c r="E89" s="50" t="s">
        <v>38</v>
      </c>
      <c r="F89" s="41"/>
      <c r="G89" s="98"/>
      <c r="H89" s="159"/>
      <c r="I89" s="26" t="s">
        <v>540</v>
      </c>
      <c r="J89" s="41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.75" x14ac:dyDescent="0.25">
      <c r="A90" s="40"/>
      <c r="B90" s="62" t="s">
        <v>101</v>
      </c>
      <c r="C90" s="63"/>
      <c r="D90" s="63"/>
      <c r="E90" s="169" t="s">
        <v>40</v>
      </c>
      <c r="F90" s="41"/>
      <c r="G90" s="98"/>
      <c r="H90" s="159"/>
      <c r="I90" s="70" t="s">
        <v>541</v>
      </c>
      <c r="J90" s="41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s="71" customFormat="1" ht="15.75" x14ac:dyDescent="0.25">
      <c r="A91" s="40"/>
      <c r="B91" s="41"/>
      <c r="C91" s="41"/>
      <c r="D91" s="41"/>
      <c r="E91" s="169"/>
      <c r="F91" s="41"/>
      <c r="G91" s="98"/>
      <c r="H91" s="159"/>
      <c r="I91" s="70" t="s">
        <v>41</v>
      </c>
      <c r="J91" s="41"/>
      <c r="K91" s="185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customHeight="1" x14ac:dyDescent="0.25">
      <c r="A92" s="1"/>
      <c r="B92" s="8"/>
      <c r="C92" s="72"/>
      <c r="D92" s="8"/>
      <c r="E92" s="169"/>
      <c r="F92" s="41"/>
      <c r="G92" s="98"/>
      <c r="H92" s="8"/>
      <c r="I92" s="87"/>
      <c r="J92" s="72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.75" customHeight="1" x14ac:dyDescent="0.25">
      <c r="A93" s="1"/>
      <c r="B93" s="98"/>
      <c r="C93" s="74"/>
      <c r="D93" s="98"/>
      <c r="E93" s="174"/>
      <c r="F93" s="41"/>
      <c r="G93" s="98"/>
      <c r="H93" s="98"/>
      <c r="I93" s="74"/>
      <c r="J93" s="74"/>
      <c r="K93" s="192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98"/>
      <c r="C94" s="74"/>
      <c r="D94" s="98"/>
      <c r="E94" s="174"/>
      <c r="F94" s="41"/>
      <c r="G94" s="98"/>
      <c r="H94" s="98"/>
      <c r="I94" s="74"/>
      <c r="J94" s="74"/>
      <c r="K94" s="192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98"/>
      <c r="C95" s="74"/>
      <c r="D95" s="98"/>
      <c r="E95" s="174"/>
      <c r="F95" s="41"/>
      <c r="G95" s="14"/>
      <c r="H95" s="98"/>
      <c r="I95" s="74"/>
      <c r="J95" s="74"/>
      <c r="K95" s="192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98"/>
      <c r="C96" s="74"/>
      <c r="D96" s="98"/>
      <c r="E96" s="174"/>
      <c r="F96" s="8"/>
      <c r="G96" s="14"/>
      <c r="H96" s="98"/>
      <c r="I96" s="74"/>
      <c r="J96" s="74"/>
      <c r="K96" s="192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98"/>
      <c r="C97" s="74"/>
      <c r="D97" s="98"/>
      <c r="E97" s="174"/>
      <c r="F97" s="98"/>
      <c r="G97" s="14"/>
      <c r="H97" s="98"/>
      <c r="I97" s="74"/>
      <c r="J97" s="74"/>
      <c r="K97" s="192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98"/>
      <c r="C98" s="74"/>
      <c r="D98" s="98"/>
      <c r="E98" s="174"/>
      <c r="F98" s="98"/>
      <c r="G98" s="14"/>
      <c r="H98" s="98"/>
      <c r="I98" s="74"/>
      <c r="J98" s="74"/>
      <c r="K98" s="192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8"/>
      <c r="C99" s="72"/>
      <c r="D99" s="8"/>
      <c r="E99" s="169"/>
      <c r="F99" s="98"/>
      <c r="G99" s="14"/>
      <c r="H99" s="8"/>
      <c r="I99" s="87"/>
      <c r="J99" s="72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8"/>
      <c r="C100" s="72"/>
      <c r="D100" s="8"/>
      <c r="E100" s="169"/>
      <c r="F100" s="98"/>
      <c r="G100" s="14"/>
      <c r="H100" s="8"/>
      <c r="I100" s="87"/>
      <c r="J100" s="72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72"/>
      <c r="D101" s="8"/>
      <c r="E101" s="169"/>
      <c r="F101" s="98"/>
      <c r="G101" s="14"/>
      <c r="H101" s="8"/>
      <c r="I101" s="87"/>
      <c r="J101" s="72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5">
      <c r="A102" s="1"/>
      <c r="B102" s="8"/>
      <c r="C102" s="72"/>
      <c r="D102" s="8"/>
      <c r="E102" s="169"/>
      <c r="F102" s="98"/>
      <c r="G102" s="14"/>
      <c r="H102" s="8"/>
      <c r="I102" s="87"/>
      <c r="J102" s="72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">
      <c r="A103" s="1"/>
      <c r="B103" s="8"/>
      <c r="C103" s="72"/>
      <c r="D103" s="8"/>
      <c r="E103" s="169"/>
      <c r="F103" s="8"/>
      <c r="G103" s="14"/>
      <c r="H103" s="8"/>
      <c r="I103" s="87"/>
      <c r="J103" s="72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">
      <c r="A104" s="1"/>
      <c r="B104" s="8"/>
      <c r="C104" s="72"/>
      <c r="D104" s="8"/>
      <c r="E104" s="169"/>
      <c r="F104" s="8"/>
      <c r="G104" s="14"/>
      <c r="H104" s="8"/>
      <c r="I104" s="87"/>
      <c r="J104" s="72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72"/>
      <c r="D105" s="8"/>
      <c r="E105" s="169"/>
      <c r="F105" s="8"/>
      <c r="G105" s="14"/>
      <c r="H105" s="8"/>
      <c r="I105" s="87"/>
      <c r="J105" s="72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72"/>
      <c r="D106" s="8"/>
      <c r="E106" s="169"/>
      <c r="F106" s="8"/>
      <c r="G106" s="14"/>
      <c r="H106" s="8"/>
      <c r="I106" s="87"/>
      <c r="J106" s="72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72"/>
      <c r="D107" s="8"/>
      <c r="E107" s="169"/>
      <c r="F107" s="8"/>
      <c r="G107" s="14"/>
      <c r="H107" s="8"/>
      <c r="I107" s="87"/>
      <c r="J107" s="72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72"/>
      <c r="D108" s="8"/>
      <c r="E108" s="169"/>
      <c r="F108" s="8"/>
      <c r="G108" s="14"/>
      <c r="H108" s="8"/>
      <c r="I108" s="87"/>
      <c r="J108" s="72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72"/>
      <c r="D109" s="8"/>
      <c r="E109" s="169"/>
      <c r="F109" s="8"/>
      <c r="G109" s="14"/>
      <c r="H109" s="8"/>
      <c r="I109" s="87"/>
      <c r="J109" s="72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72"/>
      <c r="D110" s="8"/>
      <c r="E110" s="169"/>
      <c r="F110" s="8"/>
      <c r="G110" s="14"/>
      <c r="H110" s="8"/>
      <c r="I110" s="87"/>
      <c r="J110" s="72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72"/>
      <c r="D111" s="8"/>
      <c r="E111" s="169"/>
      <c r="F111" s="8"/>
      <c r="G111" s="14"/>
      <c r="H111" s="8"/>
      <c r="I111" s="87"/>
      <c r="J111" s="72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72"/>
      <c r="D112" s="8"/>
      <c r="E112" s="169"/>
      <c r="F112" s="8"/>
      <c r="G112" s="14"/>
      <c r="H112" s="8"/>
      <c r="I112" s="87"/>
      <c r="J112" s="7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72"/>
      <c r="D113" s="8"/>
      <c r="E113" s="169"/>
      <c r="F113" s="8"/>
      <c r="G113" s="14"/>
      <c r="H113" s="8"/>
      <c r="I113" s="87"/>
      <c r="J113" s="72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72"/>
      <c r="D114" s="8"/>
      <c r="E114" s="169"/>
      <c r="F114" s="8"/>
      <c r="G114" s="14"/>
      <c r="H114" s="8"/>
      <c r="I114" s="87"/>
      <c r="J114" s="72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72"/>
      <c r="D115" s="8"/>
      <c r="E115" s="169"/>
      <c r="F115" s="8"/>
      <c r="G115" s="14"/>
      <c r="H115" s="8"/>
      <c r="I115" s="87"/>
      <c r="J115" s="72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72"/>
      <c r="D116" s="8"/>
      <c r="E116" s="169"/>
      <c r="F116" s="8"/>
      <c r="G116" s="14"/>
      <c r="H116" s="8"/>
      <c r="I116" s="87"/>
      <c r="J116" s="72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72"/>
      <c r="D117" s="8"/>
      <c r="E117" s="169"/>
      <c r="F117" s="8"/>
      <c r="G117" s="14"/>
      <c r="H117" s="8"/>
      <c r="I117" s="87"/>
      <c r="J117" s="72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72"/>
      <c r="D118" s="8"/>
      <c r="E118" s="169"/>
      <c r="F118" s="8"/>
      <c r="G118" s="14"/>
      <c r="H118" s="8"/>
      <c r="I118" s="87"/>
      <c r="J118" s="72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72"/>
      <c r="D119" s="8"/>
      <c r="E119" s="169"/>
      <c r="F119" s="8"/>
      <c r="G119" s="14"/>
      <c r="H119" s="8"/>
      <c r="I119" s="87"/>
      <c r="J119" s="72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72"/>
      <c r="D120" s="8"/>
      <c r="E120" s="169"/>
      <c r="F120" s="8"/>
      <c r="G120" s="14"/>
      <c r="H120" s="8"/>
      <c r="I120" s="87"/>
      <c r="J120" s="72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72"/>
      <c r="D121" s="8"/>
      <c r="E121" s="169"/>
      <c r="F121" s="8"/>
      <c r="G121" s="14"/>
      <c r="H121" s="8"/>
      <c r="I121" s="87"/>
      <c r="J121" s="72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72"/>
      <c r="D122" s="8"/>
      <c r="E122" s="169"/>
      <c r="F122" s="8"/>
      <c r="G122" s="14"/>
      <c r="H122" s="8"/>
      <c r="I122" s="87"/>
      <c r="J122" s="72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72"/>
      <c r="D123" s="8"/>
      <c r="E123" s="169"/>
      <c r="F123" s="8"/>
      <c r="G123" s="14"/>
      <c r="H123" s="8"/>
      <c r="I123" s="87"/>
      <c r="J123" s="72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72"/>
      <c r="D124" s="8"/>
      <c r="E124" s="169"/>
      <c r="F124" s="8"/>
      <c r="G124" s="14"/>
      <c r="H124" s="8"/>
      <c r="I124" s="87"/>
      <c r="J124" s="72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72"/>
      <c r="D125" s="8"/>
      <c r="E125" s="169"/>
      <c r="F125" s="8"/>
      <c r="G125" s="14"/>
      <c r="H125" s="8"/>
      <c r="I125" s="87"/>
      <c r="J125" s="72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72"/>
      <c r="D126" s="8"/>
      <c r="E126" s="169"/>
      <c r="F126" s="8"/>
      <c r="G126" s="14"/>
      <c r="H126" s="8"/>
      <c r="I126" s="87"/>
      <c r="J126" s="72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72"/>
      <c r="D127" s="8"/>
      <c r="E127" s="169"/>
      <c r="F127" s="8"/>
      <c r="G127" s="14"/>
      <c r="H127" s="8"/>
      <c r="I127" s="87"/>
      <c r="J127" s="72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72"/>
      <c r="D128" s="8"/>
      <c r="E128" s="169"/>
      <c r="F128" s="8"/>
      <c r="G128" s="14"/>
      <c r="H128" s="8"/>
      <c r="I128" s="87"/>
      <c r="J128" s="72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72"/>
      <c r="D129" s="8"/>
      <c r="E129" s="169"/>
      <c r="F129" s="8"/>
      <c r="G129" s="14"/>
      <c r="H129" s="8"/>
      <c r="I129" s="87"/>
      <c r="J129" s="72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72"/>
      <c r="D130" s="8"/>
      <c r="E130" s="169"/>
      <c r="F130" s="8"/>
      <c r="G130" s="14"/>
      <c r="H130" s="8"/>
      <c r="I130" s="87"/>
      <c r="J130" s="72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72"/>
      <c r="D131" s="8"/>
      <c r="E131" s="169"/>
      <c r="F131" s="8"/>
      <c r="G131" s="14"/>
      <c r="H131" s="8"/>
      <c r="I131" s="87"/>
      <c r="J131" s="72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72"/>
      <c r="D132" s="8"/>
      <c r="E132" s="169"/>
      <c r="F132" s="8"/>
      <c r="G132" s="14"/>
      <c r="H132" s="8"/>
      <c r="I132" s="87"/>
      <c r="J132" s="72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72"/>
      <c r="D133" s="8"/>
      <c r="E133" s="169"/>
      <c r="F133" s="8"/>
      <c r="G133" s="14"/>
      <c r="H133" s="8"/>
      <c r="I133" s="87"/>
      <c r="J133" s="72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72"/>
      <c r="D134" s="8"/>
      <c r="E134" s="169"/>
      <c r="F134" s="8"/>
      <c r="G134" s="14"/>
      <c r="H134" s="8"/>
      <c r="I134" s="87"/>
      <c r="J134" s="72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72"/>
      <c r="D135" s="8"/>
      <c r="E135" s="169"/>
      <c r="F135" s="8"/>
      <c r="G135" s="14"/>
      <c r="H135" s="8"/>
      <c r="I135" s="87"/>
      <c r="J135" s="72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72"/>
      <c r="D136" s="8"/>
      <c r="E136" s="169"/>
      <c r="F136" s="8"/>
      <c r="G136" s="14"/>
      <c r="H136" s="8"/>
      <c r="I136" s="87"/>
      <c r="J136" s="72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72"/>
      <c r="D137" s="8"/>
      <c r="E137" s="169"/>
      <c r="F137" s="8"/>
      <c r="G137" s="14"/>
      <c r="H137" s="8"/>
      <c r="I137" s="87"/>
      <c r="J137" s="72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72"/>
      <c r="D138" s="8"/>
      <c r="E138" s="169"/>
      <c r="F138" s="8"/>
      <c r="G138" s="14"/>
      <c r="H138" s="8"/>
      <c r="I138" s="87"/>
      <c r="J138" s="72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72"/>
      <c r="D139" s="8"/>
      <c r="E139" s="169"/>
      <c r="F139" s="8"/>
      <c r="G139" s="14"/>
      <c r="H139" s="8"/>
      <c r="I139" s="87"/>
      <c r="J139" s="72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72"/>
      <c r="D140" s="8"/>
      <c r="E140" s="169"/>
      <c r="F140" s="8"/>
      <c r="G140" s="14"/>
      <c r="H140" s="8"/>
      <c r="I140" s="87"/>
      <c r="J140" s="72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72"/>
      <c r="D141" s="8"/>
      <c r="E141" s="169"/>
      <c r="F141" s="8"/>
      <c r="G141" s="14"/>
      <c r="H141" s="8"/>
      <c r="I141" s="87"/>
      <c r="J141" s="72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72"/>
      <c r="D142" s="8"/>
      <c r="E142" s="169"/>
      <c r="F142" s="8"/>
      <c r="G142" s="14"/>
      <c r="H142" s="8"/>
      <c r="I142" s="87"/>
      <c r="J142" s="72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72"/>
      <c r="D143" s="8"/>
      <c r="E143" s="169"/>
      <c r="F143" s="8"/>
      <c r="G143" s="14"/>
      <c r="H143" s="8"/>
      <c r="I143" s="87"/>
      <c r="J143" s="72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72"/>
      <c r="D144" s="8"/>
      <c r="E144" s="169"/>
      <c r="F144" s="8"/>
      <c r="G144" s="14"/>
      <c r="H144" s="8"/>
      <c r="I144" s="87"/>
      <c r="J144" s="72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72"/>
      <c r="D145" s="8"/>
      <c r="E145" s="169"/>
      <c r="F145" s="8"/>
      <c r="G145" s="14"/>
      <c r="H145" s="8"/>
      <c r="I145" s="87"/>
      <c r="J145" s="72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72"/>
      <c r="D146" s="8"/>
      <c r="E146" s="169"/>
      <c r="F146" s="8"/>
      <c r="G146" s="14"/>
      <c r="H146" s="8"/>
      <c r="I146" s="87"/>
      <c r="J146" s="72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72"/>
      <c r="D147" s="8"/>
      <c r="E147" s="169"/>
      <c r="F147" s="8"/>
      <c r="G147" s="14"/>
      <c r="H147" s="8"/>
      <c r="I147" s="87"/>
      <c r="J147" s="72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72"/>
      <c r="D148" s="8"/>
      <c r="E148" s="169"/>
      <c r="F148" s="8"/>
      <c r="G148" s="14"/>
      <c r="H148" s="8"/>
      <c r="I148" s="87"/>
      <c r="J148" s="72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72"/>
      <c r="D149" s="8"/>
      <c r="E149" s="169"/>
      <c r="F149" s="8"/>
      <c r="G149" s="14"/>
      <c r="H149" s="8"/>
      <c r="I149" s="87"/>
      <c r="J149" s="72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72"/>
      <c r="D150" s="8"/>
      <c r="E150" s="169"/>
      <c r="F150" s="8"/>
      <c r="G150" s="14"/>
      <c r="H150" s="8"/>
      <c r="I150" s="87"/>
      <c r="J150" s="72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72"/>
      <c r="D151" s="8"/>
      <c r="E151" s="169"/>
      <c r="F151" s="8"/>
      <c r="G151" s="14"/>
      <c r="H151" s="8"/>
      <c r="I151" s="87"/>
      <c r="J151" s="72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72"/>
      <c r="D152" s="8"/>
      <c r="E152" s="169"/>
      <c r="F152" s="8"/>
      <c r="G152" s="14"/>
      <c r="H152" s="8"/>
      <c r="I152" s="87"/>
      <c r="J152" s="72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72"/>
      <c r="D153" s="8"/>
      <c r="E153" s="169"/>
      <c r="F153" s="8"/>
      <c r="G153" s="14"/>
      <c r="H153" s="8"/>
      <c r="I153" s="87"/>
      <c r="J153" s="72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72"/>
      <c r="D154" s="8"/>
      <c r="E154" s="169"/>
      <c r="F154" s="8"/>
      <c r="G154" s="14"/>
      <c r="H154" s="8"/>
      <c r="I154" s="87"/>
      <c r="J154" s="72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72"/>
      <c r="D155" s="8"/>
      <c r="E155" s="169"/>
      <c r="F155" s="8"/>
      <c r="G155" s="14"/>
      <c r="H155" s="8"/>
      <c r="I155" s="87"/>
      <c r="J155" s="72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72"/>
      <c r="D156" s="8"/>
      <c r="E156" s="169"/>
      <c r="F156" s="8"/>
      <c r="G156" s="14"/>
      <c r="H156" s="8"/>
      <c r="I156" s="87"/>
      <c r="J156" s="72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72"/>
      <c r="D157" s="8"/>
      <c r="E157" s="169"/>
      <c r="F157" s="8"/>
      <c r="G157" s="14"/>
      <c r="H157" s="8"/>
      <c r="I157" s="87"/>
      <c r="J157" s="72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72"/>
      <c r="D158" s="8"/>
      <c r="E158" s="169"/>
      <c r="F158" s="8"/>
      <c r="G158" s="14"/>
      <c r="H158" s="8"/>
      <c r="I158" s="87"/>
      <c r="J158" s="72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72"/>
      <c r="D159" s="8"/>
      <c r="E159" s="169"/>
      <c r="F159" s="8"/>
      <c r="G159" s="14"/>
      <c r="H159" s="8"/>
      <c r="I159" s="87"/>
      <c r="J159" s="72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72"/>
      <c r="D160" s="8"/>
      <c r="E160" s="169"/>
      <c r="F160" s="8"/>
      <c r="G160" s="14"/>
      <c r="H160" s="8"/>
      <c r="I160" s="87"/>
      <c r="J160" s="72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72"/>
      <c r="D161" s="8"/>
      <c r="E161" s="169"/>
      <c r="F161" s="8"/>
      <c r="G161" s="14"/>
      <c r="H161" s="8"/>
      <c r="I161" s="87"/>
      <c r="J161" s="72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72"/>
      <c r="D162" s="8"/>
      <c r="E162" s="169"/>
      <c r="F162" s="8"/>
      <c r="G162" s="14"/>
      <c r="H162" s="8"/>
      <c r="I162" s="87"/>
      <c r="J162" s="72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72"/>
      <c r="D163" s="8"/>
      <c r="E163" s="169"/>
      <c r="F163" s="8"/>
      <c r="G163" s="14"/>
      <c r="H163" s="8"/>
      <c r="I163" s="87"/>
      <c r="J163" s="72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72"/>
      <c r="D164" s="8"/>
      <c r="E164" s="169"/>
      <c r="F164" s="8"/>
      <c r="G164" s="14"/>
      <c r="H164" s="8"/>
      <c r="I164" s="87"/>
      <c r="J164" s="72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72"/>
      <c r="D165" s="8"/>
      <c r="E165" s="169"/>
      <c r="F165" s="8"/>
      <c r="G165" s="14"/>
      <c r="H165" s="8"/>
      <c r="I165" s="87"/>
      <c r="J165" s="72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72"/>
      <c r="D166" s="8"/>
      <c r="E166" s="169"/>
      <c r="F166" s="8"/>
      <c r="G166" s="14"/>
      <c r="H166" s="8"/>
      <c r="I166" s="87"/>
      <c r="J166" s="72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72"/>
      <c r="D167" s="8"/>
      <c r="E167" s="169"/>
      <c r="F167" s="8"/>
      <c r="G167" s="14"/>
      <c r="H167" s="8"/>
      <c r="I167" s="87"/>
      <c r="J167" s="72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72"/>
      <c r="D168" s="8"/>
      <c r="E168" s="169"/>
      <c r="F168" s="8"/>
      <c r="G168" s="14"/>
      <c r="H168" s="8"/>
      <c r="I168" s="87"/>
      <c r="J168" s="72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72"/>
      <c r="D169" s="8"/>
      <c r="E169" s="169"/>
      <c r="F169" s="8"/>
      <c r="G169" s="14"/>
      <c r="H169" s="8"/>
      <c r="I169" s="87"/>
      <c r="J169" s="72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72"/>
      <c r="D170" s="8"/>
      <c r="E170" s="169"/>
      <c r="F170" s="8"/>
      <c r="G170" s="14"/>
      <c r="H170" s="8"/>
      <c r="I170" s="87"/>
      <c r="J170" s="72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72"/>
      <c r="D171" s="8"/>
      <c r="E171" s="169"/>
      <c r="F171" s="8"/>
      <c r="G171" s="14"/>
      <c r="H171" s="8"/>
      <c r="I171" s="87"/>
      <c r="J171" s="72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72"/>
      <c r="D172" s="8"/>
      <c r="E172" s="169"/>
      <c r="F172" s="8"/>
      <c r="G172" s="14"/>
      <c r="H172" s="8"/>
      <c r="I172" s="87"/>
      <c r="J172" s="72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72"/>
      <c r="D173" s="8"/>
      <c r="E173" s="169"/>
      <c r="F173" s="8"/>
      <c r="G173" s="14"/>
      <c r="H173" s="8"/>
      <c r="I173" s="87"/>
      <c r="J173" s="72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72"/>
      <c r="D174" s="8"/>
      <c r="E174" s="169"/>
      <c r="F174" s="8"/>
      <c r="G174" s="14"/>
      <c r="H174" s="8"/>
      <c r="I174" s="87"/>
      <c r="J174" s="72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72"/>
      <c r="D175" s="8"/>
      <c r="E175" s="169"/>
      <c r="F175" s="8"/>
      <c r="G175" s="14"/>
      <c r="H175" s="8"/>
      <c r="I175" s="87"/>
      <c r="J175" s="72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72"/>
      <c r="D176" s="8"/>
      <c r="E176" s="169"/>
      <c r="F176" s="8"/>
      <c r="G176" s="14"/>
      <c r="H176" s="8"/>
      <c r="I176" s="87"/>
      <c r="J176" s="72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72"/>
      <c r="D177" s="8"/>
      <c r="E177" s="169"/>
      <c r="F177" s="8"/>
      <c r="G177" s="14"/>
      <c r="H177" s="8"/>
      <c r="I177" s="87"/>
      <c r="J177" s="72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72"/>
      <c r="D178" s="8"/>
      <c r="E178" s="169"/>
      <c r="F178" s="8"/>
      <c r="G178" s="14"/>
      <c r="H178" s="8"/>
      <c r="I178" s="87"/>
      <c r="J178" s="72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72"/>
      <c r="D179" s="8"/>
      <c r="E179" s="169"/>
      <c r="F179" s="8"/>
      <c r="G179" s="14"/>
      <c r="H179" s="8"/>
      <c r="I179" s="87"/>
      <c r="J179" s="72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72"/>
      <c r="D180" s="8"/>
      <c r="E180" s="169"/>
      <c r="F180" s="8"/>
      <c r="G180" s="14"/>
      <c r="H180" s="8"/>
      <c r="I180" s="87"/>
      <c r="J180" s="72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72"/>
      <c r="D181" s="8"/>
      <c r="E181" s="169"/>
      <c r="F181" s="8"/>
      <c r="G181" s="14"/>
      <c r="H181" s="8"/>
      <c r="I181" s="87"/>
      <c r="J181" s="72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72"/>
      <c r="D182" s="8"/>
      <c r="E182" s="169"/>
      <c r="F182" s="8"/>
      <c r="G182" s="14"/>
      <c r="H182" s="8"/>
      <c r="I182" s="87"/>
      <c r="J182" s="72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72"/>
      <c r="D183" s="8"/>
      <c r="E183" s="169"/>
      <c r="F183" s="8"/>
      <c r="G183" s="14"/>
      <c r="H183" s="8"/>
      <c r="I183" s="87"/>
      <c r="J183" s="72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72"/>
      <c r="D184" s="8"/>
      <c r="E184" s="169"/>
      <c r="F184" s="8"/>
      <c r="G184" s="14"/>
      <c r="H184" s="8"/>
      <c r="I184" s="87"/>
      <c r="J184" s="72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72"/>
      <c r="D185" s="8"/>
      <c r="E185" s="169"/>
      <c r="F185" s="8"/>
      <c r="G185" s="14"/>
      <c r="H185" s="8"/>
      <c r="I185" s="87"/>
      <c r="J185" s="72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72"/>
      <c r="D186" s="8"/>
      <c r="E186" s="169"/>
      <c r="F186" s="8"/>
      <c r="G186" s="14"/>
      <c r="H186" s="8"/>
      <c r="I186" s="87"/>
      <c r="J186" s="72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72"/>
      <c r="D187" s="8"/>
      <c r="E187" s="169"/>
      <c r="F187" s="8"/>
      <c r="G187" s="14"/>
      <c r="H187" s="8"/>
      <c r="I187" s="87"/>
      <c r="J187" s="72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72"/>
      <c r="D188" s="8"/>
      <c r="E188" s="169"/>
      <c r="F188" s="8"/>
      <c r="G188" s="14"/>
      <c r="H188" s="8"/>
      <c r="I188" s="87"/>
      <c r="J188" s="72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72"/>
      <c r="D189" s="8"/>
      <c r="E189" s="169"/>
      <c r="F189" s="8"/>
      <c r="G189" s="14"/>
      <c r="H189" s="8"/>
      <c r="I189" s="87"/>
      <c r="J189" s="72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72"/>
      <c r="D190" s="8"/>
      <c r="E190" s="169"/>
      <c r="F190" s="8"/>
      <c r="G190" s="14"/>
      <c r="H190" s="8"/>
      <c r="I190" s="87"/>
      <c r="J190" s="72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72"/>
      <c r="D191" s="8"/>
      <c r="E191" s="169"/>
      <c r="F191" s="8"/>
      <c r="G191" s="14"/>
      <c r="H191" s="8"/>
      <c r="I191" s="87"/>
      <c r="J191" s="72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72"/>
      <c r="D192" s="8"/>
      <c r="E192" s="169"/>
      <c r="F192" s="8"/>
      <c r="G192" s="14"/>
      <c r="H192" s="8"/>
      <c r="I192" s="87"/>
      <c r="J192" s="72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72"/>
      <c r="D193" s="8"/>
      <c r="E193" s="169"/>
      <c r="F193" s="8"/>
      <c r="G193" s="14"/>
      <c r="H193" s="8"/>
      <c r="I193" s="87"/>
      <c r="J193" s="72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72"/>
      <c r="D194" s="8"/>
      <c r="E194" s="169"/>
      <c r="F194" s="8"/>
      <c r="G194" s="14"/>
      <c r="H194" s="8"/>
      <c r="I194" s="87"/>
      <c r="J194" s="72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72"/>
      <c r="D195" s="8"/>
      <c r="E195" s="169"/>
      <c r="F195" s="8"/>
      <c r="G195" s="14"/>
      <c r="H195" s="8"/>
      <c r="I195" s="87"/>
      <c r="J195" s="72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72"/>
      <c r="D196" s="8"/>
      <c r="E196" s="169"/>
      <c r="F196" s="8"/>
      <c r="G196" s="14"/>
      <c r="H196" s="8"/>
      <c r="I196" s="87"/>
      <c r="J196" s="72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72"/>
      <c r="D197" s="8"/>
      <c r="E197" s="169"/>
      <c r="F197" s="8"/>
      <c r="G197" s="14"/>
      <c r="H197" s="8"/>
      <c r="I197" s="87"/>
      <c r="J197" s="72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72"/>
      <c r="D198" s="8"/>
      <c r="E198" s="169"/>
      <c r="F198" s="8"/>
      <c r="G198" s="14"/>
      <c r="H198" s="8"/>
      <c r="I198" s="87"/>
      <c r="J198" s="72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72"/>
      <c r="D199" s="8"/>
      <c r="E199" s="169"/>
      <c r="F199" s="8"/>
      <c r="G199" s="14"/>
      <c r="H199" s="8"/>
      <c r="I199" s="87"/>
      <c r="J199" s="72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72"/>
      <c r="D200" s="8"/>
      <c r="E200" s="169"/>
      <c r="F200" s="8"/>
      <c r="G200" s="14"/>
      <c r="H200" s="8"/>
      <c r="I200" s="87"/>
      <c r="J200" s="72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72"/>
      <c r="D201" s="8"/>
      <c r="E201" s="169"/>
      <c r="F201" s="8"/>
      <c r="G201" s="14"/>
      <c r="H201" s="8"/>
      <c r="I201" s="87"/>
      <c r="J201" s="72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72"/>
      <c r="D202" s="8"/>
      <c r="E202" s="169"/>
      <c r="F202" s="8"/>
      <c r="G202" s="14"/>
      <c r="H202" s="8"/>
      <c r="I202" s="87"/>
      <c r="J202" s="72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72"/>
      <c r="D203" s="8"/>
      <c r="E203" s="169"/>
      <c r="F203" s="8"/>
      <c r="G203" s="14"/>
      <c r="H203" s="8"/>
      <c r="I203" s="87"/>
      <c r="J203" s="72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72"/>
      <c r="D204" s="8"/>
      <c r="E204" s="169"/>
      <c r="F204" s="8"/>
      <c r="G204" s="14"/>
      <c r="H204" s="8"/>
      <c r="I204" s="87"/>
      <c r="J204" s="72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72"/>
      <c r="D205" s="8"/>
      <c r="E205" s="169"/>
      <c r="F205" s="8"/>
      <c r="G205" s="14"/>
      <c r="H205" s="8"/>
      <c r="I205" s="87"/>
      <c r="J205" s="72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72"/>
      <c r="D206" s="8"/>
      <c r="E206" s="169"/>
      <c r="F206" s="8"/>
      <c r="G206" s="14"/>
      <c r="H206" s="8"/>
      <c r="I206" s="87"/>
      <c r="J206" s="72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72"/>
      <c r="D207" s="8"/>
      <c r="E207" s="169"/>
      <c r="F207" s="8"/>
      <c r="G207" s="14"/>
      <c r="H207" s="8"/>
      <c r="I207" s="87"/>
      <c r="J207" s="72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72"/>
      <c r="D208" s="8"/>
      <c r="E208" s="169"/>
      <c r="F208" s="8"/>
      <c r="G208" s="14"/>
      <c r="H208" s="8"/>
      <c r="I208" s="87"/>
      <c r="J208" s="72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72"/>
      <c r="D209" s="8"/>
      <c r="E209" s="169"/>
      <c r="F209" s="8"/>
      <c r="G209" s="14"/>
      <c r="H209" s="8"/>
      <c r="I209" s="87"/>
      <c r="J209" s="72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72"/>
      <c r="D210" s="8"/>
      <c r="E210" s="169"/>
      <c r="F210" s="8"/>
      <c r="G210" s="14"/>
      <c r="H210" s="8"/>
      <c r="I210" s="87"/>
      <c r="J210" s="7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72"/>
      <c r="D211" s="8"/>
      <c r="E211" s="169"/>
      <c r="F211" s="8"/>
      <c r="G211" s="14"/>
      <c r="H211" s="8"/>
      <c r="I211" s="87"/>
      <c r="J211" s="7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72"/>
      <c r="D212" s="8"/>
      <c r="E212" s="169"/>
      <c r="F212" s="8"/>
      <c r="G212" s="14"/>
      <c r="H212" s="8"/>
      <c r="I212" s="87"/>
      <c r="J212" s="72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72"/>
      <c r="D213" s="8"/>
      <c r="E213" s="169"/>
      <c r="F213" s="8"/>
      <c r="G213" s="14"/>
      <c r="H213" s="8"/>
      <c r="I213" s="87"/>
      <c r="J213" s="72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72"/>
      <c r="D214" s="8"/>
      <c r="E214" s="169"/>
      <c r="F214" s="8"/>
      <c r="G214" s="14"/>
      <c r="H214" s="8"/>
      <c r="I214" s="87"/>
      <c r="J214" s="72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72"/>
      <c r="D215" s="8"/>
      <c r="E215" s="169"/>
      <c r="F215" s="8"/>
      <c r="G215" s="14"/>
      <c r="H215" s="8"/>
      <c r="I215" s="87"/>
      <c r="J215" s="72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72"/>
      <c r="D216" s="8"/>
      <c r="E216" s="169"/>
      <c r="F216" s="8"/>
      <c r="G216" s="14"/>
      <c r="H216" s="8"/>
      <c r="I216" s="87"/>
      <c r="J216" s="72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72"/>
      <c r="D217" s="8"/>
      <c r="E217" s="169"/>
      <c r="F217" s="8"/>
      <c r="G217" s="14"/>
      <c r="H217" s="8"/>
      <c r="I217" s="87"/>
      <c r="J217" s="72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72"/>
      <c r="D218" s="8"/>
      <c r="E218" s="169"/>
      <c r="F218" s="8"/>
      <c r="G218" s="14"/>
      <c r="H218" s="8"/>
      <c r="I218" s="87"/>
      <c r="J218" s="72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72"/>
      <c r="D219" s="8"/>
      <c r="E219" s="169"/>
      <c r="F219" s="8"/>
      <c r="G219" s="14"/>
      <c r="H219" s="8"/>
      <c r="I219" s="87"/>
      <c r="J219" s="72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72"/>
      <c r="D220" s="8"/>
      <c r="E220" s="169"/>
      <c r="F220" s="8"/>
      <c r="G220" s="14"/>
      <c r="H220" s="8"/>
      <c r="I220" s="87"/>
      <c r="J220" s="72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72"/>
      <c r="D221" s="8"/>
      <c r="E221" s="169"/>
      <c r="F221" s="8"/>
      <c r="G221" s="14"/>
      <c r="H221" s="8"/>
      <c r="I221" s="87"/>
      <c r="J221" s="72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72"/>
      <c r="D222" s="8"/>
      <c r="E222" s="169"/>
      <c r="F222" s="8"/>
      <c r="G222" s="14"/>
      <c r="H222" s="8"/>
      <c r="I222" s="87"/>
      <c r="J222" s="72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72"/>
      <c r="D223" s="8"/>
      <c r="E223" s="169"/>
      <c r="F223" s="8"/>
      <c r="G223" s="14"/>
      <c r="H223" s="8"/>
      <c r="I223" s="87"/>
      <c r="J223" s="72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72"/>
      <c r="D224" s="8"/>
      <c r="E224" s="169"/>
      <c r="F224" s="8"/>
      <c r="G224" s="14"/>
      <c r="H224" s="8"/>
      <c r="I224" s="87"/>
      <c r="J224" s="72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72"/>
      <c r="D225" s="8"/>
      <c r="E225" s="169"/>
      <c r="F225" s="8"/>
      <c r="G225" s="14"/>
      <c r="H225" s="8"/>
      <c r="I225" s="87"/>
      <c r="J225" s="72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72"/>
      <c r="D226" s="8"/>
      <c r="E226" s="169"/>
      <c r="F226" s="8"/>
      <c r="G226" s="14"/>
      <c r="H226" s="8"/>
      <c r="I226" s="87"/>
      <c r="J226" s="72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72"/>
      <c r="D227" s="8"/>
      <c r="E227" s="169"/>
      <c r="F227" s="8"/>
      <c r="G227" s="14"/>
      <c r="H227" s="8"/>
      <c r="I227" s="87"/>
      <c r="J227" s="72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72"/>
      <c r="D228" s="8"/>
      <c r="E228" s="169"/>
      <c r="F228" s="8"/>
      <c r="G228" s="14"/>
      <c r="H228" s="8"/>
      <c r="I228" s="87"/>
      <c r="J228" s="7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72"/>
      <c r="D229" s="8"/>
      <c r="E229" s="169"/>
      <c r="F229" s="8"/>
      <c r="G229" s="14"/>
      <c r="H229" s="8"/>
      <c r="I229" s="87"/>
      <c r="J229" s="72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72"/>
      <c r="D230" s="8"/>
      <c r="E230" s="169"/>
      <c r="F230" s="8"/>
      <c r="G230" s="14"/>
      <c r="H230" s="8"/>
      <c r="I230" s="87"/>
      <c r="J230" s="72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72"/>
      <c r="D231" s="8"/>
      <c r="E231" s="169"/>
      <c r="F231" s="8"/>
      <c r="G231" s="14"/>
      <c r="H231" s="8"/>
      <c r="I231" s="87"/>
      <c r="J231" s="72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72"/>
      <c r="D232" s="8"/>
      <c r="E232" s="169"/>
      <c r="F232" s="8"/>
      <c r="G232" s="14"/>
      <c r="H232" s="8"/>
      <c r="I232" s="87"/>
      <c r="J232" s="72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72"/>
      <c r="D233" s="8"/>
      <c r="E233" s="169"/>
      <c r="F233" s="8"/>
      <c r="G233" s="14"/>
      <c r="H233" s="8"/>
      <c r="I233" s="87"/>
      <c r="J233" s="72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72"/>
      <c r="D234" s="8"/>
      <c r="E234" s="169"/>
      <c r="F234" s="8"/>
      <c r="G234" s="14"/>
      <c r="H234" s="8"/>
      <c r="I234" s="87"/>
      <c r="J234" s="72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72"/>
      <c r="D235" s="8"/>
      <c r="E235" s="169"/>
      <c r="F235" s="8"/>
      <c r="G235" s="14"/>
      <c r="H235" s="8"/>
      <c r="I235" s="87"/>
      <c r="J235" s="72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72"/>
      <c r="D236" s="8"/>
      <c r="E236" s="169"/>
      <c r="F236" s="8"/>
      <c r="G236" s="14"/>
      <c r="H236" s="8"/>
      <c r="I236" s="87"/>
      <c r="J236" s="72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72"/>
      <c r="D237" s="8"/>
      <c r="E237" s="169"/>
      <c r="F237" s="8"/>
      <c r="G237" s="14"/>
      <c r="H237" s="8"/>
      <c r="I237" s="87"/>
      <c r="J237" s="72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72"/>
      <c r="D238" s="8"/>
      <c r="E238" s="169"/>
      <c r="F238" s="8"/>
      <c r="G238" s="14"/>
      <c r="H238" s="8"/>
      <c r="I238" s="87"/>
      <c r="J238" s="72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72"/>
      <c r="D239" s="8"/>
      <c r="E239" s="169"/>
      <c r="F239" s="8"/>
      <c r="G239" s="14"/>
      <c r="H239" s="8"/>
      <c r="I239" s="87"/>
      <c r="J239" s="72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72"/>
      <c r="D240" s="8"/>
      <c r="E240" s="169"/>
      <c r="F240" s="8"/>
      <c r="G240" s="14"/>
      <c r="H240" s="8"/>
      <c r="I240" s="87"/>
      <c r="J240" s="72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72"/>
      <c r="D241" s="8"/>
      <c r="E241" s="169"/>
      <c r="F241" s="8"/>
      <c r="G241" s="14"/>
      <c r="H241" s="8"/>
      <c r="I241" s="87"/>
      <c r="J241" s="72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72"/>
      <c r="D242" s="8"/>
      <c r="E242" s="169"/>
      <c r="F242" s="8"/>
      <c r="G242" s="14"/>
      <c r="H242" s="8"/>
      <c r="I242" s="87"/>
      <c r="J242" s="72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72"/>
      <c r="D243" s="8"/>
      <c r="E243" s="169"/>
      <c r="F243" s="8"/>
      <c r="G243" s="14"/>
      <c r="H243" s="8"/>
      <c r="I243" s="87"/>
      <c r="J243" s="72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72"/>
      <c r="D244" s="8"/>
      <c r="E244" s="169"/>
      <c r="F244" s="8"/>
      <c r="G244" s="14"/>
      <c r="H244" s="8"/>
      <c r="I244" s="87"/>
      <c r="J244" s="72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72"/>
      <c r="D245" s="8"/>
      <c r="E245" s="169"/>
      <c r="F245" s="8"/>
      <c r="G245" s="14"/>
      <c r="H245" s="8"/>
      <c r="I245" s="87"/>
      <c r="J245" s="72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72"/>
      <c r="D246" s="8"/>
      <c r="E246" s="169"/>
      <c r="F246" s="8"/>
      <c r="G246" s="14"/>
      <c r="H246" s="8"/>
      <c r="I246" s="87"/>
      <c r="J246" s="72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72"/>
      <c r="D247" s="8"/>
      <c r="E247" s="169"/>
      <c r="F247" s="8"/>
      <c r="G247" s="14"/>
      <c r="H247" s="8"/>
      <c r="I247" s="87"/>
      <c r="J247" s="72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72"/>
      <c r="D248" s="8"/>
      <c r="E248" s="169"/>
      <c r="F248" s="8"/>
      <c r="G248" s="14"/>
      <c r="H248" s="8"/>
      <c r="I248" s="87"/>
      <c r="J248" s="72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72"/>
      <c r="D249" s="8"/>
      <c r="E249" s="169"/>
      <c r="F249" s="8"/>
      <c r="G249" s="14"/>
      <c r="H249" s="8"/>
      <c r="I249" s="87"/>
      <c r="J249" s="72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72"/>
      <c r="D250" s="8"/>
      <c r="E250" s="169"/>
      <c r="F250" s="8"/>
      <c r="G250" s="14"/>
      <c r="H250" s="8"/>
      <c r="I250" s="87"/>
      <c r="J250" s="72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72"/>
      <c r="D251" s="8"/>
      <c r="E251" s="169"/>
      <c r="F251" s="8"/>
      <c r="G251" s="14"/>
      <c r="H251" s="8"/>
      <c r="I251" s="87"/>
      <c r="J251" s="72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72"/>
      <c r="D252" s="8"/>
      <c r="E252" s="169"/>
      <c r="F252" s="8"/>
      <c r="G252" s="14"/>
      <c r="H252" s="8"/>
      <c r="I252" s="87"/>
      <c r="J252" s="72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72"/>
      <c r="D253" s="8"/>
      <c r="E253" s="169"/>
      <c r="F253" s="8"/>
      <c r="G253" s="14"/>
      <c r="H253" s="8"/>
      <c r="I253" s="87"/>
      <c r="J253" s="72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72"/>
      <c r="D254" s="8"/>
      <c r="E254" s="169"/>
      <c r="F254" s="8"/>
      <c r="G254" s="14"/>
      <c r="H254" s="8"/>
      <c r="I254" s="87"/>
      <c r="J254" s="72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72"/>
      <c r="D255" s="8"/>
      <c r="E255" s="169"/>
      <c r="F255" s="8"/>
      <c r="G255" s="14"/>
      <c r="H255" s="8"/>
      <c r="I255" s="87"/>
      <c r="J255" s="72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72"/>
      <c r="D256" s="8"/>
      <c r="E256" s="169"/>
      <c r="F256" s="8"/>
      <c r="G256" s="14"/>
      <c r="H256" s="8"/>
      <c r="I256" s="87"/>
      <c r="J256" s="72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72"/>
      <c r="D257" s="8"/>
      <c r="E257" s="169"/>
      <c r="F257" s="8"/>
      <c r="G257" s="14"/>
      <c r="H257" s="8"/>
      <c r="I257" s="87"/>
      <c r="J257" s="72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72"/>
      <c r="D258" s="8"/>
      <c r="E258" s="169"/>
      <c r="F258" s="8"/>
      <c r="G258" s="14"/>
      <c r="H258" s="8"/>
      <c r="I258" s="87"/>
      <c r="J258" s="72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72"/>
      <c r="D259" s="8"/>
      <c r="E259" s="169"/>
      <c r="F259" s="8"/>
      <c r="G259" s="14"/>
      <c r="H259" s="8"/>
      <c r="I259" s="87"/>
      <c r="J259" s="72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72"/>
      <c r="D260" s="8"/>
      <c r="E260" s="169"/>
      <c r="F260" s="8"/>
      <c r="G260" s="14"/>
      <c r="H260" s="8"/>
      <c r="I260" s="87"/>
      <c r="J260" s="72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72"/>
      <c r="D261" s="8"/>
      <c r="E261" s="169"/>
      <c r="F261" s="8"/>
      <c r="G261" s="14"/>
      <c r="H261" s="8"/>
      <c r="I261" s="87"/>
      <c r="J261" s="72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72"/>
      <c r="D262" s="8"/>
      <c r="E262" s="169"/>
      <c r="F262" s="8"/>
      <c r="G262" s="14"/>
      <c r="H262" s="8"/>
      <c r="I262" s="87"/>
      <c r="J262" s="72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72"/>
      <c r="D263" s="8"/>
      <c r="E263" s="169"/>
      <c r="F263" s="8"/>
      <c r="G263" s="14"/>
      <c r="H263" s="8"/>
      <c r="I263" s="87"/>
      <c r="J263" s="72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72"/>
      <c r="D264" s="8"/>
      <c r="E264" s="169"/>
      <c r="F264" s="8"/>
      <c r="G264" s="14"/>
      <c r="H264" s="8"/>
      <c r="I264" s="87"/>
      <c r="J264" s="72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72"/>
      <c r="D265" s="8"/>
      <c r="E265" s="169"/>
      <c r="F265" s="8"/>
      <c r="G265" s="14"/>
      <c r="H265" s="8"/>
      <c r="I265" s="87"/>
      <c r="J265" s="72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72"/>
      <c r="D266" s="8"/>
      <c r="E266" s="169"/>
      <c r="F266" s="8"/>
      <c r="G266" s="14"/>
      <c r="H266" s="8"/>
      <c r="I266" s="87"/>
      <c r="J266" s="72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72"/>
      <c r="D267" s="8"/>
      <c r="E267" s="169"/>
      <c r="F267" s="8"/>
      <c r="G267" s="14"/>
      <c r="H267" s="8"/>
      <c r="I267" s="87"/>
      <c r="J267" s="72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72"/>
      <c r="D268" s="8"/>
      <c r="E268" s="169"/>
      <c r="F268" s="8"/>
      <c r="G268" s="14"/>
      <c r="H268" s="8"/>
      <c r="I268" s="87"/>
      <c r="J268" s="72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72"/>
      <c r="D269" s="8"/>
      <c r="E269" s="169"/>
      <c r="F269" s="8"/>
      <c r="G269" s="14"/>
      <c r="H269" s="8"/>
      <c r="I269" s="87"/>
      <c r="J269" s="72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72"/>
      <c r="D270" s="8"/>
      <c r="E270" s="169"/>
      <c r="F270" s="8"/>
      <c r="G270" s="14"/>
      <c r="H270" s="8"/>
      <c r="I270" s="87"/>
      <c r="J270" s="72"/>
      <c r="L270" s="1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72"/>
      <c r="D271" s="8"/>
      <c r="E271" s="169"/>
      <c r="F271" s="8"/>
      <c r="G271" s="14"/>
      <c r="H271" s="8"/>
      <c r="I271" s="87"/>
      <c r="J271" s="72"/>
      <c r="L271" s="1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72"/>
      <c r="D272" s="8"/>
      <c r="E272" s="169"/>
      <c r="F272" s="8"/>
      <c r="G272" s="14"/>
      <c r="H272" s="8"/>
      <c r="I272" s="87"/>
      <c r="J272" s="72"/>
      <c r="L272" s="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72"/>
      <c r="D273" s="8"/>
      <c r="E273" s="169"/>
      <c r="F273" s="8"/>
      <c r="G273" s="14"/>
      <c r="H273" s="8"/>
      <c r="I273" s="87"/>
      <c r="J273" s="72"/>
      <c r="L273" s="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72"/>
      <c r="D274" s="8"/>
      <c r="E274" s="169"/>
      <c r="F274" s="8"/>
      <c r="G274" s="14"/>
      <c r="H274" s="8"/>
      <c r="I274" s="87"/>
      <c r="J274" s="72"/>
      <c r="L274" s="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72"/>
      <c r="D275" s="8"/>
      <c r="E275" s="169"/>
      <c r="F275" s="8"/>
      <c r="G275" s="14"/>
      <c r="H275" s="8"/>
      <c r="I275" s="87"/>
      <c r="J275" s="72"/>
      <c r="L275" s="1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"/>
      <c r="Y275" s="1"/>
      <c r="Z275" s="1"/>
    </row>
    <row r="276" spans="1:26" ht="15.75" customHeight="1" x14ac:dyDescent="0.2">
      <c r="A276" s="1"/>
      <c r="B276" s="8"/>
      <c r="C276" s="72"/>
      <c r="D276" s="8"/>
      <c r="E276" s="169"/>
      <c r="F276" s="8"/>
      <c r="G276" s="14"/>
      <c r="H276" s="8"/>
      <c r="I276" s="87"/>
      <c r="J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8"/>
      <c r="C277" s="72"/>
      <c r="D277" s="8"/>
      <c r="E277" s="169"/>
      <c r="F277" s="8"/>
      <c r="G277" s="14"/>
      <c r="H277" s="8"/>
      <c r="I277" s="87"/>
      <c r="J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8"/>
      <c r="C278" s="72"/>
      <c r="D278" s="8"/>
      <c r="E278" s="169"/>
      <c r="F278" s="8"/>
      <c r="G278" s="14"/>
      <c r="H278" s="8"/>
      <c r="I278" s="87"/>
      <c r="J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72"/>
      <c r="D279" s="8"/>
      <c r="E279" s="169"/>
      <c r="F279" s="8"/>
      <c r="G279" s="14"/>
      <c r="H279" s="8"/>
      <c r="I279" s="87"/>
      <c r="J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72"/>
      <c r="D280" s="8"/>
      <c r="E280" s="169"/>
      <c r="F280" s="8"/>
      <c r="G280" s="14"/>
      <c r="H280" s="8"/>
      <c r="I280" s="87"/>
      <c r="J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72"/>
      <c r="D281" s="8"/>
      <c r="E281" s="169"/>
      <c r="F281" s="8"/>
      <c r="G281" s="14"/>
      <c r="H281" s="8"/>
      <c r="I281" s="87"/>
      <c r="J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72"/>
      <c r="D282" s="8"/>
      <c r="E282" s="169"/>
      <c r="F282" s="8"/>
      <c r="G282" s="14"/>
      <c r="H282" s="8"/>
      <c r="I282" s="87"/>
      <c r="J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72"/>
      <c r="D283" s="8"/>
      <c r="E283" s="169"/>
      <c r="F283" s="8"/>
      <c r="G283" s="14"/>
      <c r="H283" s="8"/>
      <c r="I283" s="87"/>
      <c r="J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72"/>
      <c r="D284" s="8"/>
      <c r="E284" s="169"/>
      <c r="F284" s="8"/>
      <c r="G284" s="14"/>
      <c r="H284" s="8"/>
      <c r="I284" s="87"/>
      <c r="J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72"/>
      <c r="D285" s="8"/>
      <c r="E285" s="169"/>
      <c r="F285" s="8"/>
      <c r="G285" s="14"/>
      <c r="H285" s="8"/>
      <c r="I285" s="87"/>
      <c r="J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72"/>
      <c r="D286" s="8"/>
      <c r="E286" s="169"/>
      <c r="F286" s="8"/>
      <c r="G286" s="14"/>
      <c r="H286" s="8"/>
      <c r="I286" s="87"/>
      <c r="J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72"/>
      <c r="D287" s="8"/>
      <c r="E287" s="169"/>
      <c r="F287" s="8"/>
      <c r="G287" s="14"/>
      <c r="H287" s="8"/>
      <c r="I287" s="87"/>
      <c r="J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72"/>
      <c r="D288" s="8"/>
      <c r="E288" s="169"/>
      <c r="F288" s="8"/>
      <c r="G288" s="14"/>
      <c r="H288" s="8"/>
      <c r="I288" s="87"/>
      <c r="J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72"/>
      <c r="D289" s="8"/>
      <c r="E289" s="169"/>
      <c r="F289" s="8"/>
      <c r="G289" s="14"/>
      <c r="H289" s="8"/>
      <c r="I289" s="87"/>
      <c r="J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72"/>
      <c r="D290" s="8"/>
      <c r="E290" s="169"/>
      <c r="F290" s="8"/>
      <c r="G290" s="14"/>
      <c r="H290" s="8"/>
      <c r="I290" s="87"/>
      <c r="J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72"/>
      <c r="D291" s="8"/>
      <c r="E291" s="169"/>
      <c r="F291" s="8"/>
      <c r="G291" s="14"/>
      <c r="H291" s="8"/>
      <c r="I291" s="87"/>
      <c r="J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72"/>
      <c r="D292" s="8"/>
      <c r="E292" s="169"/>
      <c r="F292" s="8"/>
      <c r="G292" s="14"/>
      <c r="H292" s="8"/>
      <c r="I292" s="87"/>
      <c r="J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72"/>
      <c r="D293" s="8"/>
      <c r="E293" s="169"/>
      <c r="F293" s="8"/>
      <c r="G293" s="1"/>
      <c r="H293" s="8"/>
      <c r="I293" s="87"/>
      <c r="J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72"/>
      <c r="D294" s="8"/>
      <c r="E294" s="169"/>
      <c r="F294" s="8"/>
      <c r="G294" s="1"/>
      <c r="H294" s="8"/>
      <c r="I294" s="87"/>
      <c r="J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72"/>
      <c r="D295" s="8"/>
      <c r="E295" s="169"/>
      <c r="F295" s="8"/>
      <c r="G295" s="1"/>
      <c r="H295" s="8"/>
      <c r="I295" s="87"/>
      <c r="J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8"/>
      <c r="C296" s="72"/>
      <c r="D296" s="8"/>
      <c r="E296" s="169"/>
      <c r="F296" s="1"/>
      <c r="G296" s="1"/>
      <c r="H296" s="8"/>
      <c r="I296" s="87"/>
      <c r="J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75"/>
      <c r="D297" s="1"/>
      <c r="E297" s="169"/>
      <c r="F297" s="1"/>
      <c r="G297" s="1"/>
      <c r="H297" s="1"/>
      <c r="I297" s="75"/>
      <c r="J297" s="75"/>
      <c r="K297" s="18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75"/>
      <c r="D298" s="1"/>
      <c r="E298" s="169"/>
      <c r="F298" s="1"/>
      <c r="G298" s="1"/>
      <c r="H298" s="1"/>
      <c r="I298" s="75"/>
      <c r="J298" s="75"/>
      <c r="K298" s="18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75"/>
      <c r="D299" s="1"/>
      <c r="E299" s="169"/>
      <c r="F299" s="1"/>
      <c r="G299" s="1"/>
      <c r="H299" s="1"/>
      <c r="I299" s="75"/>
      <c r="J299" s="75"/>
      <c r="K299" s="18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5"/>
      <c r="D300" s="1"/>
      <c r="E300" s="169"/>
      <c r="F300" s="1"/>
      <c r="G300" s="1"/>
      <c r="H300" s="1"/>
      <c r="I300" s="75"/>
      <c r="J300" s="75"/>
      <c r="K300" s="18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5"/>
      <c r="D301" s="1"/>
      <c r="E301" s="169"/>
      <c r="F301" s="1"/>
      <c r="G301" s="1"/>
      <c r="H301" s="1"/>
      <c r="I301" s="75"/>
      <c r="J301" s="75"/>
      <c r="K301" s="18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5"/>
      <c r="D302" s="1"/>
      <c r="E302" s="169"/>
      <c r="F302" s="1"/>
      <c r="G302" s="1"/>
      <c r="H302" s="1"/>
      <c r="I302" s="75"/>
      <c r="J302" s="75"/>
      <c r="K302" s="18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5"/>
      <c r="D303" s="1"/>
      <c r="E303" s="169"/>
      <c r="F303" s="1"/>
      <c r="G303" s="1"/>
      <c r="H303" s="1"/>
      <c r="I303" s="75"/>
      <c r="J303" s="75"/>
      <c r="K303" s="18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5"/>
      <c r="D304" s="1"/>
      <c r="E304" s="169"/>
      <c r="F304" s="1"/>
      <c r="G304" s="1"/>
      <c r="H304" s="1"/>
      <c r="I304" s="75"/>
      <c r="J304" s="75"/>
      <c r="K304" s="18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5"/>
      <c r="D305" s="1"/>
      <c r="E305" s="169"/>
      <c r="F305" s="1"/>
      <c r="G305" s="1"/>
      <c r="H305" s="1"/>
      <c r="I305" s="75"/>
      <c r="J305" s="75"/>
      <c r="K305" s="18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5"/>
      <c r="D306" s="1"/>
      <c r="E306" s="169"/>
      <c r="F306" s="1"/>
      <c r="G306" s="1"/>
      <c r="H306" s="1"/>
      <c r="I306" s="75"/>
      <c r="J306" s="75"/>
      <c r="K306" s="18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5"/>
      <c r="D307" s="1"/>
      <c r="E307" s="169"/>
      <c r="F307" s="1"/>
      <c r="G307" s="1"/>
      <c r="H307" s="1"/>
      <c r="I307" s="75"/>
      <c r="J307" s="75"/>
      <c r="K307" s="18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5"/>
      <c r="D308" s="1"/>
      <c r="E308" s="169"/>
      <c r="F308" s="1"/>
      <c r="G308" s="1"/>
      <c r="H308" s="1"/>
      <c r="I308" s="75"/>
      <c r="J308" s="75"/>
      <c r="K308" s="18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5"/>
      <c r="D309" s="1"/>
      <c r="E309" s="169"/>
      <c r="F309" s="1"/>
      <c r="G309" s="1"/>
      <c r="H309" s="1"/>
      <c r="I309" s="75"/>
      <c r="J309" s="75"/>
      <c r="K309" s="18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5"/>
      <c r="D310" s="1"/>
      <c r="E310" s="169"/>
      <c r="F310" s="1"/>
      <c r="G310" s="1"/>
      <c r="H310" s="1"/>
      <c r="I310" s="75"/>
      <c r="J310" s="75"/>
      <c r="K310" s="18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5"/>
      <c r="D311" s="1"/>
      <c r="E311" s="169"/>
      <c r="F311" s="1"/>
      <c r="G311" s="1"/>
      <c r="H311" s="1"/>
      <c r="I311" s="75"/>
      <c r="J311" s="75"/>
      <c r="K311" s="18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5"/>
      <c r="D312" s="1"/>
      <c r="E312" s="169"/>
      <c r="F312" s="1"/>
      <c r="G312" s="1"/>
      <c r="H312" s="1"/>
      <c r="I312" s="75"/>
      <c r="J312" s="75"/>
      <c r="K312" s="18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5"/>
      <c r="D313" s="1"/>
      <c r="E313" s="169"/>
      <c r="F313" s="1"/>
      <c r="G313" s="1"/>
      <c r="H313" s="1"/>
      <c r="I313" s="75"/>
      <c r="J313" s="75"/>
      <c r="K313" s="18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5"/>
      <c r="D314" s="1"/>
      <c r="E314" s="169"/>
      <c r="F314" s="1"/>
      <c r="G314" s="1"/>
      <c r="H314" s="1"/>
      <c r="I314" s="75"/>
      <c r="J314" s="75"/>
      <c r="K314" s="18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5"/>
      <c r="D315" s="1"/>
      <c r="E315" s="169"/>
      <c r="F315" s="1"/>
      <c r="G315" s="1"/>
      <c r="H315" s="1"/>
      <c r="I315" s="75"/>
      <c r="J315" s="75"/>
      <c r="K315" s="18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5"/>
      <c r="D316" s="1"/>
      <c r="E316" s="169"/>
      <c r="F316" s="1"/>
      <c r="G316" s="1"/>
      <c r="H316" s="1"/>
      <c r="I316" s="75"/>
      <c r="J316" s="75"/>
      <c r="K316" s="18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5"/>
      <c r="D317" s="1"/>
      <c r="E317" s="169"/>
      <c r="F317" s="1"/>
      <c r="G317" s="1"/>
      <c r="H317" s="1"/>
      <c r="I317" s="75"/>
      <c r="J317" s="75"/>
      <c r="K317" s="18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5"/>
      <c r="D318" s="1"/>
      <c r="E318" s="169"/>
      <c r="F318" s="1"/>
      <c r="G318" s="1"/>
      <c r="H318" s="1"/>
      <c r="I318" s="75"/>
      <c r="J318" s="75"/>
      <c r="K318" s="18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5"/>
      <c r="D319" s="1"/>
      <c r="E319" s="169"/>
      <c r="F319" s="1"/>
      <c r="G319" s="1"/>
      <c r="H319" s="1"/>
      <c r="I319" s="75"/>
      <c r="J319" s="75"/>
      <c r="K319" s="18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5"/>
      <c r="D320" s="1"/>
      <c r="E320" s="169"/>
      <c r="F320" s="1"/>
      <c r="G320" s="1"/>
      <c r="H320" s="1"/>
      <c r="I320" s="75"/>
      <c r="J320" s="75"/>
      <c r="K320" s="18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5"/>
      <c r="D321" s="1"/>
      <c r="E321" s="169"/>
      <c r="F321" s="1"/>
      <c r="G321" s="1"/>
      <c r="H321" s="1"/>
      <c r="I321" s="75"/>
      <c r="J321" s="75"/>
      <c r="K321" s="18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5"/>
      <c r="D322" s="1"/>
      <c r="E322" s="169"/>
      <c r="F322" s="1"/>
      <c r="G322" s="1"/>
      <c r="H322" s="1"/>
      <c r="I322" s="75"/>
      <c r="J322" s="75"/>
      <c r="K322" s="18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5"/>
      <c r="D323" s="1"/>
      <c r="E323" s="169"/>
      <c r="F323" s="1"/>
      <c r="G323" s="1"/>
      <c r="H323" s="1"/>
      <c r="I323" s="75"/>
      <c r="J323" s="75"/>
      <c r="K323" s="18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5"/>
      <c r="D324" s="1"/>
      <c r="E324" s="169"/>
      <c r="F324" s="1"/>
      <c r="G324" s="1"/>
      <c r="H324" s="1"/>
      <c r="I324" s="75"/>
      <c r="J324" s="75"/>
      <c r="K324" s="18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5"/>
      <c r="D325" s="1"/>
      <c r="E325" s="169"/>
      <c r="F325" s="1"/>
      <c r="G325" s="1"/>
      <c r="H325" s="1"/>
      <c r="I325" s="75"/>
      <c r="J325" s="75"/>
      <c r="K325" s="18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5"/>
      <c r="D326" s="1"/>
      <c r="E326" s="169"/>
      <c r="F326" s="1"/>
      <c r="G326" s="1"/>
      <c r="H326" s="1"/>
      <c r="I326" s="75"/>
      <c r="J326" s="75"/>
      <c r="K326" s="18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5"/>
      <c r="D327" s="1"/>
      <c r="E327" s="169"/>
      <c r="F327" s="1"/>
      <c r="G327" s="1"/>
      <c r="H327" s="1"/>
      <c r="I327" s="75"/>
      <c r="J327" s="75"/>
      <c r="K327" s="18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5"/>
      <c r="D328" s="1"/>
      <c r="E328" s="169"/>
      <c r="F328" s="1"/>
      <c r="G328" s="1"/>
      <c r="H328" s="1"/>
      <c r="I328" s="75"/>
      <c r="J328" s="75"/>
      <c r="K328" s="18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5"/>
      <c r="D329" s="1"/>
      <c r="E329" s="169"/>
      <c r="F329" s="1"/>
      <c r="G329" s="1"/>
      <c r="H329" s="1"/>
      <c r="I329" s="75"/>
      <c r="J329" s="75"/>
      <c r="K329" s="18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5"/>
      <c r="D330" s="1"/>
      <c r="E330" s="169"/>
      <c r="F330" s="1"/>
      <c r="G330" s="1"/>
      <c r="H330" s="1"/>
      <c r="I330" s="75"/>
      <c r="J330" s="75"/>
      <c r="K330" s="18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31"/>
      <c r="C331" s="76"/>
      <c r="D331" s="31"/>
      <c r="E331" s="169"/>
      <c r="F331" s="1"/>
      <c r="G331" s="1"/>
      <c r="H331" s="1"/>
      <c r="I331" s="75"/>
      <c r="J331" s="75"/>
      <c r="K331" s="18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31"/>
      <c r="C332" s="76"/>
      <c r="D332" s="31"/>
      <c r="E332" s="169"/>
      <c r="F332" s="1"/>
      <c r="G332" s="1"/>
      <c r="H332" s="1"/>
      <c r="I332" s="75"/>
      <c r="J332" s="75"/>
      <c r="K332" s="18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31"/>
      <c r="C333" s="76"/>
      <c r="D333" s="31"/>
      <c r="E333" s="169"/>
      <c r="F333" s="1"/>
      <c r="G333" s="1"/>
      <c r="H333" s="1"/>
      <c r="I333" s="75"/>
      <c r="J333" s="75"/>
      <c r="K333" s="18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31"/>
      <c r="C334" s="76"/>
      <c r="D334" s="31"/>
      <c r="E334" s="169"/>
      <c r="F334" s="1"/>
      <c r="G334" s="1"/>
      <c r="H334" s="1"/>
      <c r="I334" s="75"/>
      <c r="J334" s="75"/>
      <c r="K334" s="18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31"/>
      <c r="C335" s="76"/>
      <c r="D335" s="31"/>
      <c r="E335" s="169"/>
      <c r="F335" s="1"/>
      <c r="G335" s="1"/>
      <c r="H335" s="1"/>
      <c r="I335" s="75"/>
      <c r="J335" s="75"/>
      <c r="K335" s="18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31"/>
      <c r="C336" s="76"/>
      <c r="D336" s="31"/>
      <c r="E336" s="169"/>
      <c r="F336" s="1"/>
      <c r="G336" s="1"/>
      <c r="H336" s="1"/>
      <c r="I336" s="75"/>
      <c r="J336" s="75"/>
      <c r="K336" s="18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31"/>
      <c r="C337" s="76"/>
      <c r="D337" s="31"/>
      <c r="E337" s="169"/>
      <c r="F337" s="1"/>
      <c r="G337" s="1"/>
      <c r="H337" s="1"/>
      <c r="I337" s="75"/>
      <c r="J337" s="75"/>
      <c r="K337" s="18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31"/>
      <c r="C338" s="76"/>
      <c r="D338" s="31"/>
      <c r="E338" s="169"/>
      <c r="F338" s="1"/>
      <c r="G338" s="1"/>
      <c r="H338" s="1"/>
      <c r="I338" s="75"/>
      <c r="J338" s="75"/>
      <c r="K338" s="18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31"/>
      <c r="C339" s="76"/>
      <c r="D339" s="31"/>
      <c r="E339" s="169"/>
      <c r="F339" s="1"/>
      <c r="G339" s="1"/>
      <c r="H339" s="1"/>
      <c r="I339" s="75"/>
      <c r="J339" s="75"/>
      <c r="K339" s="18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31"/>
      <c r="C340" s="76"/>
      <c r="D340" s="31"/>
      <c r="E340" s="169"/>
      <c r="F340" s="1"/>
      <c r="G340" s="1"/>
      <c r="H340" s="1"/>
      <c r="I340" s="75"/>
      <c r="J340" s="75"/>
      <c r="K340" s="18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31"/>
      <c r="C341" s="76"/>
      <c r="D341" s="31"/>
      <c r="E341" s="169"/>
      <c r="F341" s="1"/>
      <c r="G341" s="1"/>
      <c r="H341" s="1"/>
      <c r="I341" s="75"/>
      <c r="J341" s="75"/>
      <c r="K341" s="18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31"/>
      <c r="C342" s="76"/>
      <c r="D342" s="31"/>
      <c r="E342" s="169"/>
      <c r="F342" s="1"/>
      <c r="G342" s="1"/>
      <c r="H342" s="1"/>
      <c r="I342" s="75"/>
      <c r="J342" s="75"/>
      <c r="K342" s="18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31"/>
      <c r="C343" s="76"/>
      <c r="D343" s="31"/>
      <c r="E343" s="169"/>
      <c r="F343" s="1"/>
      <c r="G343" s="1"/>
      <c r="H343" s="1"/>
      <c r="I343" s="75"/>
      <c r="J343" s="75"/>
      <c r="K343" s="18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31"/>
      <c r="C344" s="76"/>
      <c r="D344" s="31"/>
      <c r="E344" s="169"/>
      <c r="F344" s="1"/>
      <c r="G344" s="1"/>
      <c r="H344" s="1"/>
      <c r="I344" s="75"/>
      <c r="J344" s="75"/>
      <c r="K344" s="18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31"/>
      <c r="C345" s="76"/>
      <c r="D345" s="31"/>
      <c r="E345" s="169"/>
      <c r="F345" s="1"/>
      <c r="G345" s="1"/>
      <c r="H345" s="1"/>
      <c r="I345" s="75"/>
      <c r="J345" s="75"/>
      <c r="K345" s="18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31"/>
      <c r="C346" s="76"/>
      <c r="D346" s="31"/>
      <c r="E346" s="169"/>
      <c r="F346" s="1"/>
      <c r="G346" s="1"/>
      <c r="H346" s="1"/>
      <c r="I346" s="75"/>
      <c r="J346" s="75"/>
      <c r="K346" s="18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31"/>
      <c r="C347" s="76"/>
      <c r="D347" s="31"/>
      <c r="E347" s="169"/>
      <c r="F347" s="1"/>
      <c r="G347" s="1"/>
      <c r="H347" s="1"/>
      <c r="I347" s="75"/>
      <c r="J347" s="75"/>
      <c r="K347" s="18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31"/>
      <c r="C348" s="76"/>
      <c r="D348" s="31"/>
      <c r="E348" s="169"/>
      <c r="F348" s="1"/>
      <c r="G348" s="1"/>
      <c r="H348" s="1"/>
      <c r="I348" s="75"/>
      <c r="J348" s="75"/>
      <c r="K348" s="18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31"/>
      <c r="C349" s="76"/>
      <c r="D349" s="31"/>
      <c r="E349" s="169"/>
      <c r="F349" s="1"/>
      <c r="G349" s="1"/>
      <c r="H349" s="1"/>
      <c r="I349" s="75"/>
      <c r="J349" s="75"/>
      <c r="K349" s="18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31"/>
      <c r="C350" s="76"/>
      <c r="D350" s="31"/>
      <c r="E350" s="169"/>
      <c r="F350" s="1"/>
      <c r="G350" s="1"/>
      <c r="H350" s="1"/>
      <c r="I350" s="75"/>
      <c r="J350" s="75"/>
      <c r="K350" s="18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31"/>
      <c r="C351" s="76"/>
      <c r="D351" s="31"/>
      <c r="E351" s="169"/>
      <c r="F351" s="1"/>
      <c r="G351" s="1"/>
      <c r="H351" s="1"/>
      <c r="I351" s="75"/>
      <c r="J351" s="75"/>
      <c r="K351" s="18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31"/>
      <c r="C352" s="76"/>
      <c r="D352" s="31"/>
      <c r="E352" s="169"/>
      <c r="F352" s="1"/>
      <c r="G352" s="1"/>
      <c r="H352" s="1"/>
      <c r="I352" s="75"/>
      <c r="J352" s="75"/>
      <c r="K352" s="18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31"/>
      <c r="C353" s="76"/>
      <c r="D353" s="31"/>
      <c r="E353" s="169"/>
      <c r="F353" s="1"/>
      <c r="G353" s="1"/>
      <c r="H353" s="1"/>
      <c r="I353" s="75"/>
      <c r="J353" s="75"/>
      <c r="K353" s="18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31"/>
      <c r="C354" s="76"/>
      <c r="D354" s="31"/>
      <c r="E354" s="169"/>
      <c r="F354" s="1"/>
      <c r="G354" s="1"/>
      <c r="H354" s="1"/>
      <c r="I354" s="75"/>
      <c r="J354" s="75"/>
      <c r="K354" s="18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31"/>
      <c r="C355" s="76"/>
      <c r="D355" s="31"/>
      <c r="E355" s="169"/>
      <c r="F355" s="1"/>
      <c r="G355" s="1"/>
      <c r="H355" s="1"/>
      <c r="I355" s="75"/>
      <c r="J355" s="75"/>
      <c r="K355" s="18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31"/>
      <c r="C356" s="76"/>
      <c r="D356" s="31"/>
      <c r="E356" s="169"/>
      <c r="F356" s="1"/>
      <c r="G356" s="1"/>
      <c r="H356" s="1"/>
      <c r="I356" s="75"/>
      <c r="J356" s="75"/>
      <c r="K356" s="18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31"/>
      <c r="C357" s="76"/>
      <c r="D357" s="31"/>
      <c r="E357" s="169"/>
      <c r="F357" s="1"/>
      <c r="G357" s="1"/>
      <c r="H357" s="1"/>
      <c r="I357" s="75"/>
      <c r="J357" s="75"/>
      <c r="K357" s="18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31"/>
      <c r="C358" s="76"/>
      <c r="D358" s="31"/>
      <c r="E358" s="169"/>
      <c r="F358" s="1"/>
      <c r="G358" s="1"/>
      <c r="H358" s="1"/>
      <c r="I358" s="75"/>
      <c r="J358" s="75"/>
      <c r="K358" s="18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31"/>
      <c r="C359" s="76"/>
      <c r="D359" s="31"/>
      <c r="E359" s="169"/>
      <c r="F359" s="1"/>
      <c r="G359" s="1"/>
      <c r="H359" s="1"/>
      <c r="I359" s="75"/>
      <c r="J359" s="75"/>
      <c r="K359" s="18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31"/>
      <c r="C360" s="76"/>
      <c r="D360" s="31"/>
      <c r="E360" s="169"/>
      <c r="F360" s="1"/>
      <c r="G360" s="1"/>
      <c r="H360" s="1"/>
      <c r="I360" s="75"/>
      <c r="J360" s="75"/>
      <c r="K360" s="18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31"/>
      <c r="C361" s="76"/>
      <c r="D361" s="31"/>
      <c r="E361" s="169"/>
      <c r="F361" s="1"/>
      <c r="G361" s="1"/>
      <c r="H361" s="1"/>
      <c r="I361" s="75"/>
      <c r="J361" s="75"/>
      <c r="K361" s="18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31"/>
      <c r="C362" s="76"/>
      <c r="D362" s="31"/>
      <c r="E362" s="169"/>
      <c r="F362" s="1"/>
      <c r="G362" s="1"/>
      <c r="H362" s="1"/>
      <c r="I362" s="75"/>
      <c r="J362" s="75"/>
      <c r="K362" s="18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31"/>
      <c r="C363" s="76"/>
      <c r="D363" s="31"/>
      <c r="E363" s="169"/>
      <c r="F363" s="1"/>
      <c r="G363" s="1"/>
      <c r="H363" s="1"/>
      <c r="I363" s="75"/>
      <c r="J363" s="75"/>
      <c r="K363" s="18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31"/>
      <c r="C364" s="76"/>
      <c r="D364" s="31"/>
      <c r="E364" s="169"/>
      <c r="F364" s="1"/>
      <c r="G364" s="1"/>
      <c r="H364" s="1"/>
      <c r="I364" s="75"/>
      <c r="J364" s="75"/>
      <c r="K364" s="18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31"/>
      <c r="C365" s="76"/>
      <c r="D365" s="31"/>
      <c r="E365" s="169"/>
      <c r="F365" s="1"/>
      <c r="G365" s="1"/>
      <c r="H365" s="1"/>
      <c r="I365" s="75"/>
      <c r="J365" s="75"/>
      <c r="K365" s="18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31"/>
      <c r="C366" s="76"/>
      <c r="D366" s="31"/>
      <c r="E366" s="169"/>
      <c r="F366" s="1"/>
      <c r="G366" s="1"/>
      <c r="H366" s="1"/>
      <c r="I366" s="75"/>
      <c r="J366" s="75"/>
      <c r="K366" s="18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31"/>
      <c r="C367" s="76"/>
      <c r="D367" s="31"/>
      <c r="E367" s="169"/>
      <c r="F367" s="1"/>
      <c r="G367" s="1"/>
      <c r="H367" s="1"/>
      <c r="I367" s="75"/>
      <c r="J367" s="75"/>
      <c r="K367" s="18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31"/>
      <c r="C368" s="76"/>
      <c r="D368" s="31"/>
      <c r="E368" s="169"/>
      <c r="F368" s="1"/>
      <c r="G368" s="1"/>
      <c r="H368" s="1"/>
      <c r="I368" s="75"/>
      <c r="J368" s="75"/>
      <c r="K368" s="18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31"/>
      <c r="C369" s="76"/>
      <c r="D369" s="31"/>
      <c r="E369" s="169"/>
      <c r="F369" s="1"/>
      <c r="G369" s="1"/>
      <c r="H369" s="1"/>
      <c r="I369" s="75"/>
      <c r="J369" s="75"/>
      <c r="K369" s="18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31"/>
      <c r="C370" s="76"/>
      <c r="D370" s="31"/>
      <c r="E370" s="169"/>
      <c r="F370" s="1"/>
      <c r="G370" s="1"/>
      <c r="H370" s="1"/>
      <c r="I370" s="75"/>
      <c r="J370" s="75"/>
      <c r="K370" s="18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31"/>
      <c r="C371" s="76"/>
      <c r="D371" s="31"/>
      <c r="E371" s="169"/>
      <c r="F371" s="1"/>
      <c r="G371" s="1"/>
      <c r="H371" s="1"/>
      <c r="I371" s="75"/>
      <c r="J371" s="75"/>
      <c r="K371" s="18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31"/>
      <c r="C372" s="76"/>
      <c r="D372" s="31"/>
      <c r="E372" s="169"/>
      <c r="F372" s="1"/>
      <c r="G372" s="1"/>
      <c r="H372" s="1"/>
      <c r="I372" s="75"/>
      <c r="J372" s="75"/>
      <c r="K372" s="18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31"/>
      <c r="C373" s="76"/>
      <c r="D373" s="31"/>
      <c r="E373" s="169"/>
      <c r="F373" s="1"/>
      <c r="G373" s="1"/>
      <c r="H373" s="1"/>
      <c r="I373" s="75"/>
      <c r="J373" s="75"/>
      <c r="K373" s="18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31"/>
      <c r="C374" s="76"/>
      <c r="D374" s="31"/>
      <c r="E374" s="169"/>
      <c r="F374" s="1"/>
      <c r="G374" s="1"/>
      <c r="H374" s="1"/>
      <c r="I374" s="75"/>
      <c r="J374" s="75"/>
      <c r="K374" s="18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31"/>
      <c r="C375" s="76"/>
      <c r="D375" s="31"/>
      <c r="E375" s="169"/>
      <c r="F375" s="1"/>
      <c r="G375" s="1"/>
      <c r="H375" s="1"/>
      <c r="I375" s="75"/>
      <c r="J375" s="75"/>
      <c r="K375" s="18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31"/>
      <c r="C376" s="76"/>
      <c r="D376" s="31"/>
      <c r="E376" s="169"/>
      <c r="F376" s="1"/>
      <c r="G376" s="1"/>
      <c r="H376" s="1"/>
      <c r="I376" s="75"/>
      <c r="J376" s="75"/>
      <c r="K376" s="18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31"/>
      <c r="C377" s="76"/>
      <c r="D377" s="31"/>
      <c r="E377" s="169"/>
      <c r="F377" s="1"/>
      <c r="G377" s="1"/>
      <c r="H377" s="1"/>
      <c r="I377" s="75"/>
      <c r="J377" s="75"/>
      <c r="K377" s="18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31"/>
      <c r="C378" s="76"/>
      <c r="D378" s="31"/>
      <c r="E378" s="169"/>
      <c r="F378" s="1"/>
      <c r="G378" s="1"/>
      <c r="H378" s="1"/>
      <c r="I378" s="75"/>
      <c r="J378" s="75"/>
      <c r="K378" s="18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31"/>
      <c r="C379" s="76"/>
      <c r="D379" s="31"/>
      <c r="E379" s="169"/>
      <c r="F379" s="1"/>
      <c r="G379" s="1"/>
      <c r="H379" s="1"/>
      <c r="I379" s="75"/>
      <c r="J379" s="75"/>
      <c r="K379" s="18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31"/>
      <c r="C380" s="76"/>
      <c r="D380" s="31"/>
      <c r="E380" s="169"/>
      <c r="F380" s="1"/>
      <c r="G380" s="1"/>
      <c r="H380" s="1"/>
      <c r="I380" s="75"/>
      <c r="J380" s="75"/>
      <c r="K380" s="18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31"/>
      <c r="C381" s="76"/>
      <c r="D381" s="31"/>
      <c r="E381" s="169"/>
      <c r="F381" s="1"/>
      <c r="G381" s="1"/>
      <c r="H381" s="1"/>
      <c r="I381" s="75"/>
      <c r="J381" s="75"/>
      <c r="K381" s="18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31"/>
      <c r="C382" s="76"/>
      <c r="D382" s="31"/>
      <c r="E382" s="169"/>
      <c r="F382" s="1"/>
      <c r="G382" s="1"/>
      <c r="H382" s="1"/>
      <c r="I382" s="75"/>
      <c r="J382" s="75"/>
      <c r="K382" s="18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31"/>
      <c r="C383" s="76"/>
      <c r="D383" s="31"/>
      <c r="E383" s="169"/>
      <c r="F383" s="1"/>
      <c r="G383" s="1"/>
      <c r="H383" s="1"/>
      <c r="I383" s="75"/>
      <c r="J383" s="75"/>
      <c r="K383" s="18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31"/>
      <c r="C384" s="76"/>
      <c r="D384" s="31"/>
      <c r="E384" s="169"/>
      <c r="F384" s="1"/>
      <c r="G384" s="1"/>
      <c r="H384" s="1"/>
      <c r="I384" s="75"/>
      <c r="J384" s="75"/>
      <c r="K384" s="18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31"/>
      <c r="C385" s="76"/>
      <c r="D385" s="31"/>
      <c r="E385" s="169"/>
      <c r="F385" s="1"/>
      <c r="G385" s="1"/>
      <c r="H385" s="1"/>
      <c r="I385" s="75"/>
      <c r="J385" s="75"/>
      <c r="K385" s="18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31"/>
      <c r="C386" s="76"/>
      <c r="D386" s="31"/>
      <c r="E386" s="169"/>
      <c r="F386" s="1"/>
      <c r="G386" s="1"/>
      <c r="H386" s="1"/>
      <c r="I386" s="75"/>
      <c r="J386" s="75"/>
      <c r="K386" s="18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31"/>
      <c r="C387" s="76"/>
      <c r="D387" s="31"/>
      <c r="E387" s="169"/>
      <c r="F387" s="1"/>
      <c r="G387" s="1"/>
      <c r="H387" s="1"/>
      <c r="I387" s="75"/>
      <c r="J387" s="75"/>
      <c r="K387" s="18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31"/>
      <c r="C388" s="76"/>
      <c r="D388" s="31"/>
      <c r="E388" s="169"/>
      <c r="F388" s="1"/>
      <c r="G388" s="1"/>
      <c r="H388" s="1"/>
      <c r="I388" s="75"/>
      <c r="J388" s="75"/>
      <c r="K388" s="18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31"/>
      <c r="C389" s="76"/>
      <c r="D389" s="31"/>
      <c r="E389" s="169"/>
      <c r="F389" s="1"/>
      <c r="G389" s="1"/>
      <c r="H389" s="1"/>
      <c r="I389" s="75"/>
      <c r="J389" s="75"/>
      <c r="K389" s="18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31"/>
      <c r="C390" s="76"/>
      <c r="D390" s="31"/>
      <c r="E390" s="169"/>
      <c r="F390" s="1"/>
      <c r="G390" s="1"/>
      <c r="H390" s="1"/>
      <c r="I390" s="75"/>
      <c r="J390" s="75"/>
      <c r="K390" s="18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31"/>
      <c r="C391" s="76"/>
      <c r="D391" s="31"/>
      <c r="E391" s="169"/>
      <c r="F391" s="1"/>
      <c r="G391" s="1"/>
      <c r="H391" s="1"/>
      <c r="I391" s="75"/>
      <c r="J391" s="75"/>
      <c r="K391" s="18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31"/>
      <c r="C392" s="76"/>
      <c r="D392" s="31"/>
      <c r="E392" s="169"/>
      <c r="F392" s="1"/>
      <c r="G392" s="1"/>
      <c r="H392" s="1"/>
      <c r="I392" s="75"/>
      <c r="J392" s="75"/>
      <c r="K392" s="18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31"/>
      <c r="C393" s="76"/>
      <c r="D393" s="31"/>
      <c r="E393" s="169"/>
      <c r="F393" s="1"/>
      <c r="G393" s="1"/>
      <c r="H393" s="1"/>
      <c r="I393" s="75"/>
      <c r="J393" s="75"/>
      <c r="K393" s="18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31"/>
      <c r="C394" s="76"/>
      <c r="D394" s="31"/>
      <c r="E394" s="169"/>
      <c r="F394" s="1"/>
      <c r="G394" s="1"/>
      <c r="H394" s="1"/>
      <c r="I394" s="75"/>
      <c r="J394" s="75"/>
      <c r="K394" s="18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31"/>
      <c r="C395" s="76"/>
      <c r="D395" s="31"/>
      <c r="E395" s="169"/>
      <c r="F395" s="1"/>
      <c r="G395" s="1"/>
      <c r="H395" s="1"/>
      <c r="I395" s="75"/>
      <c r="J395" s="75"/>
      <c r="K395" s="18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31"/>
      <c r="C396" s="76"/>
      <c r="D396" s="31"/>
      <c r="E396" s="169"/>
      <c r="F396" s="1"/>
      <c r="G396" s="1"/>
      <c r="H396" s="1"/>
      <c r="I396" s="75"/>
      <c r="J396" s="75"/>
      <c r="K396" s="18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31"/>
      <c r="C397" s="76"/>
      <c r="D397" s="31"/>
      <c r="E397" s="169"/>
      <c r="F397" s="1"/>
      <c r="G397" s="1"/>
      <c r="H397" s="1"/>
      <c r="I397" s="75"/>
      <c r="J397" s="75"/>
      <c r="K397" s="18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31"/>
      <c r="C398" s="76"/>
      <c r="D398" s="31"/>
      <c r="E398" s="169"/>
      <c r="F398" s="1"/>
      <c r="G398" s="1"/>
      <c r="H398" s="1"/>
      <c r="I398" s="75"/>
      <c r="J398" s="75"/>
      <c r="K398" s="18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31"/>
      <c r="C399" s="76"/>
      <c r="D399" s="31"/>
      <c r="E399" s="169"/>
      <c r="F399" s="1"/>
      <c r="G399" s="1"/>
      <c r="H399" s="1"/>
      <c r="I399" s="75"/>
      <c r="J399" s="75"/>
      <c r="K399" s="18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31"/>
      <c r="C400" s="76"/>
      <c r="D400" s="31"/>
      <c r="E400" s="169"/>
      <c r="F400" s="1"/>
      <c r="G400" s="1"/>
      <c r="H400" s="1"/>
      <c r="I400" s="75"/>
      <c r="J400" s="75"/>
      <c r="K400" s="18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31"/>
      <c r="C401" s="76"/>
      <c r="D401" s="31"/>
      <c r="E401" s="169"/>
      <c r="F401" s="1"/>
      <c r="G401" s="1"/>
      <c r="H401" s="1"/>
      <c r="I401" s="75"/>
      <c r="J401" s="75"/>
      <c r="K401" s="18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31"/>
      <c r="C402" s="76"/>
      <c r="D402" s="31"/>
      <c r="E402" s="169"/>
      <c r="F402" s="1"/>
      <c r="G402" s="1"/>
      <c r="H402" s="1"/>
      <c r="I402" s="75"/>
      <c r="J402" s="75"/>
      <c r="K402" s="18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31"/>
      <c r="C403" s="76"/>
      <c r="D403" s="31"/>
      <c r="E403" s="169"/>
      <c r="F403" s="1"/>
      <c r="G403" s="1"/>
      <c r="H403" s="1"/>
      <c r="I403" s="75"/>
      <c r="J403" s="75"/>
      <c r="K403" s="18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31"/>
      <c r="C404" s="76"/>
      <c r="D404" s="31"/>
      <c r="E404" s="169"/>
      <c r="F404" s="1"/>
      <c r="G404" s="1"/>
      <c r="H404" s="1"/>
      <c r="I404" s="75"/>
      <c r="J404" s="75"/>
      <c r="K404" s="18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31"/>
      <c r="C405" s="76"/>
      <c r="D405" s="31"/>
      <c r="E405" s="169"/>
      <c r="F405" s="1"/>
      <c r="G405" s="1"/>
      <c r="H405" s="1"/>
      <c r="I405" s="75"/>
      <c r="J405" s="75"/>
      <c r="K405" s="18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31"/>
      <c r="C406" s="76"/>
      <c r="D406" s="31"/>
      <c r="E406" s="169"/>
      <c r="F406" s="1"/>
      <c r="G406" s="1"/>
      <c r="H406" s="1"/>
      <c r="I406" s="75"/>
      <c r="J406" s="75"/>
      <c r="K406" s="18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31"/>
      <c r="C407" s="76"/>
      <c r="D407" s="31"/>
      <c r="E407" s="169"/>
      <c r="F407" s="1"/>
      <c r="G407" s="1"/>
      <c r="H407" s="1"/>
      <c r="I407" s="75"/>
      <c r="J407" s="75"/>
      <c r="K407" s="18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31"/>
      <c r="C408" s="76"/>
      <c r="D408" s="31"/>
      <c r="E408" s="169"/>
      <c r="F408" s="1"/>
      <c r="G408" s="1"/>
      <c r="H408" s="1"/>
      <c r="I408" s="75"/>
      <c r="J408" s="75"/>
      <c r="K408" s="18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31"/>
      <c r="C409" s="76"/>
      <c r="D409" s="31"/>
      <c r="E409" s="169"/>
      <c r="F409" s="1"/>
      <c r="G409" s="1"/>
      <c r="H409" s="1"/>
      <c r="I409" s="75"/>
      <c r="J409" s="75"/>
      <c r="K409" s="18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31"/>
      <c r="C410" s="76"/>
      <c r="D410" s="31"/>
      <c r="E410" s="169"/>
      <c r="F410" s="1"/>
      <c r="G410" s="1"/>
      <c r="H410" s="1"/>
      <c r="I410" s="75"/>
      <c r="J410" s="75"/>
      <c r="K410" s="18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31"/>
      <c r="C411" s="76"/>
      <c r="D411" s="31"/>
      <c r="E411" s="169"/>
      <c r="F411" s="1"/>
      <c r="G411" s="1"/>
      <c r="H411" s="1"/>
      <c r="I411" s="75"/>
      <c r="J411" s="75"/>
      <c r="K411" s="18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31"/>
      <c r="C412" s="76"/>
      <c r="D412" s="31"/>
      <c r="E412" s="169"/>
      <c r="F412" s="1"/>
      <c r="G412" s="1"/>
      <c r="H412" s="1"/>
      <c r="I412" s="75"/>
      <c r="J412" s="75"/>
      <c r="K412" s="18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31"/>
      <c r="C413" s="76"/>
      <c r="D413" s="31"/>
      <c r="E413" s="169"/>
      <c r="F413" s="1"/>
      <c r="G413" s="1"/>
      <c r="H413" s="1"/>
      <c r="I413" s="75"/>
      <c r="J413" s="75"/>
      <c r="K413" s="18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31"/>
      <c r="C414" s="76"/>
      <c r="D414" s="31"/>
      <c r="E414" s="169"/>
      <c r="F414" s="1"/>
      <c r="G414" s="1"/>
      <c r="H414" s="1"/>
      <c r="I414" s="75"/>
      <c r="J414" s="75"/>
      <c r="K414" s="18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31"/>
      <c r="C415" s="76"/>
      <c r="D415" s="31"/>
      <c r="E415" s="169"/>
      <c r="F415" s="1"/>
      <c r="G415" s="1"/>
      <c r="H415" s="1"/>
      <c r="I415" s="75"/>
      <c r="J415" s="75"/>
      <c r="K415" s="18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31"/>
      <c r="C416" s="76"/>
      <c r="D416" s="31"/>
      <c r="E416" s="169"/>
      <c r="F416" s="1"/>
      <c r="G416" s="1"/>
      <c r="H416" s="1"/>
      <c r="I416" s="75"/>
      <c r="J416" s="75"/>
      <c r="K416" s="18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31"/>
      <c r="C417" s="76"/>
      <c r="D417" s="31"/>
      <c r="E417" s="169"/>
      <c r="F417" s="1"/>
      <c r="G417" s="1"/>
      <c r="H417" s="1"/>
      <c r="I417" s="75"/>
      <c r="J417" s="75"/>
      <c r="K417" s="18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31"/>
      <c r="C418" s="76"/>
      <c r="D418" s="31"/>
      <c r="E418" s="169"/>
      <c r="F418" s="1"/>
      <c r="G418" s="1"/>
      <c r="H418" s="1"/>
      <c r="I418" s="75"/>
      <c r="J418" s="75"/>
      <c r="K418" s="18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31"/>
      <c r="C419" s="76"/>
      <c r="D419" s="31"/>
      <c r="E419" s="169"/>
      <c r="F419" s="1"/>
      <c r="G419" s="1"/>
      <c r="H419" s="1"/>
      <c r="I419" s="75"/>
      <c r="J419" s="75"/>
      <c r="K419" s="18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31"/>
      <c r="C420" s="76"/>
      <c r="D420" s="31"/>
      <c r="E420" s="169"/>
      <c r="F420" s="1"/>
      <c r="G420" s="1"/>
      <c r="H420" s="1"/>
      <c r="I420" s="75"/>
      <c r="J420" s="75"/>
      <c r="K420" s="18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31"/>
      <c r="C421" s="76"/>
      <c r="D421" s="31"/>
      <c r="E421" s="169"/>
      <c r="F421" s="1"/>
      <c r="G421" s="1"/>
      <c r="H421" s="1"/>
      <c r="I421" s="75"/>
      <c r="J421" s="75"/>
      <c r="K421" s="18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31"/>
      <c r="C422" s="76"/>
      <c r="D422" s="31"/>
      <c r="E422" s="169"/>
      <c r="F422" s="1"/>
      <c r="G422" s="1"/>
      <c r="H422" s="1"/>
      <c r="I422" s="75"/>
      <c r="J422" s="75"/>
      <c r="K422" s="18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31"/>
      <c r="C423" s="76"/>
      <c r="D423" s="31"/>
      <c r="E423" s="169"/>
      <c r="F423" s="1"/>
      <c r="G423" s="1"/>
      <c r="H423" s="1"/>
      <c r="I423" s="75"/>
      <c r="J423" s="75"/>
      <c r="K423" s="18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31"/>
      <c r="C424" s="76"/>
      <c r="D424" s="31"/>
      <c r="E424" s="169"/>
      <c r="F424" s="1"/>
      <c r="G424" s="1"/>
      <c r="H424" s="1"/>
      <c r="I424" s="75"/>
      <c r="J424" s="75"/>
      <c r="K424" s="18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31"/>
      <c r="C425" s="76"/>
      <c r="D425" s="31"/>
      <c r="E425" s="169"/>
      <c r="F425" s="1"/>
      <c r="G425" s="1"/>
      <c r="H425" s="1"/>
      <c r="I425" s="75"/>
      <c r="J425" s="75"/>
      <c r="K425" s="18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31"/>
      <c r="C426" s="76"/>
      <c r="D426" s="31"/>
      <c r="E426" s="169"/>
      <c r="F426" s="1"/>
      <c r="G426" s="1"/>
      <c r="H426" s="1"/>
      <c r="I426" s="75"/>
      <c r="J426" s="75"/>
      <c r="K426" s="18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31"/>
      <c r="C427" s="76"/>
      <c r="D427" s="31"/>
      <c r="E427" s="169"/>
      <c r="F427" s="1"/>
      <c r="G427" s="1"/>
      <c r="H427" s="1"/>
      <c r="I427" s="75"/>
      <c r="J427" s="75"/>
      <c r="K427" s="18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31"/>
      <c r="C428" s="76"/>
      <c r="D428" s="31"/>
      <c r="E428" s="169"/>
      <c r="F428" s="1"/>
      <c r="G428" s="1"/>
      <c r="H428" s="1"/>
      <c r="I428" s="75"/>
      <c r="J428" s="75"/>
      <c r="K428" s="18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31"/>
      <c r="C429" s="76"/>
      <c r="D429" s="31"/>
      <c r="E429" s="169"/>
      <c r="F429" s="1"/>
      <c r="G429" s="1"/>
      <c r="H429" s="1"/>
      <c r="I429" s="75"/>
      <c r="J429" s="75"/>
      <c r="K429" s="18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31"/>
      <c r="C430" s="76"/>
      <c r="D430" s="31"/>
      <c r="E430" s="169"/>
      <c r="F430" s="1"/>
      <c r="G430" s="1"/>
      <c r="H430" s="1"/>
      <c r="I430" s="75"/>
      <c r="J430" s="75"/>
      <c r="K430" s="18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31"/>
      <c r="C431" s="76"/>
      <c r="D431" s="31"/>
      <c r="E431" s="169"/>
      <c r="F431" s="1"/>
      <c r="G431" s="1"/>
      <c r="H431" s="1"/>
      <c r="I431" s="75"/>
      <c r="J431" s="75"/>
      <c r="K431" s="18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31"/>
      <c r="C432" s="76"/>
      <c r="D432" s="31"/>
      <c r="E432" s="169"/>
      <c r="F432" s="1"/>
      <c r="G432" s="1"/>
      <c r="H432" s="1"/>
      <c r="I432" s="75"/>
      <c r="J432" s="75"/>
      <c r="K432" s="18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31"/>
      <c r="C433" s="76"/>
      <c r="D433" s="31"/>
      <c r="E433" s="169"/>
      <c r="F433" s="1"/>
      <c r="G433" s="1"/>
      <c r="H433" s="1"/>
      <c r="I433" s="75"/>
      <c r="J433" s="75"/>
      <c r="K433" s="18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31"/>
      <c r="C434" s="76"/>
      <c r="D434" s="31"/>
      <c r="E434" s="169"/>
      <c r="F434" s="1"/>
      <c r="G434" s="1"/>
      <c r="H434" s="1"/>
      <c r="I434" s="75"/>
      <c r="J434" s="75"/>
      <c r="K434" s="18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31"/>
      <c r="C435" s="76"/>
      <c r="D435" s="31"/>
      <c r="E435" s="169"/>
      <c r="F435" s="1"/>
      <c r="G435" s="1"/>
      <c r="H435" s="1"/>
      <c r="I435" s="75"/>
      <c r="J435" s="75"/>
      <c r="K435" s="18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31"/>
      <c r="C436" s="76"/>
      <c r="D436" s="31"/>
      <c r="E436" s="169"/>
      <c r="F436" s="1"/>
      <c r="G436" s="1"/>
      <c r="H436" s="1"/>
      <c r="I436" s="75"/>
      <c r="J436" s="75"/>
      <c r="K436" s="18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31"/>
      <c r="C437" s="76"/>
      <c r="D437" s="31"/>
      <c r="E437" s="169"/>
      <c r="F437" s="1"/>
      <c r="G437" s="1"/>
      <c r="H437" s="1"/>
      <c r="I437" s="75"/>
      <c r="J437" s="75"/>
      <c r="K437" s="18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31"/>
      <c r="C438" s="76"/>
      <c r="D438" s="31"/>
      <c r="E438" s="169"/>
      <c r="F438" s="1"/>
      <c r="G438" s="1"/>
      <c r="H438" s="1"/>
      <c r="I438" s="75"/>
      <c r="J438" s="75"/>
      <c r="K438" s="18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31"/>
      <c r="C439" s="76"/>
      <c r="D439" s="31"/>
      <c r="E439" s="169"/>
      <c r="F439" s="1"/>
      <c r="G439" s="1"/>
      <c r="H439" s="1"/>
      <c r="I439" s="75"/>
      <c r="J439" s="75"/>
      <c r="K439" s="18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31"/>
      <c r="C440" s="76"/>
      <c r="D440" s="31"/>
      <c r="E440" s="169"/>
      <c r="F440" s="1"/>
      <c r="G440" s="1"/>
      <c r="H440" s="1"/>
      <c r="I440" s="75"/>
      <c r="J440" s="75"/>
      <c r="K440" s="18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31"/>
      <c r="C441" s="76"/>
      <c r="D441" s="31"/>
      <c r="E441" s="169"/>
      <c r="F441" s="1"/>
      <c r="G441" s="1"/>
      <c r="H441" s="1"/>
      <c r="I441" s="75"/>
      <c r="J441" s="75"/>
      <c r="K441" s="18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31"/>
      <c r="C442" s="76"/>
      <c r="D442" s="31"/>
      <c r="E442" s="169"/>
      <c r="F442" s="1"/>
      <c r="G442" s="1"/>
      <c r="H442" s="1"/>
      <c r="I442" s="75"/>
      <c r="J442" s="75"/>
      <c r="K442" s="18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31"/>
      <c r="C443" s="76"/>
      <c r="D443" s="31"/>
      <c r="E443" s="169"/>
      <c r="F443" s="1"/>
      <c r="G443" s="1"/>
      <c r="H443" s="1"/>
      <c r="I443" s="75"/>
      <c r="J443" s="75"/>
      <c r="K443" s="18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31"/>
      <c r="C444" s="76"/>
      <c r="D444" s="31"/>
      <c r="E444" s="169"/>
      <c r="F444" s="1"/>
      <c r="G444" s="1"/>
      <c r="H444" s="1"/>
      <c r="I444" s="75"/>
      <c r="J444" s="75"/>
      <c r="K444" s="18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31"/>
      <c r="C445" s="76"/>
      <c r="D445" s="31"/>
      <c r="E445" s="169"/>
      <c r="F445" s="1"/>
      <c r="G445" s="1"/>
      <c r="H445" s="1"/>
      <c r="I445" s="75"/>
      <c r="J445" s="75"/>
      <c r="K445" s="18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31"/>
      <c r="C446" s="76"/>
      <c r="D446" s="31"/>
      <c r="E446" s="169"/>
      <c r="F446" s="1"/>
      <c r="G446" s="1"/>
      <c r="H446" s="1"/>
      <c r="I446" s="75"/>
      <c r="J446" s="75"/>
      <c r="K446" s="18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31"/>
      <c r="C447" s="76"/>
      <c r="D447" s="31"/>
      <c r="E447" s="169"/>
      <c r="F447" s="1"/>
      <c r="G447" s="1"/>
      <c r="H447" s="1"/>
      <c r="I447" s="75"/>
      <c r="J447" s="75"/>
      <c r="K447" s="18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31"/>
      <c r="C448" s="76"/>
      <c r="D448" s="31"/>
      <c r="E448" s="169"/>
      <c r="F448" s="1"/>
      <c r="G448" s="1"/>
      <c r="H448" s="1"/>
      <c r="I448" s="75"/>
      <c r="J448" s="75"/>
      <c r="K448" s="18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31"/>
      <c r="C449" s="76"/>
      <c r="D449" s="31"/>
      <c r="E449" s="169"/>
      <c r="F449" s="1"/>
      <c r="G449" s="1"/>
      <c r="H449" s="1"/>
      <c r="I449" s="75"/>
      <c r="J449" s="75"/>
      <c r="K449" s="18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31"/>
      <c r="C450" s="76"/>
      <c r="D450" s="31"/>
      <c r="E450" s="169"/>
      <c r="F450" s="1"/>
      <c r="G450" s="1"/>
      <c r="H450" s="1"/>
      <c r="I450" s="75"/>
      <c r="J450" s="75"/>
      <c r="K450" s="18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31"/>
      <c r="C451" s="76"/>
      <c r="D451" s="31"/>
      <c r="E451" s="169"/>
      <c r="F451" s="1"/>
      <c r="G451" s="1"/>
      <c r="H451" s="1"/>
      <c r="I451" s="75"/>
      <c r="J451" s="75"/>
      <c r="K451" s="18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31"/>
      <c r="C452" s="76"/>
      <c r="D452" s="31"/>
      <c r="E452" s="169"/>
      <c r="F452" s="1"/>
      <c r="G452" s="1"/>
      <c r="H452" s="1"/>
      <c r="I452" s="75"/>
      <c r="J452" s="75"/>
      <c r="K452" s="18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31"/>
      <c r="C453" s="76"/>
      <c r="D453" s="31"/>
      <c r="E453" s="169"/>
      <c r="F453" s="1"/>
      <c r="G453" s="1"/>
      <c r="H453" s="1"/>
      <c r="I453" s="75"/>
      <c r="J453" s="75"/>
      <c r="K453" s="18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31"/>
      <c r="C454" s="76"/>
      <c r="D454" s="31"/>
      <c r="E454" s="169"/>
      <c r="F454" s="1"/>
      <c r="G454" s="1"/>
      <c r="H454" s="1"/>
      <c r="I454" s="75"/>
      <c r="J454" s="75"/>
      <c r="K454" s="18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31"/>
      <c r="C455" s="76"/>
      <c r="D455" s="31"/>
      <c r="E455" s="169"/>
      <c r="F455" s="1"/>
      <c r="G455" s="1"/>
      <c r="H455" s="1"/>
      <c r="I455" s="75"/>
      <c r="J455" s="75"/>
      <c r="K455" s="18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31"/>
      <c r="C456" s="76"/>
      <c r="D456" s="31"/>
      <c r="E456" s="169"/>
      <c r="F456" s="1"/>
      <c r="G456" s="1"/>
      <c r="H456" s="1"/>
      <c r="I456" s="75"/>
      <c r="J456" s="75"/>
      <c r="K456" s="18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31"/>
      <c r="C457" s="76"/>
      <c r="D457" s="31"/>
      <c r="E457" s="169"/>
      <c r="F457" s="1"/>
      <c r="G457" s="1"/>
      <c r="H457" s="1"/>
      <c r="I457" s="75"/>
      <c r="J457" s="75"/>
      <c r="K457" s="18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31"/>
      <c r="C458" s="76"/>
      <c r="D458" s="31"/>
      <c r="E458" s="169"/>
      <c r="F458" s="1"/>
      <c r="G458" s="1"/>
      <c r="H458" s="1"/>
      <c r="I458" s="75"/>
      <c r="J458" s="75"/>
      <c r="K458" s="18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31"/>
      <c r="C459" s="76"/>
      <c r="D459" s="31"/>
      <c r="E459" s="169"/>
      <c r="F459" s="1"/>
      <c r="G459" s="1"/>
      <c r="H459" s="1"/>
      <c r="I459" s="75"/>
      <c r="J459" s="75"/>
      <c r="K459" s="18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31"/>
      <c r="C460" s="76"/>
      <c r="D460" s="31"/>
      <c r="E460" s="169"/>
      <c r="F460" s="1"/>
      <c r="G460" s="1"/>
      <c r="H460" s="1"/>
      <c r="I460" s="75"/>
      <c r="J460" s="75"/>
      <c r="K460" s="18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31"/>
      <c r="C461" s="76"/>
      <c r="D461" s="31"/>
      <c r="E461" s="169"/>
      <c r="F461" s="1"/>
      <c r="G461" s="1"/>
      <c r="H461" s="1"/>
      <c r="I461" s="75"/>
      <c r="J461" s="75"/>
      <c r="K461" s="18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31"/>
      <c r="C462" s="76"/>
      <c r="D462" s="31"/>
      <c r="E462" s="169"/>
      <c r="F462" s="1"/>
      <c r="G462" s="1"/>
      <c r="H462" s="1"/>
      <c r="I462" s="75"/>
      <c r="J462" s="75"/>
      <c r="K462" s="18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31"/>
      <c r="C463" s="76"/>
      <c r="D463" s="31"/>
      <c r="E463" s="169"/>
      <c r="F463" s="1"/>
      <c r="G463" s="1"/>
      <c r="H463" s="1"/>
      <c r="I463" s="75"/>
      <c r="J463" s="75"/>
      <c r="K463" s="18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31"/>
      <c r="C464" s="76"/>
      <c r="D464" s="31"/>
      <c r="E464" s="169"/>
      <c r="F464" s="1"/>
      <c r="G464" s="1"/>
      <c r="H464" s="1"/>
      <c r="I464" s="75"/>
      <c r="J464" s="75"/>
      <c r="K464" s="18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31"/>
      <c r="C465" s="76"/>
      <c r="D465" s="31"/>
      <c r="E465" s="169"/>
      <c r="F465" s="1"/>
      <c r="G465" s="1"/>
      <c r="H465" s="1"/>
      <c r="I465" s="75"/>
      <c r="J465" s="75"/>
      <c r="K465" s="18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31"/>
      <c r="C466" s="76"/>
      <c r="D466" s="31"/>
      <c r="E466" s="169"/>
      <c r="F466" s="1"/>
      <c r="G466" s="1"/>
      <c r="H466" s="1"/>
      <c r="I466" s="75"/>
      <c r="J466" s="75"/>
      <c r="K466" s="18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31"/>
      <c r="C467" s="76"/>
      <c r="D467" s="31"/>
      <c r="E467" s="169"/>
      <c r="F467" s="1"/>
      <c r="G467" s="1"/>
      <c r="H467" s="1"/>
      <c r="I467" s="75"/>
      <c r="J467" s="75"/>
      <c r="K467" s="18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31"/>
      <c r="C468" s="76"/>
      <c r="D468" s="31"/>
      <c r="E468" s="169"/>
      <c r="F468" s="1"/>
      <c r="G468" s="1"/>
      <c r="H468" s="1"/>
      <c r="I468" s="75"/>
      <c r="J468" s="75"/>
      <c r="K468" s="18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31"/>
      <c r="C469" s="76"/>
      <c r="D469" s="31"/>
      <c r="E469" s="169"/>
      <c r="F469" s="1"/>
      <c r="G469" s="1"/>
      <c r="H469" s="1"/>
      <c r="I469" s="75"/>
      <c r="J469" s="75"/>
      <c r="K469" s="18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31"/>
      <c r="C470" s="76"/>
      <c r="D470" s="31"/>
      <c r="E470" s="169"/>
      <c r="F470" s="1"/>
      <c r="G470" s="1"/>
      <c r="H470" s="1"/>
      <c r="I470" s="75"/>
      <c r="J470" s="75"/>
      <c r="K470" s="18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31"/>
      <c r="C471" s="76"/>
      <c r="D471" s="31"/>
      <c r="E471" s="169"/>
      <c r="F471" s="1"/>
      <c r="G471" s="1"/>
      <c r="H471" s="1"/>
      <c r="I471" s="75"/>
      <c r="J471" s="75"/>
      <c r="K471" s="18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31"/>
      <c r="C472" s="76"/>
      <c r="D472" s="31"/>
      <c r="E472" s="169"/>
      <c r="F472" s="1"/>
      <c r="G472" s="1"/>
      <c r="H472" s="1"/>
      <c r="I472" s="75"/>
      <c r="J472" s="75"/>
      <c r="K472" s="18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31"/>
      <c r="C473" s="76"/>
      <c r="D473" s="31"/>
      <c r="E473" s="169"/>
      <c r="F473" s="1"/>
      <c r="G473" s="1"/>
      <c r="H473" s="1"/>
      <c r="I473" s="75"/>
      <c r="J473" s="75"/>
      <c r="K473" s="18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31"/>
      <c r="C474" s="76"/>
      <c r="D474" s="31"/>
      <c r="E474" s="169"/>
      <c r="F474" s="1"/>
      <c r="G474" s="1"/>
      <c r="H474" s="1"/>
      <c r="I474" s="75"/>
      <c r="J474" s="75"/>
      <c r="K474" s="18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31"/>
      <c r="C475" s="76"/>
      <c r="D475" s="31"/>
      <c r="E475" s="169"/>
      <c r="F475" s="1"/>
      <c r="G475" s="1"/>
      <c r="H475" s="1"/>
      <c r="I475" s="75"/>
      <c r="J475" s="75"/>
      <c r="K475" s="18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31"/>
      <c r="C476" s="76"/>
      <c r="D476" s="31"/>
      <c r="E476" s="169"/>
      <c r="F476" s="1"/>
      <c r="G476" s="1"/>
      <c r="H476" s="1"/>
      <c r="I476" s="75"/>
      <c r="J476" s="75"/>
      <c r="K476" s="18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31"/>
      <c r="C477" s="76"/>
      <c r="D477" s="31"/>
      <c r="E477" s="169"/>
      <c r="F477" s="1"/>
      <c r="G477" s="1"/>
      <c r="H477" s="1"/>
      <c r="I477" s="75"/>
      <c r="J477" s="75"/>
      <c r="K477" s="18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31"/>
      <c r="C478" s="76"/>
      <c r="D478" s="31"/>
      <c r="E478" s="169"/>
      <c r="F478" s="1"/>
      <c r="G478" s="1"/>
      <c r="H478" s="1"/>
      <c r="I478" s="75"/>
      <c r="J478" s="75"/>
      <c r="K478" s="18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31"/>
      <c r="C479" s="76"/>
      <c r="D479" s="31"/>
      <c r="E479" s="169"/>
      <c r="F479" s="1"/>
      <c r="G479" s="1"/>
      <c r="H479" s="1"/>
      <c r="I479" s="75"/>
      <c r="J479" s="75"/>
      <c r="K479" s="18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31"/>
      <c r="C480" s="76"/>
      <c r="D480" s="31"/>
      <c r="E480" s="169"/>
      <c r="F480" s="1"/>
      <c r="G480" s="1"/>
      <c r="H480" s="1"/>
      <c r="I480" s="75"/>
      <c r="J480" s="75"/>
      <c r="K480" s="18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31"/>
      <c r="C481" s="76"/>
      <c r="D481" s="31"/>
      <c r="E481" s="169"/>
      <c r="F481" s="1"/>
      <c r="G481" s="1"/>
      <c r="H481" s="1"/>
      <c r="I481" s="75"/>
      <c r="J481" s="75"/>
      <c r="K481" s="18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31"/>
      <c r="C482" s="76"/>
      <c r="D482" s="31"/>
      <c r="E482" s="169"/>
      <c r="F482" s="1"/>
      <c r="G482" s="1"/>
      <c r="H482" s="1"/>
      <c r="I482" s="75"/>
      <c r="J482" s="75"/>
      <c r="K482" s="18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31"/>
      <c r="C483" s="76"/>
      <c r="D483" s="31"/>
      <c r="E483" s="169"/>
      <c r="F483" s="1"/>
      <c r="G483" s="1"/>
      <c r="H483" s="1"/>
      <c r="I483" s="75"/>
      <c r="J483" s="75"/>
      <c r="K483" s="18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31"/>
      <c r="C484" s="76"/>
      <c r="D484" s="31"/>
      <c r="E484" s="169"/>
      <c r="F484" s="1"/>
      <c r="G484" s="1"/>
      <c r="H484" s="1"/>
      <c r="I484" s="75"/>
      <c r="J484" s="75"/>
      <c r="K484" s="18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31"/>
      <c r="C485" s="76"/>
      <c r="D485" s="31"/>
      <c r="E485" s="169"/>
      <c r="F485" s="1"/>
      <c r="G485" s="1"/>
      <c r="H485" s="1"/>
      <c r="I485" s="75"/>
      <c r="J485" s="75"/>
      <c r="K485" s="18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31"/>
      <c r="C486" s="76"/>
      <c r="D486" s="31"/>
      <c r="E486" s="169"/>
      <c r="F486" s="1"/>
      <c r="G486" s="1"/>
      <c r="H486" s="1"/>
      <c r="I486" s="75"/>
      <c r="J486" s="75"/>
      <c r="K486" s="18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31"/>
      <c r="C487" s="76"/>
      <c r="D487" s="31"/>
      <c r="E487" s="169"/>
      <c r="F487" s="1"/>
      <c r="G487" s="1"/>
      <c r="H487" s="1"/>
      <c r="I487" s="75"/>
      <c r="J487" s="75"/>
      <c r="K487" s="18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31"/>
      <c r="C488" s="76"/>
      <c r="D488" s="31"/>
      <c r="E488" s="169"/>
      <c r="F488" s="1"/>
      <c r="G488" s="1"/>
      <c r="H488" s="1"/>
      <c r="I488" s="75"/>
      <c r="J488" s="75"/>
      <c r="K488" s="18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31"/>
      <c r="C489" s="76"/>
      <c r="D489" s="31"/>
      <c r="E489" s="169"/>
      <c r="F489" s="1"/>
      <c r="G489" s="1"/>
      <c r="H489" s="1"/>
      <c r="I489" s="75"/>
      <c r="J489" s="75"/>
      <c r="K489" s="18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31"/>
      <c r="C490" s="76"/>
      <c r="D490" s="31"/>
      <c r="E490" s="169"/>
      <c r="F490" s="1"/>
      <c r="G490" s="1"/>
      <c r="H490" s="1"/>
      <c r="I490" s="75"/>
      <c r="J490" s="75"/>
      <c r="K490" s="18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31"/>
      <c r="C491" s="76"/>
      <c r="D491" s="31"/>
      <c r="E491" s="169"/>
      <c r="F491" s="1"/>
      <c r="G491" s="1"/>
      <c r="H491" s="1"/>
      <c r="I491" s="75"/>
      <c r="J491" s="75"/>
      <c r="K491" s="18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31"/>
      <c r="C492" s="76"/>
      <c r="D492" s="31"/>
      <c r="E492" s="169"/>
      <c r="F492" s="1"/>
      <c r="G492" s="1"/>
      <c r="H492" s="1"/>
      <c r="I492" s="75"/>
      <c r="J492" s="75"/>
      <c r="K492" s="18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31"/>
      <c r="C493" s="76"/>
      <c r="D493" s="31"/>
      <c r="E493" s="169"/>
      <c r="F493" s="1"/>
      <c r="G493" s="1"/>
      <c r="H493" s="1"/>
      <c r="I493" s="75"/>
      <c r="J493" s="75"/>
      <c r="K493" s="18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31"/>
      <c r="C494" s="76"/>
      <c r="D494" s="31"/>
      <c r="E494" s="169"/>
      <c r="F494" s="1"/>
      <c r="G494" s="1"/>
      <c r="H494" s="1"/>
      <c r="I494" s="75"/>
      <c r="J494" s="75"/>
      <c r="K494" s="18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31"/>
      <c r="C495" s="76"/>
      <c r="D495" s="31"/>
      <c r="E495" s="169"/>
      <c r="F495" s="1"/>
      <c r="G495" s="1"/>
      <c r="H495" s="1"/>
      <c r="I495" s="75"/>
      <c r="J495" s="75"/>
      <c r="K495" s="18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31"/>
      <c r="C496" s="76"/>
      <c r="D496" s="31"/>
      <c r="E496" s="169"/>
      <c r="F496" s="1"/>
      <c r="G496" s="1"/>
      <c r="H496" s="1"/>
      <c r="I496" s="75"/>
      <c r="J496" s="75"/>
      <c r="K496" s="18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31"/>
      <c r="C497" s="76"/>
      <c r="D497" s="31"/>
      <c r="E497" s="169"/>
      <c r="F497" s="1"/>
      <c r="G497" s="1"/>
      <c r="H497" s="1"/>
      <c r="I497" s="75"/>
      <c r="J497" s="75"/>
      <c r="K497" s="18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31"/>
      <c r="C498" s="76"/>
      <c r="D498" s="31"/>
      <c r="E498" s="169"/>
      <c r="F498" s="1"/>
      <c r="G498" s="1"/>
      <c r="H498" s="1"/>
      <c r="I498" s="75"/>
      <c r="J498" s="75"/>
      <c r="K498" s="18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31"/>
      <c r="C499" s="76"/>
      <c r="D499" s="31"/>
      <c r="E499" s="169"/>
      <c r="F499" s="1"/>
      <c r="G499" s="1"/>
      <c r="H499" s="1"/>
      <c r="I499" s="75"/>
      <c r="J499" s="75"/>
      <c r="K499" s="18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31"/>
      <c r="C500" s="76"/>
      <c r="D500" s="31"/>
      <c r="E500" s="169"/>
      <c r="F500" s="1"/>
      <c r="G500" s="1"/>
      <c r="H500" s="1"/>
      <c r="I500" s="75"/>
      <c r="J500" s="75"/>
      <c r="K500" s="18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31"/>
      <c r="C501" s="76"/>
      <c r="D501" s="31"/>
      <c r="E501" s="169"/>
      <c r="F501" s="1"/>
      <c r="G501" s="1"/>
      <c r="H501" s="1"/>
      <c r="I501" s="75"/>
      <c r="J501" s="75"/>
      <c r="K501" s="18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31"/>
      <c r="C502" s="76"/>
      <c r="D502" s="31"/>
      <c r="E502" s="169"/>
      <c r="F502" s="1"/>
      <c r="G502" s="1"/>
      <c r="H502" s="1"/>
      <c r="I502" s="75"/>
      <c r="J502" s="75"/>
      <c r="K502" s="18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31"/>
      <c r="C503" s="76"/>
      <c r="D503" s="31"/>
      <c r="E503" s="169"/>
      <c r="F503" s="1"/>
      <c r="G503" s="1"/>
      <c r="H503" s="1"/>
      <c r="I503" s="75"/>
      <c r="J503" s="75"/>
      <c r="K503" s="18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31"/>
      <c r="C504" s="76"/>
      <c r="D504" s="31"/>
      <c r="E504" s="169"/>
      <c r="F504" s="1"/>
      <c r="G504" s="1"/>
      <c r="H504" s="1"/>
      <c r="I504" s="75"/>
      <c r="J504" s="75"/>
      <c r="K504" s="18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31"/>
      <c r="C505" s="76"/>
      <c r="D505" s="31"/>
      <c r="E505" s="169"/>
      <c r="F505" s="1"/>
      <c r="G505" s="1"/>
      <c r="H505" s="1"/>
      <c r="I505" s="75"/>
      <c r="J505" s="75"/>
      <c r="K505" s="18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31"/>
      <c r="C506" s="76"/>
      <c r="D506" s="31"/>
      <c r="E506" s="169"/>
      <c r="F506" s="1"/>
      <c r="G506" s="1"/>
      <c r="H506" s="1"/>
      <c r="I506" s="75"/>
      <c r="J506" s="75"/>
      <c r="K506" s="18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31"/>
      <c r="C507" s="76"/>
      <c r="D507" s="31"/>
      <c r="E507" s="169"/>
      <c r="F507" s="1"/>
      <c r="G507" s="1"/>
      <c r="H507" s="1"/>
      <c r="I507" s="75"/>
      <c r="J507" s="75"/>
      <c r="K507" s="18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31"/>
      <c r="C508" s="76"/>
      <c r="D508" s="31"/>
      <c r="E508" s="169"/>
      <c r="F508" s="1"/>
      <c r="G508" s="1"/>
      <c r="H508" s="1"/>
      <c r="I508" s="75"/>
      <c r="J508" s="75"/>
      <c r="K508" s="18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31"/>
      <c r="C509" s="76"/>
      <c r="D509" s="31"/>
      <c r="E509" s="169"/>
      <c r="F509" s="1"/>
      <c r="G509" s="1"/>
      <c r="H509" s="1"/>
      <c r="I509" s="75"/>
      <c r="J509" s="75"/>
      <c r="K509" s="18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31"/>
      <c r="C510" s="76"/>
      <c r="D510" s="31"/>
      <c r="E510" s="169"/>
      <c r="F510" s="1"/>
      <c r="G510" s="1"/>
      <c r="H510" s="1"/>
      <c r="I510" s="75"/>
      <c r="J510" s="75"/>
      <c r="K510" s="18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31"/>
      <c r="C511" s="76"/>
      <c r="D511" s="31"/>
      <c r="E511" s="169"/>
      <c r="F511" s="1"/>
      <c r="G511" s="1"/>
      <c r="H511" s="1"/>
      <c r="I511" s="75"/>
      <c r="J511" s="75"/>
      <c r="K511" s="18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31"/>
      <c r="C512" s="76"/>
      <c r="D512" s="31"/>
      <c r="E512" s="169"/>
      <c r="F512" s="1"/>
      <c r="G512" s="1"/>
      <c r="H512" s="1"/>
      <c r="I512" s="75"/>
      <c r="J512" s="75"/>
      <c r="K512" s="18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31"/>
      <c r="C513" s="76"/>
      <c r="D513" s="31"/>
      <c r="E513" s="169"/>
      <c r="F513" s="1"/>
      <c r="G513" s="1"/>
      <c r="H513" s="1"/>
      <c r="I513" s="75"/>
      <c r="J513" s="75"/>
      <c r="K513" s="18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31"/>
      <c r="C514" s="76"/>
      <c r="D514" s="31"/>
      <c r="E514" s="169"/>
      <c r="F514" s="1"/>
      <c r="G514" s="1"/>
      <c r="H514" s="1"/>
      <c r="I514" s="75"/>
      <c r="J514" s="75"/>
      <c r="K514" s="18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31"/>
      <c r="C515" s="76"/>
      <c r="D515" s="31"/>
      <c r="E515" s="169"/>
      <c r="F515" s="1"/>
      <c r="G515" s="1"/>
      <c r="H515" s="1"/>
      <c r="I515" s="75"/>
      <c r="J515" s="75"/>
      <c r="K515" s="18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31"/>
      <c r="C516" s="76"/>
      <c r="D516" s="31"/>
      <c r="E516" s="169"/>
      <c r="F516" s="1"/>
      <c r="G516" s="1"/>
      <c r="H516" s="1"/>
      <c r="I516" s="75"/>
      <c r="J516" s="75"/>
      <c r="K516" s="18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31"/>
      <c r="C517" s="76"/>
      <c r="D517" s="31"/>
      <c r="E517" s="169"/>
      <c r="F517" s="1"/>
      <c r="G517" s="1"/>
      <c r="H517" s="1"/>
      <c r="I517" s="75"/>
      <c r="J517" s="75"/>
      <c r="K517" s="18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31"/>
      <c r="C518" s="76"/>
      <c r="D518" s="31"/>
      <c r="E518" s="169"/>
      <c r="F518" s="1"/>
      <c r="G518" s="1"/>
      <c r="H518" s="1"/>
      <c r="I518" s="75"/>
      <c r="J518" s="75"/>
      <c r="K518" s="18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31"/>
      <c r="C519" s="76"/>
      <c r="D519" s="31"/>
      <c r="E519" s="169"/>
      <c r="F519" s="1"/>
      <c r="G519" s="1"/>
      <c r="H519" s="1"/>
      <c r="I519" s="75"/>
      <c r="J519" s="75"/>
      <c r="K519" s="18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31"/>
      <c r="C520" s="76"/>
      <c r="D520" s="31"/>
      <c r="E520" s="169"/>
      <c r="F520" s="1"/>
      <c r="G520" s="1"/>
      <c r="H520" s="1"/>
      <c r="I520" s="75"/>
      <c r="J520" s="75"/>
      <c r="K520" s="18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31"/>
      <c r="C521" s="76"/>
      <c r="D521" s="31"/>
      <c r="E521" s="169"/>
      <c r="F521" s="1"/>
      <c r="G521" s="1"/>
      <c r="H521" s="1"/>
      <c r="I521" s="75"/>
      <c r="J521" s="75"/>
      <c r="K521" s="18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31"/>
      <c r="C522" s="76"/>
      <c r="D522" s="31"/>
      <c r="E522" s="169"/>
      <c r="F522" s="1"/>
      <c r="G522" s="1"/>
      <c r="H522" s="1"/>
      <c r="I522" s="75"/>
      <c r="J522" s="75"/>
      <c r="K522" s="18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31"/>
      <c r="C523" s="76"/>
      <c r="D523" s="31"/>
      <c r="E523" s="169"/>
      <c r="F523" s="1"/>
      <c r="G523" s="1"/>
      <c r="H523" s="1"/>
      <c r="I523" s="75"/>
      <c r="J523" s="75"/>
      <c r="K523" s="18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31"/>
      <c r="C524" s="76"/>
      <c r="D524" s="31"/>
      <c r="E524" s="169"/>
      <c r="F524" s="1"/>
      <c r="G524" s="1"/>
      <c r="H524" s="1"/>
      <c r="I524" s="75"/>
      <c r="J524" s="75"/>
      <c r="K524" s="18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31"/>
      <c r="C525" s="76"/>
      <c r="D525" s="31"/>
      <c r="E525" s="169"/>
      <c r="F525" s="1"/>
      <c r="G525" s="1"/>
      <c r="H525" s="1"/>
      <c r="I525" s="75"/>
      <c r="J525" s="75"/>
      <c r="K525" s="18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31"/>
      <c r="C526" s="76"/>
      <c r="D526" s="31"/>
      <c r="E526" s="169"/>
      <c r="F526" s="1"/>
      <c r="G526" s="1"/>
      <c r="H526" s="1"/>
      <c r="I526" s="75"/>
      <c r="J526" s="75"/>
      <c r="K526" s="18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31"/>
      <c r="C527" s="76"/>
      <c r="D527" s="31"/>
      <c r="E527" s="169"/>
      <c r="F527" s="1"/>
      <c r="G527" s="1"/>
      <c r="H527" s="1"/>
      <c r="I527" s="75"/>
      <c r="J527" s="75"/>
      <c r="K527" s="18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31"/>
      <c r="C528" s="76"/>
      <c r="D528" s="31"/>
      <c r="E528" s="169"/>
      <c r="F528" s="1"/>
      <c r="G528" s="1"/>
      <c r="H528" s="1"/>
      <c r="I528" s="75"/>
      <c r="J528" s="75"/>
      <c r="K528" s="18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31"/>
      <c r="C529" s="76"/>
      <c r="D529" s="31"/>
      <c r="E529" s="169"/>
      <c r="F529" s="1"/>
      <c r="G529" s="1"/>
      <c r="H529" s="1"/>
      <c r="I529" s="75"/>
      <c r="J529" s="75"/>
      <c r="K529" s="18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31"/>
      <c r="C530" s="76"/>
      <c r="D530" s="31"/>
      <c r="E530" s="169"/>
      <c r="F530" s="1"/>
      <c r="G530" s="1"/>
      <c r="H530" s="1"/>
      <c r="I530" s="75"/>
      <c r="J530" s="75"/>
      <c r="K530" s="18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31"/>
      <c r="C531" s="76"/>
      <c r="D531" s="31"/>
      <c r="E531" s="169"/>
      <c r="F531" s="1"/>
      <c r="G531" s="1"/>
      <c r="H531" s="1"/>
      <c r="I531" s="75"/>
      <c r="J531" s="75"/>
      <c r="K531" s="18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31"/>
      <c r="C532" s="76"/>
      <c r="D532" s="31"/>
      <c r="E532" s="169"/>
      <c r="F532" s="1"/>
      <c r="G532" s="1"/>
      <c r="H532" s="1"/>
      <c r="I532" s="75"/>
      <c r="J532" s="75"/>
      <c r="K532" s="18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31"/>
      <c r="C533" s="76"/>
      <c r="D533" s="31"/>
      <c r="E533" s="169"/>
      <c r="F533" s="1"/>
      <c r="G533" s="1"/>
      <c r="H533" s="1"/>
      <c r="I533" s="75"/>
      <c r="J533" s="75"/>
      <c r="K533" s="18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31"/>
      <c r="C534" s="76"/>
      <c r="D534" s="31"/>
      <c r="E534" s="169"/>
      <c r="F534" s="1"/>
      <c r="G534" s="1"/>
      <c r="H534" s="1"/>
      <c r="I534" s="75"/>
      <c r="J534" s="75"/>
      <c r="K534" s="18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31"/>
      <c r="C535" s="76"/>
      <c r="D535" s="31"/>
      <c r="E535" s="169"/>
      <c r="F535" s="1"/>
      <c r="G535" s="1"/>
      <c r="H535" s="1"/>
      <c r="I535" s="75"/>
      <c r="J535" s="75"/>
      <c r="K535" s="18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31"/>
      <c r="C536" s="76"/>
      <c r="D536" s="31"/>
      <c r="E536" s="169"/>
      <c r="F536" s="1"/>
      <c r="G536" s="1"/>
      <c r="H536" s="1"/>
      <c r="I536" s="75"/>
      <c r="J536" s="75"/>
      <c r="K536" s="18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31"/>
      <c r="C537" s="76"/>
      <c r="D537" s="31"/>
      <c r="E537" s="169"/>
      <c r="F537" s="1"/>
      <c r="G537" s="1"/>
      <c r="H537" s="1"/>
      <c r="I537" s="75"/>
      <c r="J537" s="75"/>
      <c r="K537" s="18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31"/>
      <c r="C538" s="76"/>
      <c r="D538" s="31"/>
      <c r="E538" s="169"/>
      <c r="F538" s="1"/>
      <c r="G538" s="1"/>
      <c r="H538" s="1"/>
      <c r="I538" s="75"/>
      <c r="J538" s="75"/>
      <c r="K538" s="18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31"/>
      <c r="C539" s="76"/>
      <c r="D539" s="31"/>
      <c r="E539" s="169"/>
      <c r="F539" s="1"/>
      <c r="G539" s="1"/>
      <c r="H539" s="1"/>
      <c r="I539" s="75"/>
      <c r="J539" s="75"/>
      <c r="K539" s="18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31"/>
      <c r="C540" s="76"/>
      <c r="D540" s="31"/>
      <c r="E540" s="169"/>
      <c r="F540" s="1"/>
      <c r="G540" s="1"/>
      <c r="H540" s="1"/>
      <c r="I540" s="75"/>
      <c r="J540" s="75"/>
      <c r="K540" s="18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31"/>
      <c r="C541" s="76"/>
      <c r="D541" s="31"/>
      <c r="E541" s="169"/>
      <c r="F541" s="1"/>
      <c r="G541" s="1"/>
      <c r="H541" s="1"/>
      <c r="I541" s="75"/>
      <c r="J541" s="75"/>
      <c r="K541" s="18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31"/>
      <c r="C542" s="76"/>
      <c r="D542" s="31"/>
      <c r="E542" s="169"/>
      <c r="F542" s="1"/>
      <c r="G542" s="1"/>
      <c r="H542" s="1"/>
      <c r="I542" s="75"/>
      <c r="J542" s="75"/>
      <c r="K542" s="18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31"/>
      <c r="C543" s="76"/>
      <c r="D543" s="31"/>
      <c r="E543" s="169"/>
      <c r="F543" s="1"/>
      <c r="G543" s="1"/>
      <c r="H543" s="1"/>
      <c r="I543" s="75"/>
      <c r="J543" s="75"/>
      <c r="K543" s="18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31"/>
      <c r="C544" s="76"/>
      <c r="D544" s="31"/>
      <c r="E544" s="169"/>
      <c r="F544" s="1"/>
      <c r="G544" s="1"/>
      <c r="H544" s="1"/>
      <c r="I544" s="75"/>
      <c r="J544" s="75"/>
      <c r="K544" s="18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31"/>
      <c r="C545" s="76"/>
      <c r="D545" s="31"/>
      <c r="E545" s="169"/>
      <c r="F545" s="1"/>
      <c r="G545" s="1"/>
      <c r="H545" s="1"/>
      <c r="I545" s="75"/>
      <c r="J545" s="75"/>
      <c r="K545" s="18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31"/>
      <c r="C546" s="76"/>
      <c r="D546" s="31"/>
      <c r="E546" s="169"/>
      <c r="F546" s="1"/>
      <c r="G546" s="1"/>
      <c r="H546" s="1"/>
      <c r="I546" s="75"/>
      <c r="J546" s="75"/>
      <c r="K546" s="18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31"/>
      <c r="C547" s="76"/>
      <c r="D547" s="31"/>
      <c r="E547" s="169"/>
      <c r="F547" s="1"/>
      <c r="G547" s="1"/>
      <c r="H547" s="1"/>
      <c r="I547" s="75"/>
      <c r="J547" s="75"/>
      <c r="K547" s="18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31"/>
      <c r="C548" s="76"/>
      <c r="D548" s="31"/>
      <c r="E548" s="169"/>
      <c r="F548" s="1"/>
      <c r="G548" s="1"/>
      <c r="H548" s="1"/>
      <c r="I548" s="75"/>
      <c r="J548" s="75"/>
      <c r="K548" s="18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31"/>
      <c r="C549" s="76"/>
      <c r="D549" s="31"/>
      <c r="E549" s="169"/>
      <c r="F549" s="1"/>
      <c r="G549" s="1"/>
      <c r="H549" s="1"/>
      <c r="I549" s="75"/>
      <c r="J549" s="75"/>
      <c r="K549" s="18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31"/>
      <c r="C550" s="76"/>
      <c r="D550" s="31"/>
      <c r="E550" s="169"/>
      <c r="F550" s="1"/>
      <c r="G550" s="1"/>
      <c r="H550" s="1"/>
      <c r="I550" s="75"/>
      <c r="J550" s="75"/>
      <c r="K550" s="18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31"/>
      <c r="C551" s="76"/>
      <c r="D551" s="31"/>
      <c r="E551" s="169"/>
      <c r="F551" s="1"/>
      <c r="G551" s="1"/>
      <c r="H551" s="1"/>
      <c r="I551" s="75"/>
      <c r="J551" s="75"/>
      <c r="K551" s="18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31"/>
      <c r="C552" s="76"/>
      <c r="D552" s="31"/>
      <c r="E552" s="169"/>
      <c r="F552" s="1"/>
      <c r="G552" s="1"/>
      <c r="H552" s="1"/>
      <c r="I552" s="75"/>
      <c r="J552" s="75"/>
      <c r="K552" s="18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31"/>
      <c r="C553" s="76"/>
      <c r="D553" s="31"/>
      <c r="E553" s="169"/>
      <c r="F553" s="1"/>
      <c r="G553" s="1"/>
      <c r="H553" s="1"/>
      <c r="I553" s="75"/>
      <c r="J553" s="75"/>
      <c r="K553" s="18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31"/>
      <c r="C554" s="76"/>
      <c r="D554" s="31"/>
      <c r="E554" s="169"/>
      <c r="F554" s="1"/>
      <c r="G554" s="1"/>
      <c r="H554" s="1"/>
      <c r="I554" s="75"/>
      <c r="J554" s="75"/>
      <c r="K554" s="18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31"/>
      <c r="C555" s="76"/>
      <c r="D555" s="31"/>
      <c r="E555" s="169"/>
      <c r="F555" s="1"/>
      <c r="G555" s="1"/>
      <c r="H555" s="1"/>
      <c r="I555" s="75"/>
      <c r="J555" s="75"/>
      <c r="K555" s="18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31"/>
      <c r="C556" s="76"/>
      <c r="D556" s="31"/>
      <c r="E556" s="169"/>
      <c r="F556" s="1"/>
      <c r="G556" s="1"/>
      <c r="H556" s="1"/>
      <c r="I556" s="75"/>
      <c r="J556" s="75"/>
      <c r="K556" s="18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31"/>
      <c r="C557" s="76"/>
      <c r="D557" s="31"/>
      <c r="E557" s="169"/>
      <c r="F557" s="1"/>
      <c r="G557" s="1"/>
      <c r="H557" s="1"/>
      <c r="I557" s="75"/>
      <c r="J557" s="75"/>
      <c r="K557" s="18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31"/>
      <c r="C558" s="76"/>
      <c r="D558" s="31"/>
      <c r="E558" s="169"/>
      <c r="F558" s="1"/>
      <c r="G558" s="1"/>
      <c r="H558" s="1"/>
      <c r="I558" s="75"/>
      <c r="J558" s="75"/>
      <c r="K558" s="18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31"/>
      <c r="C559" s="76"/>
      <c r="D559" s="31"/>
      <c r="E559" s="169"/>
      <c r="F559" s="1"/>
      <c r="G559" s="1"/>
      <c r="H559" s="1"/>
      <c r="I559" s="75"/>
      <c r="J559" s="75"/>
      <c r="K559" s="18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31"/>
      <c r="C560" s="76"/>
      <c r="D560" s="31"/>
      <c r="E560" s="169"/>
      <c r="F560" s="1"/>
      <c r="G560" s="1"/>
      <c r="H560" s="1"/>
      <c r="I560" s="75"/>
      <c r="J560" s="75"/>
      <c r="K560" s="18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31"/>
      <c r="C561" s="76"/>
      <c r="D561" s="31"/>
      <c r="E561" s="169"/>
      <c r="F561" s="1"/>
      <c r="G561" s="1"/>
      <c r="H561" s="1"/>
      <c r="I561" s="75"/>
      <c r="J561" s="75"/>
      <c r="K561" s="18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31"/>
      <c r="C562" s="76"/>
      <c r="D562" s="31"/>
      <c r="E562" s="169"/>
      <c r="F562" s="1"/>
      <c r="G562" s="1"/>
      <c r="H562" s="1"/>
      <c r="I562" s="75"/>
      <c r="J562" s="75"/>
      <c r="K562" s="18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31"/>
      <c r="C563" s="76"/>
      <c r="D563" s="31"/>
      <c r="E563" s="169"/>
      <c r="F563" s="1"/>
      <c r="G563" s="1"/>
      <c r="H563" s="1"/>
      <c r="I563" s="75"/>
      <c r="J563" s="75"/>
      <c r="K563" s="18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31"/>
      <c r="C564" s="76"/>
      <c r="D564" s="31"/>
      <c r="E564" s="169"/>
      <c r="F564" s="1"/>
      <c r="G564" s="1"/>
      <c r="H564" s="1"/>
      <c r="I564" s="75"/>
      <c r="J564" s="75"/>
      <c r="K564" s="18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31"/>
      <c r="C565" s="76"/>
      <c r="D565" s="31"/>
      <c r="E565" s="169"/>
      <c r="F565" s="1"/>
      <c r="G565" s="1"/>
      <c r="H565" s="1"/>
      <c r="I565" s="75"/>
      <c r="J565" s="75"/>
      <c r="K565" s="18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31"/>
      <c r="C566" s="76"/>
      <c r="D566" s="31"/>
      <c r="E566" s="169"/>
      <c r="F566" s="1"/>
      <c r="G566" s="1"/>
      <c r="H566" s="1"/>
      <c r="I566" s="75"/>
      <c r="J566" s="75"/>
      <c r="K566" s="18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31"/>
      <c r="C567" s="76"/>
      <c r="D567" s="31"/>
      <c r="E567" s="169"/>
      <c r="F567" s="1"/>
      <c r="G567" s="1"/>
      <c r="H567" s="1"/>
      <c r="I567" s="75"/>
      <c r="J567" s="75"/>
      <c r="K567" s="18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31"/>
      <c r="C568" s="76"/>
      <c r="D568" s="31"/>
      <c r="E568" s="169"/>
      <c r="F568" s="1"/>
      <c r="G568" s="1"/>
      <c r="H568" s="1"/>
      <c r="I568" s="75"/>
      <c r="J568" s="75"/>
      <c r="K568" s="18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31"/>
      <c r="C569" s="76"/>
      <c r="D569" s="31"/>
      <c r="E569" s="169"/>
      <c r="F569" s="1"/>
      <c r="G569" s="1"/>
      <c r="H569" s="1"/>
      <c r="I569" s="75"/>
      <c r="J569" s="75"/>
      <c r="K569" s="18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31"/>
      <c r="C570" s="76"/>
      <c r="D570" s="31"/>
      <c r="E570" s="169"/>
      <c r="F570" s="1"/>
      <c r="G570" s="1"/>
      <c r="H570" s="1"/>
      <c r="I570" s="75"/>
      <c r="J570" s="75"/>
      <c r="K570" s="18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31"/>
      <c r="C571" s="76"/>
      <c r="D571" s="31"/>
      <c r="E571" s="169"/>
      <c r="F571" s="1"/>
      <c r="G571" s="1"/>
      <c r="H571" s="1"/>
      <c r="I571" s="75"/>
      <c r="J571" s="75"/>
      <c r="K571" s="18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31"/>
      <c r="C572" s="76"/>
      <c r="D572" s="31"/>
      <c r="E572" s="169"/>
      <c r="F572" s="1"/>
      <c r="G572" s="1"/>
      <c r="H572" s="1"/>
      <c r="I572" s="75"/>
      <c r="J572" s="75"/>
      <c r="K572" s="18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31"/>
      <c r="C573" s="76"/>
      <c r="D573" s="31"/>
      <c r="E573" s="169"/>
      <c r="F573" s="1"/>
      <c r="G573" s="1"/>
      <c r="H573" s="1"/>
      <c r="I573" s="75"/>
      <c r="J573" s="75"/>
      <c r="K573" s="18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31"/>
      <c r="C574" s="76"/>
      <c r="D574" s="31"/>
      <c r="E574" s="169"/>
      <c r="F574" s="1"/>
      <c r="G574" s="1"/>
      <c r="H574" s="1"/>
      <c r="I574" s="75"/>
      <c r="J574" s="75"/>
      <c r="K574" s="18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31"/>
      <c r="C575" s="76"/>
      <c r="D575" s="31"/>
      <c r="E575" s="169"/>
      <c r="F575" s="1"/>
      <c r="G575" s="1"/>
      <c r="H575" s="1"/>
      <c r="I575" s="75"/>
      <c r="J575" s="75"/>
      <c r="K575" s="18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31"/>
      <c r="C576" s="76"/>
      <c r="D576" s="31"/>
      <c r="E576" s="169"/>
      <c r="F576" s="1"/>
      <c r="G576" s="1"/>
      <c r="H576" s="1"/>
      <c r="I576" s="75"/>
      <c r="J576" s="75"/>
      <c r="K576" s="18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31"/>
      <c r="C577" s="76"/>
      <c r="D577" s="31"/>
      <c r="E577" s="169"/>
      <c r="F577" s="1"/>
      <c r="G577" s="1"/>
      <c r="H577" s="1"/>
      <c r="I577" s="75"/>
      <c r="J577" s="75"/>
      <c r="K577" s="18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31"/>
      <c r="C578" s="76"/>
      <c r="D578" s="31"/>
      <c r="E578" s="169"/>
      <c r="F578" s="1"/>
      <c r="G578" s="1"/>
      <c r="H578" s="1"/>
      <c r="I578" s="75"/>
      <c r="J578" s="75"/>
      <c r="K578" s="18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31"/>
      <c r="C579" s="76"/>
      <c r="D579" s="31"/>
      <c r="E579" s="169"/>
      <c r="F579" s="1"/>
      <c r="G579" s="1"/>
      <c r="H579" s="1"/>
      <c r="I579" s="75"/>
      <c r="J579" s="75"/>
      <c r="K579" s="18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31"/>
      <c r="C580" s="76"/>
      <c r="D580" s="31"/>
      <c r="E580" s="169"/>
      <c r="F580" s="1"/>
      <c r="G580" s="1"/>
      <c r="H580" s="1"/>
      <c r="I580" s="75"/>
      <c r="J580" s="75"/>
      <c r="K580" s="18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31"/>
      <c r="C581" s="76"/>
      <c r="D581" s="31"/>
      <c r="E581" s="169"/>
      <c r="F581" s="1"/>
      <c r="G581" s="1"/>
      <c r="H581" s="1"/>
      <c r="I581" s="75"/>
      <c r="J581" s="75"/>
      <c r="K581" s="18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31"/>
      <c r="C582" s="76"/>
      <c r="D582" s="31"/>
      <c r="E582" s="169"/>
      <c r="F582" s="1"/>
      <c r="G582" s="1"/>
      <c r="H582" s="1"/>
      <c r="I582" s="75"/>
      <c r="J582" s="75"/>
      <c r="K582" s="18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31"/>
      <c r="C583" s="76"/>
      <c r="D583" s="31"/>
      <c r="E583" s="169"/>
      <c r="F583" s="1"/>
      <c r="G583" s="1"/>
      <c r="H583" s="1"/>
      <c r="I583" s="75"/>
      <c r="J583" s="75"/>
      <c r="K583" s="18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31"/>
      <c r="C584" s="76"/>
      <c r="D584" s="31"/>
      <c r="E584" s="169"/>
      <c r="F584" s="1"/>
      <c r="G584" s="1"/>
      <c r="H584" s="1"/>
      <c r="I584" s="75"/>
      <c r="J584" s="75"/>
      <c r="K584" s="18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31"/>
      <c r="C585" s="76"/>
      <c r="D585" s="31"/>
      <c r="E585" s="169"/>
      <c r="F585" s="1"/>
      <c r="G585" s="1"/>
      <c r="H585" s="1"/>
      <c r="I585" s="75"/>
      <c r="J585" s="75"/>
      <c r="K585" s="18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31"/>
      <c r="C586" s="76"/>
      <c r="D586" s="31"/>
      <c r="E586" s="169"/>
      <c r="F586" s="1"/>
      <c r="G586" s="1"/>
      <c r="H586" s="1"/>
      <c r="I586" s="75"/>
      <c r="J586" s="75"/>
      <c r="K586" s="18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31"/>
      <c r="C587" s="76"/>
      <c r="D587" s="31"/>
      <c r="E587" s="169"/>
      <c r="F587" s="1"/>
      <c r="G587" s="1"/>
      <c r="H587" s="1"/>
      <c r="I587" s="75"/>
      <c r="J587" s="75"/>
      <c r="K587" s="18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31"/>
      <c r="C588" s="76"/>
      <c r="D588" s="31"/>
      <c r="E588" s="169"/>
      <c r="F588" s="1"/>
      <c r="G588" s="1"/>
      <c r="H588" s="1"/>
      <c r="I588" s="75"/>
      <c r="J588" s="75"/>
      <c r="K588" s="18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31"/>
      <c r="C589" s="76"/>
      <c r="D589" s="31"/>
      <c r="E589" s="169"/>
      <c r="F589" s="1"/>
      <c r="G589" s="1"/>
      <c r="H589" s="1"/>
      <c r="I589" s="75"/>
      <c r="J589" s="75"/>
      <c r="K589" s="18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31"/>
      <c r="C590" s="76"/>
      <c r="D590" s="31"/>
      <c r="E590" s="169"/>
      <c r="F590" s="1"/>
      <c r="G590" s="1"/>
      <c r="H590" s="1"/>
      <c r="I590" s="75"/>
      <c r="J590" s="75"/>
      <c r="K590" s="18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31"/>
      <c r="C591" s="76"/>
      <c r="D591" s="31"/>
      <c r="E591" s="169"/>
      <c r="F591" s="1"/>
      <c r="G591" s="1"/>
      <c r="H591" s="1"/>
      <c r="I591" s="75"/>
      <c r="J591" s="75"/>
      <c r="K591" s="18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31"/>
      <c r="C592" s="76"/>
      <c r="D592" s="31"/>
      <c r="E592" s="169"/>
      <c r="F592" s="1"/>
      <c r="G592" s="1"/>
      <c r="H592" s="1"/>
      <c r="I592" s="75"/>
      <c r="J592" s="75"/>
      <c r="K592" s="18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31"/>
      <c r="C593" s="76"/>
      <c r="D593" s="31"/>
      <c r="E593" s="169"/>
      <c r="F593" s="1"/>
      <c r="G593" s="1"/>
      <c r="H593" s="1"/>
      <c r="I593" s="75"/>
      <c r="J593" s="75"/>
      <c r="K593" s="18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31"/>
      <c r="C594" s="76"/>
      <c r="D594" s="31"/>
      <c r="E594" s="169"/>
      <c r="F594" s="1"/>
      <c r="G594" s="1"/>
      <c r="H594" s="1"/>
      <c r="I594" s="75"/>
      <c r="J594" s="75"/>
      <c r="K594" s="18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31"/>
      <c r="C595" s="76"/>
      <c r="D595" s="31"/>
      <c r="E595" s="169"/>
      <c r="F595" s="1"/>
      <c r="G595" s="1"/>
      <c r="H595" s="1"/>
      <c r="I595" s="75"/>
      <c r="J595" s="75"/>
      <c r="K595" s="18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31"/>
      <c r="C596" s="76"/>
      <c r="D596" s="31"/>
      <c r="E596" s="169"/>
      <c r="F596" s="1"/>
      <c r="G596" s="1"/>
      <c r="H596" s="1"/>
      <c r="I596" s="75"/>
      <c r="J596" s="75"/>
      <c r="K596" s="18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31"/>
      <c r="C597" s="76"/>
      <c r="D597" s="31"/>
      <c r="E597" s="169"/>
      <c r="F597" s="1"/>
      <c r="G597" s="1"/>
      <c r="H597" s="1"/>
      <c r="I597" s="75"/>
      <c r="J597" s="75"/>
      <c r="K597" s="18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31"/>
      <c r="C598" s="76"/>
      <c r="D598" s="31"/>
      <c r="E598" s="169"/>
      <c r="F598" s="1"/>
      <c r="G598" s="1"/>
      <c r="H598" s="1"/>
      <c r="I598" s="75"/>
      <c r="J598" s="75"/>
      <c r="K598" s="18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31"/>
      <c r="C599" s="76"/>
      <c r="D599" s="31"/>
      <c r="E599" s="169"/>
      <c r="F599" s="1"/>
      <c r="G599" s="1"/>
      <c r="H599" s="1"/>
      <c r="I599" s="75"/>
      <c r="J599" s="75"/>
      <c r="K599" s="18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31"/>
      <c r="C600" s="76"/>
      <c r="D600" s="31"/>
      <c r="E600" s="169"/>
      <c r="F600" s="1"/>
      <c r="G600" s="1"/>
      <c r="H600" s="1"/>
      <c r="I600" s="75"/>
      <c r="J600" s="75"/>
      <c r="K600" s="18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31"/>
      <c r="C601" s="76"/>
      <c r="D601" s="31"/>
      <c r="E601" s="169"/>
      <c r="F601" s="1"/>
      <c r="G601" s="1"/>
      <c r="H601" s="1"/>
      <c r="I601" s="75"/>
      <c r="J601" s="75"/>
      <c r="K601" s="18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31"/>
      <c r="C602" s="76"/>
      <c r="D602" s="31"/>
      <c r="E602" s="169"/>
      <c r="F602" s="1"/>
      <c r="G602" s="1"/>
      <c r="H602" s="1"/>
      <c r="I602" s="75"/>
      <c r="J602" s="75"/>
      <c r="K602" s="18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31"/>
      <c r="C603" s="76"/>
      <c r="D603" s="31"/>
      <c r="E603" s="169"/>
      <c r="F603" s="1"/>
      <c r="G603" s="1"/>
      <c r="H603" s="1"/>
      <c r="I603" s="75"/>
      <c r="J603" s="75"/>
      <c r="K603" s="18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31"/>
      <c r="C604" s="76"/>
      <c r="D604" s="31"/>
      <c r="E604" s="169"/>
      <c r="F604" s="1"/>
      <c r="G604" s="1"/>
      <c r="H604" s="1"/>
      <c r="I604" s="75"/>
      <c r="J604" s="75"/>
      <c r="K604" s="18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31"/>
      <c r="C605" s="76"/>
      <c r="D605" s="31"/>
      <c r="E605" s="169"/>
      <c r="F605" s="1"/>
      <c r="G605" s="1"/>
      <c r="H605" s="1"/>
      <c r="I605" s="75"/>
      <c r="J605" s="75"/>
      <c r="K605" s="18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31"/>
      <c r="C606" s="76"/>
      <c r="D606" s="31"/>
      <c r="E606" s="169"/>
      <c r="F606" s="1"/>
      <c r="G606" s="1"/>
      <c r="H606" s="1"/>
      <c r="I606" s="75"/>
      <c r="J606" s="75"/>
      <c r="K606" s="18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31"/>
      <c r="C607" s="76"/>
      <c r="D607" s="31"/>
      <c r="E607" s="169"/>
      <c r="F607" s="1"/>
      <c r="G607" s="1"/>
      <c r="H607" s="1"/>
      <c r="I607" s="75"/>
      <c r="J607" s="75"/>
      <c r="K607" s="18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31"/>
      <c r="C608" s="76"/>
      <c r="D608" s="31"/>
      <c r="E608" s="169"/>
      <c r="F608" s="1"/>
      <c r="G608" s="1"/>
      <c r="H608" s="1"/>
      <c r="I608" s="75"/>
      <c r="J608" s="75"/>
      <c r="K608" s="18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31"/>
      <c r="C609" s="76"/>
      <c r="D609" s="31"/>
      <c r="E609" s="169"/>
      <c r="F609" s="1"/>
      <c r="G609" s="1"/>
      <c r="H609" s="1"/>
      <c r="I609" s="75"/>
      <c r="J609" s="75"/>
      <c r="K609" s="18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31"/>
      <c r="C610" s="76"/>
      <c r="D610" s="31"/>
      <c r="E610" s="169"/>
      <c r="F610" s="1"/>
      <c r="G610" s="1"/>
      <c r="H610" s="1"/>
      <c r="I610" s="75"/>
      <c r="J610" s="75"/>
      <c r="K610" s="18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31"/>
      <c r="C611" s="76"/>
      <c r="D611" s="31"/>
      <c r="E611" s="169"/>
      <c r="F611" s="1"/>
      <c r="G611" s="1"/>
      <c r="H611" s="1"/>
      <c r="I611" s="75"/>
      <c r="J611" s="75"/>
      <c r="K611" s="18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31"/>
      <c r="C612" s="76"/>
      <c r="D612" s="31"/>
      <c r="E612" s="169"/>
      <c r="F612" s="1"/>
      <c r="G612" s="1"/>
      <c r="H612" s="1"/>
      <c r="I612" s="75"/>
      <c r="J612" s="75"/>
      <c r="K612" s="18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31"/>
      <c r="C613" s="76"/>
      <c r="D613" s="31"/>
      <c r="E613" s="169"/>
      <c r="F613" s="1"/>
      <c r="G613" s="1"/>
      <c r="H613" s="1"/>
      <c r="I613" s="75"/>
      <c r="J613" s="75"/>
      <c r="K613" s="18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31"/>
      <c r="C614" s="76"/>
      <c r="D614" s="31"/>
      <c r="E614" s="169"/>
      <c r="F614" s="1"/>
      <c r="G614" s="1"/>
      <c r="H614" s="1"/>
      <c r="I614" s="75"/>
      <c r="J614" s="75"/>
      <c r="K614" s="18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31"/>
      <c r="C615" s="76"/>
      <c r="D615" s="31"/>
      <c r="E615" s="169"/>
      <c r="F615" s="1"/>
      <c r="G615" s="1"/>
      <c r="H615" s="1"/>
      <c r="I615" s="75"/>
      <c r="J615" s="75"/>
      <c r="K615" s="18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31"/>
      <c r="C616" s="76"/>
      <c r="D616" s="31"/>
      <c r="E616" s="169"/>
      <c r="F616" s="1"/>
      <c r="G616" s="1"/>
      <c r="H616" s="1"/>
      <c r="I616" s="75"/>
      <c r="J616" s="75"/>
      <c r="K616" s="18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31"/>
      <c r="C617" s="76"/>
      <c r="D617" s="31"/>
      <c r="E617" s="169"/>
      <c r="F617" s="1"/>
      <c r="G617" s="1"/>
      <c r="H617" s="1"/>
      <c r="I617" s="75"/>
      <c r="J617" s="75"/>
      <c r="K617" s="18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31"/>
      <c r="C618" s="76"/>
      <c r="D618" s="31"/>
      <c r="E618" s="169"/>
      <c r="F618" s="1"/>
      <c r="G618" s="1"/>
      <c r="H618" s="1"/>
      <c r="I618" s="75"/>
      <c r="J618" s="75"/>
      <c r="K618" s="18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31"/>
      <c r="C619" s="76"/>
      <c r="D619" s="31"/>
      <c r="E619" s="169"/>
      <c r="F619" s="1"/>
      <c r="G619" s="1"/>
      <c r="H619" s="1"/>
      <c r="I619" s="75"/>
      <c r="J619" s="75"/>
      <c r="K619" s="18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31"/>
      <c r="C620" s="76"/>
      <c r="D620" s="31"/>
      <c r="E620" s="169"/>
      <c r="F620" s="1"/>
      <c r="G620" s="1"/>
      <c r="H620" s="1"/>
      <c r="I620" s="75"/>
      <c r="J620" s="75"/>
      <c r="K620" s="18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31"/>
      <c r="C621" s="76"/>
      <c r="D621" s="31"/>
      <c r="E621" s="169"/>
      <c r="F621" s="1"/>
      <c r="G621" s="1"/>
      <c r="H621" s="1"/>
      <c r="I621" s="75"/>
      <c r="J621" s="75"/>
      <c r="K621" s="18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31"/>
      <c r="C622" s="76"/>
      <c r="D622" s="31"/>
      <c r="E622" s="169"/>
      <c r="F622" s="1"/>
      <c r="G622" s="1"/>
      <c r="H622" s="1"/>
      <c r="I622" s="75"/>
      <c r="J622" s="75"/>
      <c r="K622" s="18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31"/>
      <c r="C623" s="76"/>
      <c r="D623" s="31"/>
      <c r="E623" s="169"/>
      <c r="F623" s="1"/>
      <c r="G623" s="1"/>
      <c r="H623" s="1"/>
      <c r="I623" s="75"/>
      <c r="J623" s="75"/>
      <c r="K623" s="18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31"/>
      <c r="C624" s="76"/>
      <c r="D624" s="31"/>
      <c r="E624" s="169"/>
      <c r="F624" s="1"/>
      <c r="G624" s="1"/>
      <c r="H624" s="1"/>
      <c r="I624" s="75"/>
      <c r="J624" s="75"/>
      <c r="K624" s="18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31"/>
      <c r="C625" s="76"/>
      <c r="D625" s="31"/>
      <c r="E625" s="169"/>
      <c r="F625" s="1"/>
      <c r="G625" s="1"/>
      <c r="H625" s="1"/>
      <c r="I625" s="75"/>
      <c r="J625" s="75"/>
      <c r="K625" s="18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31"/>
      <c r="C626" s="76"/>
      <c r="D626" s="31"/>
      <c r="E626" s="169"/>
      <c r="F626" s="1"/>
      <c r="G626" s="1"/>
      <c r="H626" s="1"/>
      <c r="I626" s="75"/>
      <c r="J626" s="75"/>
      <c r="K626" s="18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31"/>
      <c r="C627" s="76"/>
      <c r="D627" s="31"/>
      <c r="E627" s="169"/>
      <c r="F627" s="1"/>
      <c r="G627" s="1"/>
      <c r="H627" s="1"/>
      <c r="I627" s="75"/>
      <c r="J627" s="75"/>
      <c r="K627" s="18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31"/>
      <c r="C628" s="76"/>
      <c r="D628" s="31"/>
      <c r="E628" s="169"/>
      <c r="F628" s="1"/>
      <c r="G628" s="1"/>
      <c r="H628" s="1"/>
      <c r="I628" s="75"/>
      <c r="J628" s="75"/>
      <c r="K628" s="18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31"/>
      <c r="C629" s="76"/>
      <c r="D629" s="31"/>
      <c r="E629" s="169"/>
      <c r="F629" s="1"/>
      <c r="G629" s="1"/>
      <c r="H629" s="1"/>
      <c r="I629" s="75"/>
      <c r="J629" s="75"/>
      <c r="K629" s="18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31"/>
      <c r="C630" s="76"/>
      <c r="D630" s="31"/>
      <c r="E630" s="169"/>
      <c r="F630" s="1"/>
      <c r="G630" s="1"/>
      <c r="H630" s="1"/>
      <c r="I630" s="75"/>
      <c r="J630" s="75"/>
      <c r="K630" s="18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31"/>
      <c r="C631" s="76"/>
      <c r="D631" s="31"/>
      <c r="E631" s="169"/>
      <c r="F631" s="1"/>
      <c r="G631" s="1"/>
      <c r="H631" s="1"/>
      <c r="I631" s="75"/>
      <c r="J631" s="75"/>
      <c r="K631" s="18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31"/>
      <c r="C632" s="76"/>
      <c r="D632" s="31"/>
      <c r="E632" s="169"/>
      <c r="F632" s="1"/>
      <c r="G632" s="1"/>
      <c r="H632" s="1"/>
      <c r="I632" s="75"/>
      <c r="J632" s="75"/>
      <c r="K632" s="18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31"/>
      <c r="C633" s="76"/>
      <c r="D633" s="31"/>
      <c r="E633" s="169"/>
      <c r="F633" s="1"/>
      <c r="G633" s="1"/>
      <c r="H633" s="1"/>
      <c r="I633" s="75"/>
      <c r="J633" s="75"/>
      <c r="K633" s="18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31"/>
      <c r="C634" s="76"/>
      <c r="D634" s="31"/>
      <c r="E634" s="169"/>
      <c r="F634" s="1"/>
      <c r="G634" s="1"/>
      <c r="H634" s="1"/>
      <c r="I634" s="75"/>
      <c r="J634" s="75"/>
      <c r="K634" s="18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31"/>
      <c r="C635" s="76"/>
      <c r="D635" s="31"/>
      <c r="E635" s="169"/>
      <c r="F635" s="1"/>
      <c r="G635" s="1"/>
      <c r="H635" s="1"/>
      <c r="I635" s="75"/>
      <c r="J635" s="75"/>
      <c r="K635" s="18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31"/>
      <c r="C636" s="76"/>
      <c r="D636" s="31"/>
      <c r="E636" s="169"/>
      <c r="F636" s="1"/>
      <c r="G636" s="1"/>
      <c r="H636" s="1"/>
      <c r="I636" s="75"/>
      <c r="J636" s="75"/>
      <c r="K636" s="18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31"/>
      <c r="C637" s="76"/>
      <c r="D637" s="31"/>
      <c r="E637" s="169"/>
      <c r="F637" s="1"/>
      <c r="G637" s="1"/>
      <c r="H637" s="1"/>
      <c r="I637" s="75"/>
      <c r="J637" s="75"/>
      <c r="K637" s="18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31"/>
      <c r="C638" s="76"/>
      <c r="D638" s="31"/>
      <c r="E638" s="169"/>
      <c r="F638" s="1"/>
      <c r="G638" s="1"/>
      <c r="H638" s="1"/>
      <c r="I638" s="75"/>
      <c r="J638" s="75"/>
      <c r="K638" s="18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31"/>
      <c r="C639" s="76"/>
      <c r="D639" s="31"/>
      <c r="E639" s="169"/>
      <c r="F639" s="1"/>
      <c r="G639" s="1"/>
      <c r="H639" s="1"/>
      <c r="I639" s="75"/>
      <c r="J639" s="75"/>
      <c r="K639" s="18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31"/>
      <c r="C640" s="76"/>
      <c r="D640" s="31"/>
      <c r="E640" s="169"/>
      <c r="F640" s="1"/>
      <c r="G640" s="1"/>
      <c r="H640" s="1"/>
      <c r="I640" s="75"/>
      <c r="J640" s="75"/>
      <c r="K640" s="18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31"/>
      <c r="C641" s="76"/>
      <c r="D641" s="31"/>
      <c r="E641" s="169"/>
      <c r="F641" s="1"/>
      <c r="G641" s="1"/>
      <c r="H641" s="1"/>
      <c r="I641" s="75"/>
      <c r="J641" s="75"/>
      <c r="K641" s="18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31"/>
      <c r="C642" s="76"/>
      <c r="D642" s="31"/>
      <c r="E642" s="169"/>
      <c r="F642" s="1"/>
      <c r="G642" s="1"/>
      <c r="H642" s="1"/>
      <c r="I642" s="75"/>
      <c r="J642" s="75"/>
      <c r="K642" s="18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31"/>
      <c r="C643" s="76"/>
      <c r="D643" s="31"/>
      <c r="E643" s="169"/>
      <c r="F643" s="1"/>
      <c r="G643" s="1"/>
      <c r="H643" s="1"/>
      <c r="I643" s="75"/>
      <c r="J643" s="75"/>
      <c r="K643" s="18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31"/>
      <c r="C644" s="76"/>
      <c r="D644" s="31"/>
      <c r="E644" s="169"/>
      <c r="F644" s="1"/>
      <c r="G644" s="1"/>
      <c r="H644" s="1"/>
      <c r="I644" s="75"/>
      <c r="J644" s="75"/>
      <c r="K644" s="18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31"/>
      <c r="C645" s="76"/>
      <c r="D645" s="31"/>
      <c r="E645" s="169"/>
      <c r="F645" s="1"/>
      <c r="G645" s="1"/>
      <c r="H645" s="1"/>
      <c r="I645" s="75"/>
      <c r="J645" s="75"/>
      <c r="K645" s="18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31"/>
      <c r="C646" s="76"/>
      <c r="D646" s="31"/>
      <c r="E646" s="169"/>
      <c r="F646" s="1"/>
      <c r="G646" s="1"/>
      <c r="H646" s="1"/>
      <c r="I646" s="75"/>
      <c r="J646" s="75"/>
      <c r="K646" s="18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31"/>
      <c r="C647" s="76"/>
      <c r="D647" s="31"/>
      <c r="E647" s="169"/>
      <c r="F647" s="1"/>
      <c r="G647" s="1"/>
      <c r="H647" s="1"/>
      <c r="I647" s="75"/>
      <c r="J647" s="75"/>
      <c r="K647" s="18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31"/>
      <c r="C648" s="76"/>
      <c r="D648" s="31"/>
      <c r="E648" s="169"/>
      <c r="F648" s="1"/>
      <c r="G648" s="1"/>
      <c r="H648" s="1"/>
      <c r="I648" s="75"/>
      <c r="J648" s="75"/>
      <c r="K648" s="18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31"/>
      <c r="C649" s="76"/>
      <c r="D649" s="31"/>
      <c r="E649" s="169"/>
      <c r="F649" s="1"/>
      <c r="G649" s="1"/>
      <c r="H649" s="1"/>
      <c r="I649" s="75"/>
      <c r="J649" s="75"/>
      <c r="K649" s="18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31"/>
      <c r="C650" s="76"/>
      <c r="D650" s="31"/>
      <c r="E650" s="169"/>
      <c r="F650" s="1"/>
      <c r="G650" s="1"/>
      <c r="H650" s="1"/>
      <c r="I650" s="75"/>
      <c r="J650" s="75"/>
      <c r="K650" s="18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31"/>
      <c r="C651" s="76"/>
      <c r="D651" s="31"/>
      <c r="E651" s="169"/>
      <c r="F651" s="1"/>
      <c r="G651" s="1"/>
      <c r="H651" s="1"/>
      <c r="I651" s="75"/>
      <c r="J651" s="75"/>
      <c r="K651" s="18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31"/>
      <c r="C652" s="76"/>
      <c r="D652" s="31"/>
      <c r="E652" s="169"/>
      <c r="F652" s="1"/>
      <c r="G652" s="1"/>
      <c r="H652" s="1"/>
      <c r="I652" s="75"/>
      <c r="J652" s="75"/>
      <c r="K652" s="18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31"/>
      <c r="C653" s="76"/>
      <c r="D653" s="31"/>
      <c r="E653" s="169"/>
      <c r="F653" s="1"/>
      <c r="G653" s="1"/>
      <c r="H653" s="1"/>
      <c r="I653" s="75"/>
      <c r="J653" s="75"/>
      <c r="K653" s="18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31"/>
      <c r="C654" s="76"/>
      <c r="D654" s="31"/>
      <c r="E654" s="169"/>
      <c r="F654" s="1"/>
      <c r="G654" s="1"/>
      <c r="H654" s="1"/>
      <c r="I654" s="75"/>
      <c r="J654" s="75"/>
      <c r="K654" s="18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31"/>
      <c r="C655" s="76"/>
      <c r="D655" s="31"/>
      <c r="E655" s="169"/>
      <c r="F655" s="1"/>
      <c r="G655" s="1"/>
      <c r="H655" s="1"/>
      <c r="I655" s="75"/>
      <c r="J655" s="75"/>
      <c r="K655" s="18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31"/>
      <c r="C656" s="76"/>
      <c r="D656" s="31"/>
      <c r="E656" s="169"/>
      <c r="F656" s="1"/>
      <c r="G656" s="1"/>
      <c r="H656" s="1"/>
      <c r="I656" s="75"/>
      <c r="J656" s="75"/>
      <c r="K656" s="18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31"/>
      <c r="C657" s="76"/>
      <c r="D657" s="31"/>
      <c r="E657" s="169"/>
      <c r="F657" s="1"/>
      <c r="G657" s="1"/>
      <c r="H657" s="1"/>
      <c r="I657" s="75"/>
      <c r="J657" s="75"/>
      <c r="K657" s="18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31"/>
      <c r="C658" s="76"/>
      <c r="D658" s="31"/>
      <c r="E658" s="169"/>
      <c r="F658" s="1"/>
      <c r="G658" s="1"/>
      <c r="H658" s="1"/>
      <c r="I658" s="75"/>
      <c r="J658" s="75"/>
      <c r="K658" s="18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5"/>
      <c r="D659" s="1"/>
      <c r="E659" s="169"/>
      <c r="F659" s="1"/>
      <c r="G659" s="1"/>
      <c r="H659" s="1"/>
      <c r="I659" s="75"/>
      <c r="J659" s="75"/>
      <c r="K659" s="18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5"/>
      <c r="D660" s="1"/>
      <c r="E660" s="169"/>
      <c r="F660" s="1"/>
      <c r="G660" s="1"/>
      <c r="H660" s="1"/>
      <c r="I660" s="75"/>
      <c r="J660" s="75"/>
      <c r="K660" s="18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5"/>
      <c r="D661" s="1"/>
      <c r="E661" s="169"/>
      <c r="F661" s="1"/>
      <c r="G661" s="1"/>
      <c r="H661" s="1"/>
      <c r="I661" s="75"/>
      <c r="J661" s="75"/>
      <c r="K661" s="18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5"/>
      <c r="D662" s="1"/>
      <c r="E662" s="169"/>
      <c r="F662" s="1"/>
      <c r="G662" s="1"/>
      <c r="H662" s="1"/>
      <c r="I662" s="75"/>
      <c r="J662" s="75"/>
      <c r="K662" s="18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5"/>
      <c r="D663" s="1"/>
      <c r="E663" s="169"/>
      <c r="F663" s="1"/>
      <c r="G663" s="1"/>
      <c r="H663" s="1"/>
      <c r="I663" s="75"/>
      <c r="J663" s="75"/>
      <c r="K663" s="18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5"/>
      <c r="D664" s="1"/>
      <c r="E664" s="169"/>
      <c r="F664" s="1"/>
      <c r="G664" s="1"/>
      <c r="H664" s="1"/>
      <c r="I664" s="75"/>
      <c r="J664" s="75"/>
      <c r="K664" s="18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5"/>
      <c r="D665" s="1"/>
      <c r="E665" s="169"/>
      <c r="F665" s="1"/>
      <c r="G665" s="1"/>
      <c r="H665" s="1"/>
      <c r="I665" s="75"/>
      <c r="J665" s="75"/>
      <c r="K665" s="18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5"/>
      <c r="D666" s="1"/>
      <c r="E666" s="169"/>
      <c r="F666" s="1"/>
      <c r="G666" s="1"/>
      <c r="H666" s="1"/>
      <c r="I666" s="75"/>
      <c r="J666" s="75"/>
      <c r="K666" s="18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5"/>
      <c r="D667" s="1"/>
      <c r="E667" s="169"/>
      <c r="F667" s="1"/>
      <c r="G667" s="1"/>
      <c r="H667" s="1"/>
      <c r="I667" s="75"/>
      <c r="J667" s="75"/>
      <c r="K667" s="18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5"/>
      <c r="D668" s="1"/>
      <c r="E668" s="169"/>
      <c r="F668" s="1"/>
      <c r="G668" s="1"/>
      <c r="H668" s="1"/>
      <c r="I668" s="75"/>
      <c r="J668" s="75"/>
      <c r="K668" s="18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5"/>
      <c r="D669" s="1"/>
      <c r="E669" s="169"/>
      <c r="F669" s="1"/>
      <c r="G669" s="1"/>
      <c r="H669" s="1"/>
      <c r="I669" s="75"/>
      <c r="J669" s="75"/>
      <c r="K669" s="18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5"/>
      <c r="D670" s="1"/>
      <c r="E670" s="169"/>
      <c r="F670" s="1"/>
      <c r="G670" s="1"/>
      <c r="H670" s="1"/>
      <c r="I670" s="75"/>
      <c r="J670" s="75"/>
      <c r="K670" s="18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5"/>
      <c r="D671" s="1"/>
      <c r="E671" s="169"/>
      <c r="F671" s="1"/>
      <c r="G671" s="1"/>
      <c r="H671" s="1"/>
      <c r="I671" s="75"/>
      <c r="J671" s="75"/>
      <c r="K671" s="18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5"/>
      <c r="D672" s="1"/>
      <c r="E672" s="169"/>
      <c r="F672" s="1"/>
      <c r="G672" s="1"/>
      <c r="H672" s="1"/>
      <c r="I672" s="75"/>
      <c r="J672" s="75"/>
      <c r="K672" s="18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5"/>
      <c r="D673" s="1"/>
      <c r="E673" s="169"/>
      <c r="F673" s="1"/>
      <c r="G673" s="1"/>
      <c r="H673" s="1"/>
      <c r="I673" s="75"/>
      <c r="J673" s="75"/>
      <c r="K673" s="18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5"/>
      <c r="D674" s="1"/>
      <c r="E674" s="169"/>
      <c r="F674" s="1"/>
      <c r="G674" s="1"/>
      <c r="H674" s="1"/>
      <c r="I674" s="75"/>
      <c r="J674" s="75"/>
      <c r="K674" s="18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5"/>
      <c r="D675" s="1"/>
      <c r="E675" s="169"/>
      <c r="F675" s="1"/>
      <c r="G675" s="1"/>
      <c r="H675" s="1"/>
      <c r="I675" s="75"/>
      <c r="J675" s="75"/>
      <c r="K675" s="18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5"/>
      <c r="D676" s="1"/>
      <c r="E676" s="169"/>
      <c r="F676" s="1"/>
      <c r="G676" s="1"/>
      <c r="H676" s="1"/>
      <c r="I676" s="75"/>
      <c r="J676" s="75"/>
      <c r="K676" s="18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5"/>
      <c r="D677" s="1"/>
      <c r="E677" s="169"/>
      <c r="F677" s="1"/>
      <c r="G677" s="1"/>
      <c r="H677" s="1"/>
      <c r="I677" s="75"/>
      <c r="J677" s="75"/>
      <c r="K677" s="18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5"/>
      <c r="D678" s="1"/>
      <c r="E678" s="169"/>
      <c r="F678" s="1"/>
      <c r="G678" s="1"/>
      <c r="H678" s="1"/>
      <c r="I678" s="75"/>
      <c r="J678" s="75"/>
      <c r="K678" s="18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5"/>
      <c r="D679" s="1"/>
      <c r="E679" s="169"/>
      <c r="F679" s="1"/>
      <c r="G679" s="1"/>
      <c r="H679" s="1"/>
      <c r="I679" s="75"/>
      <c r="J679" s="75"/>
      <c r="K679" s="18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5"/>
      <c r="D680" s="1"/>
      <c r="E680" s="169"/>
      <c r="F680" s="1"/>
      <c r="G680" s="1"/>
      <c r="H680" s="1"/>
      <c r="I680" s="75"/>
      <c r="J680" s="75"/>
      <c r="K680" s="18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5"/>
      <c r="D681" s="1"/>
      <c r="E681" s="169"/>
      <c r="F681" s="1"/>
      <c r="G681" s="1"/>
      <c r="H681" s="1"/>
      <c r="I681" s="75"/>
      <c r="J681" s="75"/>
      <c r="K681" s="18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5"/>
      <c r="D682" s="1"/>
      <c r="E682" s="169"/>
      <c r="F682" s="1"/>
      <c r="G682" s="1"/>
      <c r="H682" s="1"/>
      <c r="I682" s="75"/>
      <c r="J682" s="75"/>
      <c r="K682" s="18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5"/>
      <c r="D683" s="1"/>
      <c r="E683" s="169"/>
      <c r="F683" s="1"/>
      <c r="G683" s="1"/>
      <c r="H683" s="1"/>
      <c r="I683" s="75"/>
      <c r="J683" s="75"/>
      <c r="K683" s="18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5"/>
      <c r="D684" s="1"/>
      <c r="E684" s="169"/>
      <c r="F684" s="1"/>
      <c r="G684" s="1"/>
      <c r="H684" s="1"/>
      <c r="I684" s="75"/>
      <c r="J684" s="75"/>
      <c r="K684" s="18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5"/>
      <c r="D685" s="1"/>
      <c r="E685" s="169"/>
      <c r="F685" s="1"/>
      <c r="G685" s="1"/>
      <c r="H685" s="1"/>
      <c r="I685" s="75"/>
      <c r="J685" s="75"/>
      <c r="K685" s="18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5"/>
      <c r="D686" s="1"/>
      <c r="E686" s="169"/>
      <c r="F686" s="1"/>
      <c r="G686" s="1"/>
      <c r="H686" s="1"/>
      <c r="I686" s="75"/>
      <c r="J686" s="75"/>
      <c r="K686" s="18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5"/>
      <c r="D687" s="1"/>
      <c r="E687" s="169"/>
      <c r="F687" s="1"/>
      <c r="G687" s="1"/>
      <c r="H687" s="1"/>
      <c r="I687" s="75"/>
      <c r="J687" s="75"/>
      <c r="K687" s="18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5"/>
      <c r="D688" s="1"/>
      <c r="E688" s="169"/>
      <c r="F688" s="1"/>
      <c r="G688" s="1"/>
      <c r="H688" s="1"/>
      <c r="I688" s="75"/>
      <c r="J688" s="75"/>
      <c r="K688" s="18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5"/>
      <c r="D689" s="1"/>
      <c r="E689" s="169"/>
      <c r="F689" s="1"/>
      <c r="G689" s="1"/>
      <c r="H689" s="1"/>
      <c r="I689" s="75"/>
      <c r="J689" s="75"/>
      <c r="K689" s="18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5"/>
      <c r="D690" s="1"/>
      <c r="E690" s="169"/>
      <c r="F690" s="1"/>
      <c r="G690" s="1"/>
      <c r="H690" s="1"/>
      <c r="I690" s="75"/>
      <c r="J690" s="75"/>
      <c r="K690" s="18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5"/>
      <c r="D691" s="1"/>
      <c r="E691" s="169"/>
      <c r="F691" s="1"/>
      <c r="G691" s="1"/>
      <c r="H691" s="1"/>
      <c r="I691" s="75"/>
      <c r="J691" s="75"/>
      <c r="K691" s="18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5"/>
      <c r="D692" s="1"/>
      <c r="E692" s="169"/>
      <c r="F692" s="1"/>
      <c r="G692" s="1"/>
      <c r="H692" s="1"/>
      <c r="I692" s="75"/>
      <c r="J692" s="75"/>
      <c r="K692" s="18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5"/>
      <c r="D693" s="1"/>
      <c r="E693" s="169"/>
      <c r="F693" s="1"/>
      <c r="G693" s="1"/>
      <c r="H693" s="1"/>
      <c r="I693" s="75"/>
      <c r="J693" s="75"/>
      <c r="K693" s="18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5"/>
      <c r="D694" s="1"/>
      <c r="E694" s="169"/>
      <c r="F694" s="1"/>
      <c r="G694" s="1"/>
      <c r="H694" s="1"/>
      <c r="I694" s="75"/>
      <c r="J694" s="75"/>
      <c r="K694" s="18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5"/>
      <c r="D695" s="1"/>
      <c r="E695" s="169"/>
      <c r="F695" s="1"/>
      <c r="G695" s="1"/>
      <c r="H695" s="1"/>
      <c r="I695" s="75"/>
      <c r="J695" s="75"/>
      <c r="K695" s="18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5"/>
      <c r="D696" s="1"/>
      <c r="E696" s="169"/>
      <c r="F696" s="1"/>
      <c r="G696" s="1"/>
      <c r="H696" s="1"/>
      <c r="I696" s="75"/>
      <c r="J696" s="75"/>
      <c r="K696" s="18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5"/>
      <c r="D697" s="1"/>
      <c r="E697" s="169"/>
      <c r="F697" s="1"/>
      <c r="G697" s="1"/>
      <c r="H697" s="1"/>
      <c r="I697" s="75"/>
      <c r="J697" s="75"/>
      <c r="K697" s="18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5"/>
      <c r="D698" s="1"/>
      <c r="E698" s="169"/>
      <c r="F698" s="1"/>
      <c r="G698" s="1"/>
      <c r="H698" s="1"/>
      <c r="I698" s="75"/>
      <c r="J698" s="75"/>
      <c r="K698" s="18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5"/>
      <c r="D699" s="1"/>
      <c r="E699" s="169"/>
      <c r="F699" s="1"/>
      <c r="G699" s="1"/>
      <c r="H699" s="1"/>
      <c r="I699" s="75"/>
      <c r="J699" s="75"/>
      <c r="K699" s="18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5"/>
      <c r="D700" s="1"/>
      <c r="E700" s="169"/>
      <c r="F700" s="1"/>
      <c r="G700" s="1"/>
      <c r="H700" s="1"/>
      <c r="I700" s="75"/>
      <c r="J700" s="75"/>
      <c r="K700" s="18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5"/>
      <c r="D701" s="1"/>
      <c r="E701" s="169"/>
      <c r="F701" s="1"/>
      <c r="G701" s="1"/>
      <c r="H701" s="1"/>
      <c r="I701" s="75"/>
      <c r="J701" s="75"/>
      <c r="K701" s="18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5"/>
      <c r="D702" s="1"/>
      <c r="E702" s="169"/>
      <c r="F702" s="1"/>
      <c r="G702" s="1"/>
      <c r="H702" s="1"/>
      <c r="I702" s="75"/>
      <c r="J702" s="75"/>
      <c r="K702" s="18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5"/>
      <c r="D703" s="1"/>
      <c r="E703" s="169"/>
      <c r="F703" s="1"/>
      <c r="G703" s="1"/>
      <c r="H703" s="1"/>
      <c r="I703" s="75"/>
      <c r="J703" s="75"/>
      <c r="K703" s="18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5"/>
      <c r="D704" s="1"/>
      <c r="E704" s="169"/>
      <c r="F704" s="1"/>
      <c r="G704" s="1"/>
      <c r="H704" s="1"/>
      <c r="I704" s="75"/>
      <c r="J704" s="75"/>
      <c r="K704" s="18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5"/>
      <c r="D705" s="1"/>
      <c r="E705" s="169"/>
      <c r="F705" s="1"/>
      <c r="G705" s="1"/>
      <c r="H705" s="1"/>
      <c r="I705" s="75"/>
      <c r="J705" s="75"/>
      <c r="K705" s="18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5"/>
      <c r="D706" s="1"/>
      <c r="E706" s="169"/>
      <c r="F706" s="1"/>
      <c r="G706" s="1"/>
      <c r="H706" s="1"/>
      <c r="I706" s="75"/>
      <c r="J706" s="75"/>
      <c r="K706" s="18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5"/>
      <c r="D707" s="1"/>
      <c r="E707" s="169"/>
      <c r="F707" s="1"/>
      <c r="G707" s="1"/>
      <c r="H707" s="1"/>
      <c r="I707" s="75"/>
      <c r="J707" s="75"/>
      <c r="K707" s="18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5"/>
      <c r="D708" s="1"/>
      <c r="E708" s="169"/>
      <c r="F708" s="1"/>
      <c r="G708" s="1"/>
      <c r="H708" s="1"/>
      <c r="I708" s="75"/>
      <c r="J708" s="75"/>
      <c r="K708" s="18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5"/>
      <c r="D709" s="1"/>
      <c r="E709" s="169"/>
      <c r="F709" s="1"/>
      <c r="G709" s="1"/>
      <c r="H709" s="1"/>
      <c r="I709" s="75"/>
      <c r="J709" s="75"/>
      <c r="K709" s="18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5"/>
      <c r="D710" s="1"/>
      <c r="E710" s="169"/>
      <c r="F710" s="1"/>
      <c r="G710" s="1"/>
      <c r="H710" s="1"/>
      <c r="I710" s="75"/>
      <c r="J710" s="75"/>
      <c r="K710" s="18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5"/>
      <c r="D711" s="1"/>
      <c r="E711" s="169"/>
      <c r="F711" s="1"/>
      <c r="G711" s="1"/>
      <c r="H711" s="1"/>
      <c r="I711" s="75"/>
      <c r="J711" s="75"/>
      <c r="K711" s="18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5"/>
      <c r="D712" s="1"/>
      <c r="E712" s="169"/>
      <c r="F712" s="1"/>
      <c r="G712" s="1"/>
      <c r="H712" s="1"/>
      <c r="I712" s="75"/>
      <c r="J712" s="75"/>
      <c r="K712" s="18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5"/>
      <c r="D713" s="1"/>
      <c r="E713" s="169"/>
      <c r="F713" s="1"/>
      <c r="G713" s="1"/>
      <c r="H713" s="1"/>
      <c r="I713" s="75"/>
      <c r="J713" s="75"/>
      <c r="K713" s="18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5"/>
      <c r="D714" s="1"/>
      <c r="E714" s="169"/>
      <c r="F714" s="1"/>
      <c r="G714" s="1"/>
      <c r="H714" s="1"/>
      <c r="I714" s="75"/>
      <c r="J714" s="75"/>
      <c r="K714" s="18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5"/>
      <c r="D715" s="1"/>
      <c r="E715" s="169"/>
      <c r="F715" s="1"/>
      <c r="G715" s="1"/>
      <c r="H715" s="1"/>
      <c r="I715" s="75"/>
      <c r="J715" s="75"/>
      <c r="K715" s="18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5"/>
      <c r="D716" s="1"/>
      <c r="E716" s="169"/>
      <c r="F716" s="1"/>
      <c r="G716" s="1"/>
      <c r="H716" s="1"/>
      <c r="I716" s="75"/>
      <c r="J716" s="75"/>
      <c r="K716" s="18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5"/>
      <c r="D717" s="1"/>
      <c r="E717" s="169"/>
      <c r="F717" s="1"/>
      <c r="G717" s="1"/>
      <c r="H717" s="1"/>
      <c r="I717" s="75"/>
      <c r="J717" s="75"/>
      <c r="K717" s="18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5"/>
      <c r="D718" s="1"/>
      <c r="E718" s="169"/>
      <c r="F718" s="1"/>
      <c r="G718" s="1"/>
      <c r="H718" s="1"/>
      <c r="I718" s="75"/>
      <c r="J718" s="75"/>
      <c r="K718" s="18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5"/>
      <c r="D719" s="1"/>
      <c r="E719" s="169"/>
      <c r="F719" s="1"/>
      <c r="G719" s="1"/>
      <c r="H719" s="1"/>
      <c r="I719" s="75"/>
      <c r="J719" s="75"/>
      <c r="K719" s="18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5"/>
      <c r="D720" s="1"/>
      <c r="E720" s="169"/>
      <c r="F720" s="1"/>
      <c r="G720" s="1"/>
      <c r="H720" s="1"/>
      <c r="I720" s="75"/>
      <c r="J720" s="75"/>
      <c r="K720" s="18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5"/>
      <c r="D721" s="1"/>
      <c r="E721" s="169"/>
      <c r="F721" s="1"/>
      <c r="G721" s="1"/>
      <c r="H721" s="1"/>
      <c r="I721" s="75"/>
      <c r="J721" s="75"/>
      <c r="K721" s="18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5"/>
      <c r="D722" s="1"/>
      <c r="E722" s="169"/>
      <c r="F722" s="1"/>
      <c r="G722" s="1"/>
      <c r="H722" s="1"/>
      <c r="I722" s="75"/>
      <c r="J722" s="75"/>
      <c r="K722" s="18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5"/>
      <c r="D723" s="1"/>
      <c r="E723" s="169"/>
      <c r="F723" s="1"/>
      <c r="G723" s="1"/>
      <c r="H723" s="1"/>
      <c r="I723" s="75"/>
      <c r="J723" s="75"/>
      <c r="K723" s="18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5"/>
      <c r="D724" s="1"/>
      <c r="E724" s="169"/>
      <c r="F724" s="1"/>
      <c r="G724" s="1"/>
      <c r="H724" s="1"/>
      <c r="I724" s="75"/>
      <c r="J724" s="75"/>
      <c r="K724" s="18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5"/>
      <c r="D725" s="1"/>
      <c r="E725" s="169"/>
      <c r="F725" s="1"/>
      <c r="G725" s="1"/>
      <c r="H725" s="1"/>
      <c r="I725" s="75"/>
      <c r="J725" s="75"/>
      <c r="K725" s="18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5"/>
      <c r="D726" s="1"/>
      <c r="E726" s="169"/>
      <c r="F726" s="1"/>
      <c r="G726" s="1"/>
      <c r="H726" s="1"/>
      <c r="I726" s="75"/>
      <c r="J726" s="75"/>
      <c r="K726" s="18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5"/>
      <c r="D727" s="1"/>
      <c r="E727" s="169"/>
      <c r="F727" s="1"/>
      <c r="G727" s="1"/>
      <c r="H727" s="1"/>
      <c r="I727" s="75"/>
      <c r="J727" s="75"/>
      <c r="K727" s="18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5"/>
      <c r="D728" s="1"/>
      <c r="E728" s="169"/>
      <c r="F728" s="1"/>
      <c r="G728" s="1"/>
      <c r="H728" s="1"/>
      <c r="I728" s="75"/>
      <c r="J728" s="75"/>
      <c r="K728" s="18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5"/>
      <c r="D729" s="1"/>
      <c r="E729" s="169"/>
      <c r="F729" s="1"/>
      <c r="G729" s="1"/>
      <c r="H729" s="1"/>
      <c r="I729" s="75"/>
      <c r="J729" s="75"/>
      <c r="K729" s="18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5"/>
      <c r="D730" s="1"/>
      <c r="E730" s="169"/>
      <c r="F730" s="1"/>
      <c r="G730" s="1"/>
      <c r="H730" s="1"/>
      <c r="I730" s="75"/>
      <c r="J730" s="75"/>
      <c r="K730" s="18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5"/>
      <c r="D731" s="1"/>
      <c r="E731" s="169"/>
      <c r="F731" s="1"/>
      <c r="G731" s="1"/>
      <c r="H731" s="1"/>
      <c r="I731" s="75"/>
      <c r="J731" s="75"/>
      <c r="K731" s="18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5"/>
      <c r="D732" s="1"/>
      <c r="E732" s="169"/>
      <c r="F732" s="1"/>
      <c r="G732" s="1"/>
      <c r="H732" s="1"/>
      <c r="I732" s="75"/>
      <c r="J732" s="75"/>
      <c r="K732" s="18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5"/>
      <c r="D733" s="1"/>
      <c r="E733" s="169"/>
      <c r="F733" s="1"/>
      <c r="G733" s="1"/>
      <c r="H733" s="1"/>
      <c r="I733" s="75"/>
      <c r="J733" s="75"/>
      <c r="K733" s="18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5"/>
      <c r="D734" s="1"/>
      <c r="E734" s="169"/>
      <c r="F734" s="1"/>
      <c r="G734" s="1"/>
      <c r="H734" s="1"/>
      <c r="I734" s="75"/>
      <c r="J734" s="75"/>
      <c r="K734" s="18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5"/>
      <c r="D735" s="1"/>
      <c r="E735" s="169"/>
      <c r="F735" s="1"/>
      <c r="G735" s="1"/>
      <c r="H735" s="1"/>
      <c r="I735" s="75"/>
      <c r="J735" s="75"/>
      <c r="K735" s="18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5"/>
      <c r="D736" s="1"/>
      <c r="E736" s="169"/>
      <c r="F736" s="1"/>
      <c r="G736" s="1"/>
      <c r="H736" s="1"/>
      <c r="I736" s="75"/>
      <c r="J736" s="75"/>
      <c r="K736" s="18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5"/>
      <c r="D737" s="1"/>
      <c r="E737" s="169"/>
      <c r="F737" s="1"/>
      <c r="G737" s="1"/>
      <c r="H737" s="1"/>
      <c r="I737" s="75"/>
      <c r="J737" s="75"/>
      <c r="K737" s="18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5"/>
      <c r="D738" s="1"/>
      <c r="E738" s="169"/>
      <c r="F738" s="1"/>
      <c r="G738" s="1"/>
      <c r="H738" s="1"/>
      <c r="I738" s="75"/>
      <c r="J738" s="75"/>
      <c r="K738" s="18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5"/>
      <c r="D739" s="1"/>
      <c r="E739" s="169"/>
      <c r="F739" s="1"/>
      <c r="G739" s="1"/>
      <c r="H739" s="1"/>
      <c r="I739" s="75"/>
      <c r="J739" s="75"/>
      <c r="K739" s="18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5"/>
      <c r="D740" s="1"/>
      <c r="E740" s="169"/>
      <c r="F740" s="1"/>
      <c r="G740" s="1"/>
      <c r="H740" s="1"/>
      <c r="I740" s="75"/>
      <c r="J740" s="75"/>
      <c r="K740" s="18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5"/>
      <c r="D741" s="1"/>
      <c r="E741" s="169"/>
      <c r="F741" s="1"/>
      <c r="G741" s="1"/>
      <c r="H741" s="1"/>
      <c r="I741" s="75"/>
      <c r="J741" s="75"/>
      <c r="K741" s="18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5"/>
      <c r="D742" s="1"/>
      <c r="E742" s="169"/>
      <c r="F742" s="1"/>
      <c r="G742" s="1"/>
      <c r="H742" s="1"/>
      <c r="I742" s="75"/>
      <c r="J742" s="75"/>
      <c r="K742" s="18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5"/>
      <c r="D743" s="1"/>
      <c r="E743" s="169"/>
      <c r="F743" s="1"/>
      <c r="G743" s="1"/>
      <c r="H743" s="1"/>
      <c r="I743" s="75"/>
      <c r="J743" s="75"/>
      <c r="K743" s="18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5"/>
      <c r="D744" s="1"/>
      <c r="E744" s="169"/>
      <c r="F744" s="1"/>
      <c r="G744" s="1"/>
      <c r="H744" s="1"/>
      <c r="I744" s="75"/>
      <c r="J744" s="75"/>
      <c r="K744" s="18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5"/>
      <c r="D745" s="1"/>
      <c r="E745" s="169"/>
      <c r="F745" s="1"/>
      <c r="G745" s="1"/>
      <c r="H745" s="1"/>
      <c r="I745" s="75"/>
      <c r="J745" s="75"/>
      <c r="K745" s="18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5"/>
      <c r="D746" s="1"/>
      <c r="E746" s="169"/>
      <c r="F746" s="1"/>
      <c r="G746" s="1"/>
      <c r="H746" s="1"/>
      <c r="I746" s="75"/>
      <c r="J746" s="75"/>
      <c r="K746" s="18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5"/>
      <c r="D747" s="1"/>
      <c r="E747" s="169"/>
      <c r="F747" s="1"/>
      <c r="G747" s="1"/>
      <c r="H747" s="1"/>
      <c r="I747" s="75"/>
      <c r="J747" s="75"/>
      <c r="K747" s="18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5"/>
      <c r="D748" s="1"/>
      <c r="E748" s="169"/>
      <c r="F748" s="1"/>
      <c r="G748" s="1"/>
      <c r="H748" s="1"/>
      <c r="I748" s="75"/>
      <c r="J748" s="75"/>
      <c r="K748" s="18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5"/>
      <c r="D749" s="1"/>
      <c r="E749" s="169"/>
      <c r="F749" s="1"/>
      <c r="G749" s="1"/>
      <c r="H749" s="1"/>
      <c r="I749" s="75"/>
      <c r="J749" s="75"/>
      <c r="K749" s="18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5"/>
      <c r="D750" s="1"/>
      <c r="E750" s="169"/>
      <c r="F750" s="1"/>
      <c r="G750" s="1"/>
      <c r="H750" s="1"/>
      <c r="I750" s="75"/>
      <c r="J750" s="75"/>
      <c r="K750" s="18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5"/>
      <c r="D751" s="1"/>
      <c r="E751" s="169"/>
      <c r="F751" s="1"/>
      <c r="G751" s="1"/>
      <c r="H751" s="1"/>
      <c r="I751" s="75"/>
      <c r="J751" s="75"/>
      <c r="K751" s="18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5"/>
      <c r="D752" s="1"/>
      <c r="E752" s="169"/>
      <c r="F752" s="1"/>
      <c r="G752" s="1"/>
      <c r="H752" s="1"/>
      <c r="I752" s="75"/>
      <c r="J752" s="75"/>
      <c r="K752" s="18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5"/>
      <c r="D753" s="1"/>
      <c r="E753" s="169"/>
      <c r="F753" s="1"/>
      <c r="G753" s="1"/>
      <c r="H753" s="1"/>
      <c r="I753" s="75"/>
      <c r="J753" s="75"/>
      <c r="K753" s="18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5"/>
      <c r="D754" s="1"/>
      <c r="E754" s="169"/>
      <c r="F754" s="1"/>
      <c r="G754" s="1"/>
      <c r="H754" s="1"/>
      <c r="I754" s="75"/>
      <c r="J754" s="75"/>
      <c r="K754" s="18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5"/>
      <c r="D755" s="1"/>
      <c r="E755" s="169"/>
      <c r="F755" s="1"/>
      <c r="G755" s="1"/>
      <c r="H755" s="1"/>
      <c r="I755" s="75"/>
      <c r="J755" s="75"/>
      <c r="K755" s="18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5"/>
      <c r="D756" s="1"/>
      <c r="E756" s="169"/>
      <c r="F756" s="1"/>
      <c r="G756" s="1"/>
      <c r="H756" s="1"/>
      <c r="I756" s="75"/>
      <c r="J756" s="75"/>
      <c r="K756" s="18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5"/>
      <c r="D757" s="1"/>
      <c r="E757" s="169"/>
      <c r="F757" s="1"/>
      <c r="G757" s="1"/>
      <c r="H757" s="1"/>
      <c r="I757" s="75"/>
      <c r="J757" s="75"/>
      <c r="K757" s="18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5"/>
      <c r="D758" s="1"/>
      <c r="E758" s="169"/>
      <c r="F758" s="1"/>
      <c r="G758" s="1"/>
      <c r="H758" s="1"/>
      <c r="I758" s="75"/>
      <c r="J758" s="75"/>
      <c r="K758" s="18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5"/>
      <c r="D759" s="1"/>
      <c r="E759" s="169"/>
      <c r="F759" s="1"/>
      <c r="G759" s="1"/>
      <c r="H759" s="1"/>
      <c r="I759" s="75"/>
      <c r="J759" s="75"/>
      <c r="K759" s="18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5"/>
      <c r="D760" s="1"/>
      <c r="E760" s="169"/>
      <c r="F760" s="1"/>
      <c r="G760" s="1"/>
      <c r="H760" s="1"/>
      <c r="I760" s="75"/>
      <c r="J760" s="75"/>
      <c r="K760" s="18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5"/>
      <c r="D761" s="1"/>
      <c r="E761" s="169"/>
      <c r="F761" s="1"/>
      <c r="G761" s="1"/>
      <c r="H761" s="1"/>
      <c r="I761" s="75"/>
      <c r="J761" s="75"/>
      <c r="K761" s="18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5"/>
      <c r="D762" s="1"/>
      <c r="E762" s="169"/>
      <c r="F762" s="1"/>
      <c r="G762" s="1"/>
      <c r="H762" s="1"/>
      <c r="I762" s="75"/>
      <c r="J762" s="75"/>
      <c r="K762" s="18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5"/>
      <c r="D763" s="1"/>
      <c r="E763" s="169"/>
      <c r="F763" s="1"/>
      <c r="G763" s="1"/>
      <c r="H763" s="1"/>
      <c r="I763" s="75"/>
      <c r="J763" s="75"/>
      <c r="K763" s="18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5"/>
      <c r="D764" s="1"/>
      <c r="E764" s="169"/>
      <c r="F764" s="1"/>
      <c r="G764" s="1"/>
      <c r="H764" s="1"/>
      <c r="I764" s="75"/>
      <c r="J764" s="75"/>
      <c r="K764" s="18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5"/>
      <c r="D765" s="1"/>
      <c r="E765" s="169"/>
      <c r="F765" s="1"/>
      <c r="G765" s="1"/>
      <c r="H765" s="1"/>
      <c r="I765" s="75"/>
      <c r="J765" s="75"/>
      <c r="K765" s="18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5"/>
      <c r="D766" s="1"/>
      <c r="E766" s="169"/>
      <c r="F766" s="1"/>
      <c r="G766" s="1"/>
      <c r="H766" s="1"/>
      <c r="I766" s="75"/>
      <c r="J766" s="75"/>
      <c r="K766" s="18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5"/>
      <c r="D767" s="1"/>
      <c r="E767" s="169"/>
      <c r="F767" s="1"/>
      <c r="G767" s="1"/>
      <c r="H767" s="1"/>
      <c r="I767" s="75"/>
      <c r="J767" s="75"/>
      <c r="K767" s="18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5"/>
      <c r="D768" s="1"/>
      <c r="E768" s="169"/>
      <c r="F768" s="1"/>
      <c r="G768" s="1"/>
      <c r="H768" s="1"/>
      <c r="I768" s="75"/>
      <c r="J768" s="75"/>
      <c r="K768" s="18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5"/>
      <c r="D769" s="1"/>
      <c r="E769" s="169"/>
      <c r="F769" s="1"/>
      <c r="G769" s="1"/>
      <c r="H769" s="1"/>
      <c r="I769" s="75"/>
      <c r="J769" s="75"/>
      <c r="K769" s="18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5"/>
      <c r="D770" s="1"/>
      <c r="E770" s="169"/>
      <c r="F770" s="1"/>
      <c r="G770" s="1"/>
      <c r="H770" s="1"/>
      <c r="I770" s="75"/>
      <c r="J770" s="75"/>
      <c r="K770" s="18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5"/>
      <c r="D771" s="1"/>
      <c r="E771" s="169"/>
      <c r="F771" s="1"/>
      <c r="G771" s="1"/>
      <c r="H771" s="1"/>
      <c r="I771" s="75"/>
      <c r="J771" s="75"/>
      <c r="K771" s="18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5"/>
      <c r="D772" s="1"/>
      <c r="E772" s="169"/>
      <c r="F772" s="1"/>
      <c r="G772" s="1"/>
      <c r="H772" s="1"/>
      <c r="I772" s="75"/>
      <c r="J772" s="75"/>
      <c r="K772" s="18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5"/>
      <c r="D773" s="1"/>
      <c r="E773" s="169"/>
      <c r="F773" s="1"/>
      <c r="G773" s="1"/>
      <c r="H773" s="1"/>
      <c r="I773" s="75"/>
      <c r="J773" s="75"/>
      <c r="K773" s="18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5"/>
      <c r="D774" s="1"/>
      <c r="E774" s="169"/>
      <c r="F774" s="1"/>
      <c r="G774" s="1"/>
      <c r="H774" s="1"/>
      <c r="I774" s="75"/>
      <c r="J774" s="75"/>
      <c r="K774" s="18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5"/>
      <c r="D775" s="1"/>
      <c r="E775" s="169"/>
      <c r="F775" s="1"/>
      <c r="G775" s="1"/>
      <c r="H775" s="1"/>
      <c r="I775" s="75"/>
      <c r="J775" s="75"/>
      <c r="K775" s="18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5"/>
      <c r="D776" s="1"/>
      <c r="E776" s="169"/>
      <c r="F776" s="1"/>
      <c r="G776" s="1"/>
      <c r="H776" s="1"/>
      <c r="I776" s="75"/>
      <c r="J776" s="75"/>
      <c r="K776" s="18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5"/>
      <c r="D777" s="1"/>
      <c r="E777" s="169"/>
      <c r="F777" s="1"/>
      <c r="G777" s="1"/>
      <c r="H777" s="1"/>
      <c r="I777" s="75"/>
      <c r="J777" s="75"/>
      <c r="K777" s="18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5"/>
      <c r="D778" s="1"/>
      <c r="E778" s="169"/>
      <c r="F778" s="1"/>
      <c r="G778" s="1"/>
      <c r="H778" s="1"/>
      <c r="I778" s="75"/>
      <c r="J778" s="75"/>
      <c r="K778" s="18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5"/>
      <c r="D779" s="1"/>
      <c r="E779" s="169"/>
      <c r="F779" s="1"/>
      <c r="G779" s="1"/>
      <c r="H779" s="1"/>
      <c r="I779" s="75"/>
      <c r="J779" s="75"/>
      <c r="K779" s="18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5"/>
      <c r="D780" s="1"/>
      <c r="E780" s="169"/>
      <c r="F780" s="1"/>
      <c r="G780" s="1"/>
      <c r="H780" s="1"/>
      <c r="I780" s="75"/>
      <c r="J780" s="75"/>
      <c r="K780" s="18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5"/>
      <c r="D781" s="1"/>
      <c r="E781" s="169"/>
      <c r="F781" s="1"/>
      <c r="G781" s="1"/>
      <c r="H781" s="1"/>
      <c r="I781" s="75"/>
      <c r="J781" s="75"/>
      <c r="K781" s="18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5"/>
      <c r="D782" s="1"/>
      <c r="E782" s="169"/>
      <c r="F782" s="1"/>
      <c r="G782" s="1"/>
      <c r="H782" s="1"/>
      <c r="I782" s="75"/>
      <c r="J782" s="75"/>
      <c r="K782" s="18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5"/>
      <c r="D783" s="1"/>
      <c r="E783" s="169"/>
      <c r="F783" s="1"/>
      <c r="G783" s="1"/>
      <c r="H783" s="1"/>
      <c r="I783" s="75"/>
      <c r="J783" s="75"/>
      <c r="K783" s="18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5"/>
      <c r="D784" s="1"/>
      <c r="E784" s="169"/>
      <c r="F784" s="1"/>
      <c r="G784" s="1"/>
      <c r="H784" s="1"/>
      <c r="I784" s="75"/>
      <c r="J784" s="75"/>
      <c r="K784" s="18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5"/>
      <c r="D785" s="1"/>
      <c r="E785" s="169"/>
      <c r="F785" s="1"/>
      <c r="G785" s="1"/>
      <c r="H785" s="1"/>
      <c r="I785" s="75"/>
      <c r="J785" s="75"/>
      <c r="K785" s="18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5"/>
      <c r="D786" s="1"/>
      <c r="E786" s="169"/>
      <c r="F786" s="1"/>
      <c r="G786" s="1"/>
      <c r="H786" s="1"/>
      <c r="I786" s="75"/>
      <c r="J786" s="75"/>
      <c r="K786" s="18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5"/>
      <c r="D787" s="1"/>
      <c r="E787" s="169"/>
      <c r="F787" s="1"/>
      <c r="G787" s="1"/>
      <c r="H787" s="1"/>
      <c r="I787" s="75"/>
      <c r="J787" s="75"/>
      <c r="K787" s="18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5"/>
      <c r="D788" s="1"/>
      <c r="E788" s="169"/>
      <c r="F788" s="1"/>
      <c r="G788" s="1"/>
      <c r="H788" s="1"/>
      <c r="I788" s="75"/>
      <c r="J788" s="75"/>
      <c r="K788" s="18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5"/>
      <c r="D789" s="1"/>
      <c r="E789" s="169"/>
      <c r="F789" s="1"/>
      <c r="G789" s="1"/>
      <c r="H789" s="1"/>
      <c r="I789" s="75"/>
      <c r="J789" s="75"/>
      <c r="K789" s="18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5"/>
      <c r="D790" s="1"/>
      <c r="E790" s="169"/>
      <c r="F790" s="1"/>
      <c r="G790" s="1"/>
      <c r="H790" s="1"/>
      <c r="I790" s="75"/>
      <c r="J790" s="75"/>
      <c r="K790" s="18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5"/>
      <c r="D791" s="1"/>
      <c r="E791" s="169"/>
      <c r="F791" s="1"/>
      <c r="G791" s="1"/>
      <c r="H791" s="1"/>
      <c r="I791" s="75"/>
      <c r="J791" s="75"/>
      <c r="K791" s="18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5"/>
      <c r="D792" s="1"/>
      <c r="E792" s="169"/>
      <c r="F792" s="1"/>
      <c r="G792" s="1"/>
      <c r="H792" s="1"/>
      <c r="I792" s="75"/>
      <c r="J792" s="75"/>
      <c r="K792" s="18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5"/>
      <c r="D793" s="1"/>
      <c r="E793" s="169"/>
      <c r="F793" s="1"/>
      <c r="G793" s="1"/>
      <c r="H793" s="1"/>
      <c r="I793" s="75"/>
      <c r="J793" s="75"/>
      <c r="K793" s="18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5"/>
      <c r="D794" s="1"/>
      <c r="E794" s="169"/>
      <c r="F794" s="1"/>
      <c r="G794" s="1"/>
      <c r="H794" s="1"/>
      <c r="I794" s="75"/>
      <c r="J794" s="75"/>
      <c r="K794" s="18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5"/>
      <c r="D795" s="1"/>
      <c r="E795" s="169"/>
      <c r="F795" s="1"/>
      <c r="G795" s="1"/>
      <c r="H795" s="1"/>
      <c r="I795" s="75"/>
      <c r="J795" s="75"/>
      <c r="K795" s="18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5"/>
      <c r="D796" s="1"/>
      <c r="E796" s="169"/>
      <c r="F796" s="1"/>
      <c r="G796" s="1"/>
      <c r="H796" s="1"/>
      <c r="I796" s="75"/>
      <c r="J796" s="75"/>
      <c r="K796" s="18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5"/>
      <c r="D797" s="1"/>
      <c r="E797" s="169"/>
      <c r="F797" s="1"/>
      <c r="G797" s="1"/>
      <c r="H797" s="1"/>
      <c r="I797" s="75"/>
      <c r="J797" s="75"/>
      <c r="K797" s="18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5"/>
      <c r="D798" s="1"/>
      <c r="E798" s="169"/>
      <c r="F798" s="1"/>
      <c r="G798" s="1"/>
      <c r="H798" s="1"/>
      <c r="I798" s="75"/>
      <c r="J798" s="75"/>
      <c r="K798" s="18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5"/>
      <c r="D799" s="1"/>
      <c r="E799" s="169"/>
      <c r="F799" s="1"/>
      <c r="G799" s="1"/>
      <c r="H799" s="1"/>
      <c r="I799" s="75"/>
      <c r="J799" s="75"/>
      <c r="K799" s="18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5"/>
      <c r="D800" s="1"/>
      <c r="E800" s="169"/>
      <c r="F800" s="1"/>
      <c r="G800" s="1"/>
      <c r="H800" s="1"/>
      <c r="I800" s="75"/>
      <c r="J800" s="75"/>
      <c r="K800" s="18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5"/>
      <c r="D801" s="1"/>
      <c r="E801" s="169"/>
      <c r="F801" s="1"/>
      <c r="G801" s="1"/>
      <c r="H801" s="1"/>
      <c r="I801" s="75"/>
      <c r="J801" s="75"/>
      <c r="K801" s="18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5"/>
      <c r="D802" s="1"/>
      <c r="E802" s="169"/>
      <c r="F802" s="1"/>
      <c r="G802" s="1"/>
      <c r="H802" s="1"/>
      <c r="I802" s="75"/>
      <c r="J802" s="75"/>
      <c r="K802" s="18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5"/>
      <c r="D803" s="1"/>
      <c r="E803" s="169"/>
      <c r="F803" s="1"/>
      <c r="G803" s="1"/>
      <c r="H803" s="1"/>
      <c r="I803" s="75"/>
      <c r="J803" s="75"/>
      <c r="K803" s="18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5"/>
      <c r="D804" s="1"/>
      <c r="E804" s="169"/>
      <c r="F804" s="1"/>
      <c r="G804" s="1"/>
      <c r="H804" s="1"/>
      <c r="I804" s="75"/>
      <c r="J804" s="75"/>
      <c r="K804" s="18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5"/>
      <c r="D805" s="1"/>
      <c r="E805" s="169"/>
      <c r="F805" s="1"/>
      <c r="G805" s="1"/>
      <c r="H805" s="1"/>
      <c r="I805" s="75"/>
      <c r="J805" s="75"/>
      <c r="K805" s="18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5"/>
      <c r="D806" s="1"/>
      <c r="E806" s="169"/>
      <c r="F806" s="1"/>
      <c r="G806" s="1"/>
      <c r="H806" s="1"/>
      <c r="I806" s="75"/>
      <c r="J806" s="75"/>
      <c r="K806" s="18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5"/>
      <c r="D807" s="1"/>
      <c r="E807" s="169"/>
      <c r="F807" s="1"/>
      <c r="G807" s="1"/>
      <c r="H807" s="1"/>
      <c r="I807" s="75"/>
      <c r="J807" s="75"/>
      <c r="K807" s="18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5"/>
      <c r="D808" s="1"/>
      <c r="E808" s="169"/>
      <c r="F808" s="1"/>
      <c r="G808" s="1"/>
      <c r="H808" s="1"/>
      <c r="I808" s="75"/>
      <c r="J808" s="75"/>
      <c r="K808" s="18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5"/>
      <c r="D809" s="1"/>
      <c r="E809" s="169"/>
      <c r="F809" s="1"/>
      <c r="G809" s="1"/>
      <c r="H809" s="1"/>
      <c r="I809" s="75"/>
      <c r="J809" s="75"/>
      <c r="K809" s="18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5"/>
      <c r="D810" s="1"/>
      <c r="E810" s="169"/>
      <c r="F810" s="1"/>
      <c r="G810" s="1"/>
      <c r="H810" s="1"/>
      <c r="I810" s="75"/>
      <c r="J810" s="75"/>
      <c r="K810" s="18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5"/>
      <c r="D811" s="1"/>
      <c r="E811" s="169"/>
      <c r="F811" s="1"/>
      <c r="G811" s="1"/>
      <c r="H811" s="1"/>
      <c r="I811" s="75"/>
      <c r="J811" s="75"/>
      <c r="K811" s="18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5"/>
      <c r="D812" s="1"/>
      <c r="E812" s="169"/>
      <c r="F812" s="1"/>
      <c r="G812" s="1"/>
      <c r="H812" s="1"/>
      <c r="I812" s="75"/>
      <c r="J812" s="75"/>
      <c r="K812" s="18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5"/>
      <c r="D813" s="1"/>
      <c r="E813" s="169"/>
      <c r="F813" s="1"/>
      <c r="G813" s="1"/>
      <c r="H813" s="1"/>
      <c r="I813" s="75"/>
      <c r="J813" s="75"/>
      <c r="K813" s="18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5"/>
      <c r="D814" s="1"/>
      <c r="E814" s="169"/>
      <c r="F814" s="1"/>
      <c r="G814" s="1"/>
      <c r="H814" s="1"/>
      <c r="I814" s="75"/>
      <c r="J814" s="75"/>
      <c r="K814" s="18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5"/>
      <c r="D815" s="1"/>
      <c r="E815" s="169"/>
      <c r="F815" s="1"/>
      <c r="G815" s="1"/>
      <c r="H815" s="1"/>
      <c r="I815" s="75"/>
      <c r="J815" s="75"/>
      <c r="K815" s="18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5"/>
      <c r="D816" s="1"/>
      <c r="E816" s="169"/>
      <c r="F816" s="1"/>
      <c r="G816" s="1"/>
      <c r="H816" s="1"/>
      <c r="I816" s="75"/>
      <c r="J816" s="75"/>
      <c r="K816" s="18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5"/>
      <c r="D817" s="1"/>
      <c r="E817" s="169"/>
      <c r="F817" s="1"/>
      <c r="G817" s="1"/>
      <c r="H817" s="1"/>
      <c r="I817" s="75"/>
      <c r="J817" s="75"/>
      <c r="K817" s="18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5"/>
      <c r="D818" s="1"/>
      <c r="E818" s="169"/>
      <c r="F818" s="1"/>
      <c r="G818" s="1"/>
      <c r="H818" s="1"/>
      <c r="I818" s="75"/>
      <c r="J818" s="75"/>
      <c r="K818" s="18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5"/>
      <c r="D819" s="1"/>
      <c r="E819" s="169"/>
      <c r="F819" s="1"/>
      <c r="G819" s="1"/>
      <c r="H819" s="1"/>
      <c r="I819" s="75"/>
      <c r="J819" s="75"/>
      <c r="K819" s="18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5"/>
      <c r="D820" s="1"/>
      <c r="E820" s="169"/>
      <c r="F820" s="1"/>
      <c r="G820" s="1"/>
      <c r="H820" s="1"/>
      <c r="I820" s="75"/>
      <c r="J820" s="75"/>
      <c r="K820" s="18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5"/>
      <c r="D821" s="1"/>
      <c r="E821" s="169"/>
      <c r="F821" s="1"/>
      <c r="G821" s="1"/>
      <c r="H821" s="1"/>
      <c r="I821" s="75"/>
      <c r="J821" s="75"/>
      <c r="K821" s="18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5"/>
      <c r="D822" s="1"/>
      <c r="E822" s="169"/>
      <c r="F822" s="1"/>
      <c r="G822" s="1"/>
      <c r="H822" s="1"/>
      <c r="I822" s="75"/>
      <c r="J822" s="75"/>
      <c r="K822" s="18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5"/>
      <c r="D823" s="1"/>
      <c r="E823" s="169"/>
      <c r="F823" s="1"/>
      <c r="G823" s="1"/>
      <c r="H823" s="1"/>
      <c r="I823" s="75"/>
      <c r="J823" s="75"/>
      <c r="K823" s="18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5"/>
      <c r="D824" s="1"/>
      <c r="E824" s="169"/>
      <c r="F824" s="1"/>
      <c r="G824" s="1"/>
      <c r="H824" s="1"/>
      <c r="I824" s="75"/>
      <c r="J824" s="75"/>
      <c r="K824" s="18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5"/>
      <c r="D825" s="1"/>
      <c r="E825" s="169"/>
      <c r="F825" s="1"/>
      <c r="G825" s="1"/>
      <c r="H825" s="1"/>
      <c r="I825" s="75"/>
      <c r="J825" s="75"/>
      <c r="K825" s="18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5"/>
      <c r="D826" s="1"/>
      <c r="E826" s="169"/>
      <c r="F826" s="1"/>
      <c r="G826" s="1"/>
      <c r="H826" s="1"/>
      <c r="I826" s="75"/>
      <c r="J826" s="75"/>
      <c r="K826" s="18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5"/>
      <c r="D827" s="1"/>
      <c r="E827" s="169"/>
      <c r="F827" s="1"/>
      <c r="G827" s="1"/>
      <c r="H827" s="1"/>
      <c r="I827" s="75"/>
      <c r="J827" s="75"/>
      <c r="K827" s="18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5"/>
      <c r="D828" s="1"/>
      <c r="E828" s="169"/>
      <c r="F828" s="1"/>
      <c r="G828" s="1"/>
      <c r="H828" s="1"/>
      <c r="I828" s="75"/>
      <c r="J828" s="75"/>
      <c r="K828" s="18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5"/>
      <c r="D829" s="1"/>
      <c r="E829" s="169"/>
      <c r="F829" s="1"/>
      <c r="G829" s="1"/>
      <c r="H829" s="1"/>
      <c r="I829" s="75"/>
      <c r="J829" s="75"/>
      <c r="K829" s="18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5"/>
      <c r="D830" s="1"/>
      <c r="E830" s="169"/>
      <c r="F830" s="1"/>
      <c r="G830" s="1"/>
      <c r="H830" s="1"/>
      <c r="I830" s="75"/>
      <c r="J830" s="75"/>
      <c r="K830" s="18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5"/>
      <c r="D831" s="1"/>
      <c r="E831" s="169"/>
      <c r="F831" s="1"/>
      <c r="G831" s="1"/>
      <c r="H831" s="1"/>
      <c r="I831" s="75"/>
      <c r="J831" s="75"/>
      <c r="K831" s="18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5"/>
      <c r="D832" s="1"/>
      <c r="E832" s="169"/>
      <c r="F832" s="1"/>
      <c r="G832" s="1"/>
      <c r="H832" s="1"/>
      <c r="I832" s="75"/>
      <c r="J832" s="75"/>
      <c r="K832" s="18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5"/>
      <c r="D833" s="1"/>
      <c r="E833" s="169"/>
      <c r="F833" s="1"/>
      <c r="G833" s="1"/>
      <c r="H833" s="1"/>
      <c r="I833" s="75"/>
      <c r="J833" s="75"/>
      <c r="K833" s="18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5"/>
      <c r="D834" s="1"/>
      <c r="E834" s="169"/>
      <c r="F834" s="1"/>
      <c r="G834" s="1"/>
      <c r="H834" s="1"/>
      <c r="I834" s="75"/>
      <c r="J834" s="75"/>
      <c r="K834" s="18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5"/>
      <c r="D835" s="1"/>
      <c r="E835" s="169"/>
      <c r="F835" s="1"/>
      <c r="G835" s="1"/>
      <c r="H835" s="1"/>
      <c r="I835" s="75"/>
      <c r="J835" s="75"/>
      <c r="K835" s="18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5"/>
      <c r="D836" s="1"/>
      <c r="E836" s="169"/>
      <c r="F836" s="1"/>
      <c r="G836" s="1"/>
      <c r="H836" s="1"/>
      <c r="I836" s="75"/>
      <c r="J836" s="75"/>
      <c r="K836" s="18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5"/>
      <c r="D837" s="1"/>
      <c r="E837" s="169"/>
      <c r="F837" s="1"/>
      <c r="G837" s="1"/>
      <c r="H837" s="1"/>
      <c r="I837" s="75"/>
      <c r="J837" s="75"/>
      <c r="K837" s="18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5"/>
      <c r="D838" s="1"/>
      <c r="E838" s="169"/>
      <c r="F838" s="1"/>
      <c r="G838" s="1"/>
      <c r="H838" s="1"/>
      <c r="I838" s="75"/>
      <c r="J838" s="75"/>
      <c r="K838" s="18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5"/>
      <c r="D839" s="1"/>
      <c r="E839" s="169"/>
      <c r="F839" s="1"/>
      <c r="G839" s="1"/>
      <c r="H839" s="1"/>
      <c r="I839" s="75"/>
      <c r="J839" s="75"/>
      <c r="K839" s="18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5"/>
      <c r="D840" s="1"/>
      <c r="E840" s="169"/>
      <c r="F840" s="1"/>
      <c r="G840" s="1"/>
      <c r="H840" s="1"/>
      <c r="I840" s="75"/>
      <c r="J840" s="75"/>
      <c r="K840" s="18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5"/>
      <c r="D841" s="1"/>
      <c r="E841" s="169"/>
      <c r="F841" s="1"/>
      <c r="G841" s="1"/>
      <c r="H841" s="1"/>
      <c r="I841" s="75"/>
      <c r="J841" s="75"/>
      <c r="K841" s="18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5"/>
      <c r="D842" s="1"/>
      <c r="E842" s="169"/>
      <c r="F842" s="1"/>
      <c r="G842" s="1"/>
      <c r="H842" s="1"/>
      <c r="I842" s="75"/>
      <c r="J842" s="75"/>
      <c r="K842" s="18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5"/>
      <c r="D843" s="1"/>
      <c r="E843" s="169"/>
      <c r="F843" s="1"/>
      <c r="G843" s="1"/>
      <c r="H843" s="1"/>
      <c r="I843" s="75"/>
      <c r="J843" s="75"/>
      <c r="K843" s="18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5"/>
      <c r="D844" s="1"/>
      <c r="E844" s="169"/>
      <c r="F844" s="1"/>
      <c r="G844" s="1"/>
      <c r="H844" s="1"/>
      <c r="I844" s="75"/>
      <c r="J844" s="75"/>
      <c r="K844" s="18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5"/>
      <c r="D845" s="1"/>
      <c r="E845" s="169"/>
      <c r="F845" s="1"/>
      <c r="G845" s="1"/>
      <c r="H845" s="1"/>
      <c r="I845" s="75"/>
      <c r="J845" s="75"/>
      <c r="K845" s="18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5"/>
      <c r="D846" s="1"/>
      <c r="E846" s="169"/>
      <c r="F846" s="1"/>
      <c r="G846" s="1"/>
      <c r="H846" s="1"/>
      <c r="I846" s="75"/>
      <c r="J846" s="75"/>
      <c r="K846" s="18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5"/>
      <c r="D847" s="1"/>
      <c r="E847" s="169"/>
      <c r="F847" s="1"/>
      <c r="G847" s="1"/>
      <c r="H847" s="1"/>
      <c r="I847" s="75"/>
      <c r="J847" s="75"/>
      <c r="K847" s="18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5"/>
      <c r="D848" s="1"/>
      <c r="E848" s="169"/>
      <c r="F848" s="1"/>
      <c r="G848" s="1"/>
      <c r="H848" s="1"/>
      <c r="I848" s="75"/>
      <c r="J848" s="75"/>
      <c r="K848" s="18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5"/>
      <c r="D849" s="1"/>
      <c r="E849" s="169"/>
      <c r="F849" s="1"/>
      <c r="G849" s="1"/>
      <c r="H849" s="1"/>
      <c r="I849" s="75"/>
      <c r="J849" s="75"/>
      <c r="K849" s="18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5"/>
      <c r="D850" s="1"/>
      <c r="E850" s="169"/>
      <c r="F850" s="1"/>
      <c r="G850" s="1"/>
      <c r="H850" s="1"/>
      <c r="I850" s="75"/>
      <c r="J850" s="75"/>
      <c r="K850" s="18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5"/>
      <c r="D851" s="1"/>
      <c r="E851" s="169"/>
      <c r="F851" s="1"/>
      <c r="G851" s="1"/>
      <c r="H851" s="1"/>
      <c r="I851" s="75"/>
      <c r="J851" s="75"/>
      <c r="K851" s="18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5"/>
      <c r="D852" s="1"/>
      <c r="E852" s="169"/>
      <c r="F852" s="1"/>
      <c r="G852" s="1"/>
      <c r="H852" s="1"/>
      <c r="I852" s="75"/>
      <c r="J852" s="75"/>
      <c r="K852" s="18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5"/>
      <c r="D853" s="1"/>
      <c r="E853" s="169"/>
      <c r="F853" s="1"/>
      <c r="G853" s="1"/>
      <c r="H853" s="1"/>
      <c r="I853" s="75"/>
      <c r="J853" s="75"/>
      <c r="K853" s="18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5"/>
      <c r="D854" s="1"/>
      <c r="E854" s="169"/>
      <c r="F854" s="1"/>
      <c r="G854" s="1"/>
      <c r="H854" s="1"/>
      <c r="I854" s="75"/>
      <c r="J854" s="75"/>
      <c r="K854" s="18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5"/>
      <c r="D855" s="1"/>
      <c r="E855" s="169"/>
      <c r="F855" s="1"/>
      <c r="G855" s="1"/>
      <c r="H855" s="1"/>
      <c r="I855" s="75"/>
      <c r="J855" s="75"/>
      <c r="K855" s="18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5"/>
      <c r="D856" s="1"/>
      <c r="E856" s="169"/>
      <c r="F856" s="1"/>
      <c r="G856" s="1"/>
      <c r="H856" s="1"/>
      <c r="I856" s="75"/>
      <c r="J856" s="75"/>
      <c r="K856" s="18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5"/>
      <c r="D857" s="1"/>
      <c r="E857" s="169"/>
      <c r="F857" s="1"/>
      <c r="G857" s="1"/>
      <c r="H857" s="1"/>
      <c r="I857" s="75"/>
      <c r="J857" s="75"/>
      <c r="K857" s="18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5"/>
      <c r="D858" s="1"/>
      <c r="E858" s="169"/>
      <c r="F858" s="1"/>
      <c r="G858" s="1"/>
      <c r="H858" s="1"/>
      <c r="I858" s="75"/>
      <c r="J858" s="75"/>
      <c r="K858" s="18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5"/>
      <c r="D859" s="1"/>
      <c r="E859" s="169"/>
      <c r="F859" s="1"/>
      <c r="G859" s="1"/>
      <c r="H859" s="1"/>
      <c r="I859" s="75"/>
      <c r="J859" s="75"/>
      <c r="K859" s="18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5"/>
      <c r="D860" s="1"/>
      <c r="E860" s="169"/>
      <c r="F860" s="1"/>
      <c r="G860" s="1"/>
      <c r="H860" s="1"/>
      <c r="I860" s="75"/>
      <c r="J860" s="75"/>
      <c r="K860" s="18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5"/>
      <c r="D861" s="1"/>
      <c r="E861" s="169"/>
      <c r="F861" s="1"/>
      <c r="G861" s="1"/>
      <c r="H861" s="1"/>
      <c r="I861" s="75"/>
      <c r="J861" s="75"/>
      <c r="K861" s="18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5"/>
      <c r="D862" s="1"/>
      <c r="E862" s="169"/>
      <c r="F862" s="1"/>
      <c r="G862" s="1"/>
      <c r="H862" s="1"/>
      <c r="I862" s="75"/>
      <c r="J862" s="75"/>
      <c r="K862" s="18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5"/>
      <c r="D863" s="1"/>
      <c r="E863" s="169"/>
      <c r="F863" s="1"/>
      <c r="G863" s="1"/>
      <c r="H863" s="1"/>
      <c r="I863" s="75"/>
      <c r="J863" s="75"/>
      <c r="K863" s="18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5"/>
      <c r="D864" s="1"/>
      <c r="E864" s="169"/>
      <c r="F864" s="1"/>
      <c r="G864" s="1"/>
      <c r="H864" s="1"/>
      <c r="I864" s="75"/>
      <c r="J864" s="75"/>
      <c r="K864" s="18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5"/>
      <c r="D865" s="1"/>
      <c r="E865" s="169"/>
      <c r="F865" s="1"/>
      <c r="G865" s="1"/>
      <c r="H865" s="1"/>
      <c r="I865" s="75"/>
      <c r="J865" s="75"/>
      <c r="K865" s="18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5"/>
      <c r="D866" s="1"/>
      <c r="E866" s="169"/>
      <c r="F866" s="1"/>
      <c r="G866" s="1"/>
      <c r="H866" s="1"/>
      <c r="I866" s="75"/>
      <c r="J866" s="75"/>
      <c r="K866" s="18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5"/>
      <c r="D867" s="1"/>
      <c r="E867" s="169"/>
      <c r="F867" s="1"/>
      <c r="G867" s="1"/>
      <c r="H867" s="1"/>
      <c r="I867" s="75"/>
      <c r="J867" s="75"/>
      <c r="K867" s="18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5"/>
      <c r="D868" s="1"/>
      <c r="E868" s="169"/>
      <c r="F868" s="1"/>
      <c r="G868" s="1"/>
      <c r="H868" s="1"/>
      <c r="I868" s="75"/>
      <c r="J868" s="75"/>
      <c r="K868" s="18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5"/>
      <c r="D869" s="1"/>
      <c r="E869" s="169"/>
      <c r="F869" s="1"/>
      <c r="G869" s="1"/>
      <c r="H869" s="1"/>
      <c r="I869" s="75"/>
      <c r="J869" s="75"/>
      <c r="K869" s="18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5"/>
      <c r="D870" s="1"/>
      <c r="E870" s="169"/>
      <c r="F870" s="1"/>
      <c r="G870" s="1"/>
      <c r="H870" s="1"/>
      <c r="I870" s="75"/>
      <c r="J870" s="75"/>
      <c r="K870" s="18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5"/>
      <c r="D871" s="1"/>
      <c r="E871" s="169"/>
      <c r="F871" s="1"/>
      <c r="G871" s="1"/>
      <c r="H871" s="1"/>
      <c r="I871" s="75"/>
      <c r="J871" s="75"/>
      <c r="K871" s="18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5"/>
      <c r="D872" s="1"/>
      <c r="E872" s="169"/>
      <c r="F872" s="1"/>
      <c r="G872" s="1"/>
      <c r="H872" s="1"/>
      <c r="I872" s="75"/>
      <c r="J872" s="75"/>
      <c r="K872" s="18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5"/>
      <c r="D873" s="1"/>
      <c r="E873" s="169"/>
      <c r="F873" s="1"/>
      <c r="G873" s="1"/>
      <c r="H873" s="1"/>
      <c r="I873" s="75"/>
      <c r="J873" s="75"/>
      <c r="K873" s="18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5"/>
      <c r="D874" s="1"/>
      <c r="E874" s="169"/>
      <c r="F874" s="1"/>
      <c r="G874" s="1"/>
      <c r="H874" s="1"/>
      <c r="I874" s="75"/>
      <c r="J874" s="75"/>
      <c r="K874" s="18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5"/>
      <c r="D875" s="1"/>
      <c r="E875" s="169"/>
      <c r="F875" s="1"/>
      <c r="G875" s="1"/>
      <c r="H875" s="1"/>
      <c r="I875" s="75"/>
      <c r="J875" s="75"/>
      <c r="K875" s="18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5"/>
      <c r="D876" s="1"/>
      <c r="E876" s="169"/>
      <c r="F876" s="1"/>
      <c r="G876" s="1"/>
      <c r="H876" s="1"/>
      <c r="I876" s="75"/>
      <c r="J876" s="75"/>
      <c r="K876" s="18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5"/>
      <c r="D877" s="1"/>
      <c r="E877" s="169"/>
      <c r="F877" s="1"/>
      <c r="G877" s="1"/>
      <c r="H877" s="1"/>
      <c r="I877" s="75"/>
      <c r="J877" s="75"/>
      <c r="K877" s="18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5"/>
      <c r="D878" s="1"/>
      <c r="E878" s="169"/>
      <c r="F878" s="1"/>
      <c r="G878" s="1"/>
      <c r="H878" s="1"/>
      <c r="I878" s="75"/>
      <c r="J878" s="75"/>
      <c r="K878" s="18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5"/>
      <c r="D879" s="1"/>
      <c r="E879" s="169"/>
      <c r="F879" s="1"/>
      <c r="G879" s="1"/>
      <c r="H879" s="1"/>
      <c r="I879" s="75"/>
      <c r="J879" s="75"/>
      <c r="K879" s="18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5"/>
      <c r="D880" s="1"/>
      <c r="E880" s="169"/>
      <c r="F880" s="1"/>
      <c r="G880" s="1"/>
      <c r="H880" s="1"/>
      <c r="I880" s="75"/>
      <c r="J880" s="75"/>
      <c r="K880" s="18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5"/>
      <c r="D881" s="1"/>
      <c r="E881" s="169"/>
      <c r="F881" s="1"/>
      <c r="G881" s="1"/>
      <c r="H881" s="1"/>
      <c r="I881" s="75"/>
      <c r="J881" s="75"/>
      <c r="K881" s="18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5"/>
      <c r="D882" s="1"/>
      <c r="E882" s="169"/>
      <c r="F882" s="1"/>
      <c r="G882" s="1"/>
      <c r="H882" s="1"/>
      <c r="I882" s="75"/>
      <c r="J882" s="75"/>
      <c r="K882" s="18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5"/>
      <c r="D883" s="1"/>
      <c r="E883" s="169"/>
      <c r="F883" s="1"/>
      <c r="G883" s="1"/>
      <c r="H883" s="1"/>
      <c r="I883" s="75"/>
      <c r="J883" s="75"/>
      <c r="K883" s="18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5"/>
      <c r="D884" s="1"/>
      <c r="E884" s="169"/>
      <c r="F884" s="1"/>
      <c r="G884" s="1"/>
      <c r="H884" s="1"/>
      <c r="I884" s="75"/>
      <c r="J884" s="75"/>
      <c r="K884" s="18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5"/>
      <c r="D885" s="1"/>
      <c r="E885" s="169"/>
      <c r="F885" s="1"/>
      <c r="G885" s="1"/>
      <c r="H885" s="1"/>
      <c r="I885" s="75"/>
      <c r="J885" s="75"/>
      <c r="K885" s="18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5"/>
      <c r="D886" s="1"/>
      <c r="E886" s="169"/>
      <c r="F886" s="1"/>
      <c r="G886" s="1"/>
      <c r="H886" s="1"/>
      <c r="I886" s="75"/>
      <c r="J886" s="75"/>
      <c r="K886" s="18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5"/>
      <c r="D887" s="1"/>
      <c r="E887" s="169"/>
      <c r="F887" s="1"/>
      <c r="G887" s="1"/>
      <c r="H887" s="1"/>
      <c r="I887" s="75"/>
      <c r="J887" s="75"/>
      <c r="K887" s="18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5"/>
      <c r="D888" s="1"/>
      <c r="E888" s="169"/>
      <c r="F888" s="1"/>
      <c r="G888" s="1"/>
      <c r="H888" s="1"/>
      <c r="I888" s="75"/>
      <c r="J888" s="75"/>
      <c r="K888" s="18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5"/>
      <c r="D889" s="1"/>
      <c r="E889" s="169"/>
      <c r="F889" s="1"/>
      <c r="G889" s="1"/>
      <c r="H889" s="1"/>
      <c r="I889" s="75"/>
      <c r="J889" s="75"/>
      <c r="K889" s="18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5"/>
      <c r="D890" s="1"/>
      <c r="E890" s="169"/>
      <c r="F890" s="1"/>
      <c r="G890" s="1"/>
      <c r="H890" s="1"/>
      <c r="I890" s="75"/>
      <c r="J890" s="75"/>
      <c r="K890" s="18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5"/>
      <c r="D891" s="1"/>
      <c r="E891" s="169"/>
      <c r="F891" s="1"/>
      <c r="G891" s="1"/>
      <c r="H891" s="1"/>
      <c r="I891" s="75"/>
      <c r="J891" s="75"/>
      <c r="K891" s="18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5"/>
      <c r="D892" s="1"/>
      <c r="E892" s="169"/>
      <c r="F892" s="1"/>
      <c r="G892" s="1"/>
      <c r="H892" s="1"/>
      <c r="I892" s="75"/>
      <c r="J892" s="75"/>
      <c r="K892" s="18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5"/>
      <c r="D893" s="1"/>
      <c r="E893" s="169"/>
      <c r="F893" s="1"/>
      <c r="G893" s="1"/>
      <c r="H893" s="1"/>
      <c r="I893" s="75"/>
      <c r="J893" s="75"/>
      <c r="K893" s="18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5"/>
      <c r="D894" s="1"/>
      <c r="E894" s="169"/>
      <c r="F894" s="1"/>
      <c r="G894" s="1"/>
      <c r="H894" s="1"/>
      <c r="I894" s="75"/>
      <c r="J894" s="75"/>
      <c r="K894" s="18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5"/>
      <c r="D895" s="1"/>
      <c r="E895" s="169"/>
      <c r="F895" s="1"/>
      <c r="G895" s="1"/>
      <c r="H895" s="1"/>
      <c r="I895" s="75"/>
      <c r="J895" s="75"/>
      <c r="K895" s="18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5"/>
      <c r="D896" s="1"/>
      <c r="E896" s="169"/>
      <c r="F896" s="1"/>
      <c r="G896" s="1"/>
      <c r="H896" s="1"/>
      <c r="I896" s="75"/>
      <c r="J896" s="75"/>
      <c r="K896" s="18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5"/>
      <c r="D897" s="1"/>
      <c r="E897" s="169"/>
      <c r="F897" s="1"/>
      <c r="G897" s="1"/>
      <c r="H897" s="1"/>
      <c r="I897" s="75"/>
      <c r="J897" s="75"/>
      <c r="K897" s="18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5"/>
      <c r="D898" s="1"/>
      <c r="E898" s="169"/>
      <c r="F898" s="1"/>
      <c r="G898" s="1"/>
      <c r="H898" s="1"/>
      <c r="I898" s="75"/>
      <c r="J898" s="75"/>
      <c r="K898" s="18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5"/>
      <c r="D899" s="1"/>
      <c r="E899" s="169"/>
      <c r="F899" s="1"/>
      <c r="G899" s="1"/>
      <c r="H899" s="1"/>
      <c r="I899" s="75"/>
      <c r="J899" s="75"/>
      <c r="K899" s="18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5"/>
      <c r="D900" s="1"/>
      <c r="E900" s="169"/>
      <c r="F900" s="1"/>
      <c r="G900" s="1"/>
      <c r="H900" s="1"/>
      <c r="I900" s="75"/>
      <c r="J900" s="75"/>
      <c r="K900" s="18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5"/>
      <c r="D901" s="1"/>
      <c r="E901" s="169"/>
      <c r="F901" s="1"/>
      <c r="G901" s="1"/>
      <c r="H901" s="1"/>
      <c r="I901" s="75"/>
      <c r="J901" s="75"/>
      <c r="K901" s="18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5"/>
      <c r="D902" s="1"/>
      <c r="E902" s="169"/>
      <c r="F902" s="1"/>
      <c r="G902" s="1"/>
      <c r="H902" s="1"/>
      <c r="I902" s="75"/>
      <c r="J902" s="75"/>
      <c r="K902" s="18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5"/>
      <c r="D903" s="1"/>
      <c r="E903" s="169"/>
      <c r="F903" s="1"/>
      <c r="G903" s="1"/>
      <c r="H903" s="1"/>
      <c r="I903" s="75"/>
      <c r="J903" s="75"/>
      <c r="K903" s="18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5"/>
      <c r="D904" s="1"/>
      <c r="E904" s="169"/>
      <c r="F904" s="1"/>
      <c r="G904" s="1"/>
      <c r="H904" s="1"/>
      <c r="I904" s="75"/>
      <c r="J904" s="75"/>
      <c r="K904" s="18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5"/>
      <c r="D905" s="1"/>
      <c r="E905" s="169"/>
      <c r="F905" s="1"/>
      <c r="G905" s="1"/>
      <c r="H905" s="1"/>
      <c r="I905" s="75"/>
      <c r="J905" s="75"/>
      <c r="K905" s="18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5"/>
      <c r="D906" s="1"/>
      <c r="E906" s="169"/>
      <c r="F906" s="1"/>
      <c r="G906" s="1"/>
      <c r="H906" s="1"/>
      <c r="I906" s="75"/>
      <c r="J906" s="75"/>
      <c r="K906" s="18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5"/>
      <c r="D907" s="1"/>
      <c r="E907" s="169"/>
      <c r="F907" s="1"/>
      <c r="G907" s="1"/>
      <c r="H907" s="1"/>
      <c r="I907" s="75"/>
      <c r="J907" s="75"/>
      <c r="K907" s="18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5"/>
      <c r="D908" s="1"/>
      <c r="E908" s="169"/>
      <c r="F908" s="1"/>
      <c r="G908" s="1"/>
      <c r="H908" s="1"/>
      <c r="I908" s="75"/>
      <c r="J908" s="75"/>
      <c r="K908" s="18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5"/>
      <c r="D909" s="1"/>
      <c r="E909" s="169"/>
      <c r="F909" s="1"/>
      <c r="G909" s="1"/>
      <c r="H909" s="1"/>
      <c r="I909" s="75"/>
      <c r="J909" s="75"/>
      <c r="K909" s="18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5"/>
      <c r="D910" s="1"/>
      <c r="E910" s="169"/>
      <c r="F910" s="1"/>
      <c r="G910" s="1"/>
      <c r="H910" s="1"/>
      <c r="I910" s="75"/>
      <c r="J910" s="75"/>
      <c r="K910" s="18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5"/>
      <c r="D911" s="1"/>
      <c r="E911" s="169"/>
      <c r="F911" s="1"/>
      <c r="G911" s="1"/>
      <c r="H911" s="1"/>
      <c r="I911" s="75"/>
      <c r="J911" s="75"/>
      <c r="K911" s="18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5"/>
      <c r="D912" s="1"/>
      <c r="E912" s="169"/>
      <c r="F912" s="1"/>
      <c r="G912" s="1"/>
      <c r="H912" s="1"/>
      <c r="I912" s="75"/>
      <c r="J912" s="75"/>
      <c r="K912" s="18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5"/>
      <c r="D913" s="1"/>
      <c r="E913" s="169"/>
      <c r="F913" s="1"/>
      <c r="G913" s="1"/>
      <c r="H913" s="1"/>
      <c r="I913" s="75"/>
      <c r="J913" s="75"/>
      <c r="K913" s="18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5"/>
      <c r="D914" s="1"/>
      <c r="E914" s="169"/>
      <c r="F914" s="1"/>
      <c r="G914" s="1"/>
      <c r="H914" s="1"/>
      <c r="I914" s="75"/>
      <c r="J914" s="75"/>
      <c r="K914" s="18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5"/>
      <c r="D915" s="1"/>
      <c r="E915" s="169"/>
      <c r="F915" s="1"/>
      <c r="G915" s="1"/>
      <c r="H915" s="1"/>
      <c r="I915" s="75"/>
      <c r="J915" s="75"/>
      <c r="K915" s="18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5"/>
      <c r="D916" s="1"/>
      <c r="E916" s="169"/>
      <c r="F916" s="1"/>
      <c r="G916" s="1"/>
      <c r="H916" s="1"/>
      <c r="I916" s="75"/>
      <c r="J916" s="75"/>
      <c r="K916" s="18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5"/>
      <c r="D917" s="1"/>
      <c r="E917" s="169"/>
      <c r="F917" s="1"/>
      <c r="G917" s="1"/>
      <c r="H917" s="1"/>
      <c r="I917" s="75"/>
      <c r="J917" s="75"/>
      <c r="K917" s="18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5"/>
      <c r="D918" s="1"/>
      <c r="E918" s="169"/>
      <c r="F918" s="1"/>
      <c r="G918" s="1"/>
      <c r="H918" s="1"/>
      <c r="I918" s="75"/>
      <c r="J918" s="75"/>
      <c r="K918" s="18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5"/>
      <c r="D919" s="1"/>
      <c r="E919" s="169"/>
      <c r="F919" s="1"/>
      <c r="G919" s="1"/>
      <c r="H919" s="1"/>
      <c r="I919" s="75"/>
      <c r="J919" s="75"/>
      <c r="K919" s="18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5"/>
      <c r="D920" s="1"/>
      <c r="E920" s="169"/>
      <c r="F920" s="1"/>
      <c r="G920" s="1"/>
      <c r="H920" s="1"/>
      <c r="I920" s="75"/>
      <c r="J920" s="75"/>
      <c r="K920" s="18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5"/>
      <c r="D921" s="1"/>
      <c r="E921" s="169"/>
      <c r="F921" s="1"/>
      <c r="G921" s="1"/>
      <c r="H921" s="1"/>
      <c r="I921" s="75"/>
      <c r="J921" s="75"/>
      <c r="K921" s="18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5"/>
      <c r="D922" s="1"/>
      <c r="E922" s="169"/>
      <c r="F922" s="1"/>
      <c r="G922" s="1"/>
      <c r="H922" s="1"/>
      <c r="I922" s="75"/>
      <c r="J922" s="75"/>
      <c r="K922" s="18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5"/>
      <c r="D923" s="1"/>
      <c r="E923" s="169"/>
      <c r="F923" s="1"/>
      <c r="G923" s="1"/>
      <c r="H923" s="1"/>
      <c r="I923" s="75"/>
      <c r="J923" s="75"/>
      <c r="K923" s="18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5"/>
      <c r="D924" s="1"/>
      <c r="E924" s="169"/>
      <c r="F924" s="1"/>
      <c r="G924" s="1"/>
      <c r="H924" s="1"/>
      <c r="I924" s="75"/>
      <c r="J924" s="75"/>
      <c r="K924" s="18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5"/>
      <c r="D925" s="1"/>
      <c r="E925" s="169"/>
      <c r="F925" s="1"/>
      <c r="G925" s="1"/>
      <c r="H925" s="1"/>
      <c r="I925" s="75"/>
      <c r="J925" s="75"/>
      <c r="K925" s="18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5"/>
      <c r="D926" s="1"/>
      <c r="E926" s="169"/>
      <c r="F926" s="1"/>
      <c r="G926" s="1"/>
      <c r="H926" s="1"/>
      <c r="I926" s="75"/>
      <c r="J926" s="75"/>
      <c r="K926" s="18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5"/>
      <c r="D927" s="1"/>
      <c r="E927" s="169"/>
      <c r="F927" s="1"/>
      <c r="G927" s="1"/>
      <c r="H927" s="1"/>
      <c r="I927" s="75"/>
      <c r="J927" s="75"/>
      <c r="K927" s="18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5"/>
      <c r="D928" s="1"/>
      <c r="E928" s="169"/>
      <c r="F928" s="1"/>
      <c r="G928" s="1"/>
      <c r="H928" s="1"/>
      <c r="I928" s="75"/>
      <c r="J928" s="75"/>
      <c r="K928" s="18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5"/>
      <c r="D929" s="1"/>
      <c r="E929" s="169"/>
      <c r="F929" s="1"/>
      <c r="G929" s="1"/>
      <c r="H929" s="1"/>
      <c r="I929" s="75"/>
      <c r="J929" s="75"/>
      <c r="K929" s="18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5"/>
      <c r="D930" s="1"/>
      <c r="E930" s="169"/>
      <c r="F930" s="1"/>
      <c r="G930" s="1"/>
      <c r="H930" s="1"/>
      <c r="I930" s="75"/>
      <c r="J930" s="75"/>
      <c r="K930" s="18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5"/>
      <c r="D931" s="1"/>
      <c r="E931" s="169"/>
      <c r="F931" s="1"/>
      <c r="G931" s="1"/>
      <c r="H931" s="1"/>
      <c r="I931" s="75"/>
      <c r="J931" s="75"/>
      <c r="K931" s="18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5"/>
      <c r="D932" s="1"/>
      <c r="E932" s="169"/>
      <c r="F932" s="1"/>
      <c r="G932" s="1"/>
      <c r="H932" s="1"/>
      <c r="I932" s="75"/>
      <c r="J932" s="75"/>
      <c r="K932" s="18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5"/>
      <c r="D933" s="1"/>
      <c r="E933" s="169"/>
      <c r="F933" s="1"/>
      <c r="G933" s="1"/>
      <c r="H933" s="1"/>
      <c r="I933" s="75"/>
      <c r="J933" s="75"/>
      <c r="K933" s="18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5"/>
      <c r="D934" s="1"/>
      <c r="E934" s="169"/>
      <c r="F934" s="1"/>
      <c r="G934" s="1"/>
      <c r="H934" s="1"/>
      <c r="I934" s="75"/>
      <c r="J934" s="75"/>
      <c r="K934" s="18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5"/>
      <c r="D935" s="1"/>
      <c r="E935" s="169"/>
      <c r="F935" s="1"/>
      <c r="G935" s="1"/>
      <c r="H935" s="1"/>
      <c r="I935" s="75"/>
      <c r="J935" s="75"/>
      <c r="K935" s="18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5"/>
      <c r="D936" s="1"/>
      <c r="E936" s="169"/>
      <c r="F936" s="1"/>
      <c r="G936" s="1"/>
      <c r="H936" s="1"/>
      <c r="I936" s="75"/>
      <c r="J936" s="75"/>
      <c r="K936" s="18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5"/>
      <c r="D937" s="1"/>
      <c r="E937" s="169"/>
      <c r="F937" s="1"/>
      <c r="G937" s="1"/>
      <c r="H937" s="1"/>
      <c r="I937" s="75"/>
      <c r="J937" s="75"/>
      <c r="K937" s="18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5"/>
      <c r="D938" s="1"/>
      <c r="E938" s="169"/>
      <c r="F938" s="1"/>
      <c r="G938" s="1"/>
      <c r="H938" s="1"/>
      <c r="I938" s="75"/>
      <c r="J938" s="75"/>
      <c r="K938" s="18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5"/>
      <c r="D939" s="1"/>
      <c r="E939" s="169"/>
      <c r="F939" s="1"/>
      <c r="G939" s="1"/>
      <c r="H939" s="1"/>
      <c r="I939" s="75"/>
      <c r="J939" s="75"/>
      <c r="K939" s="18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5"/>
      <c r="D940" s="1"/>
      <c r="E940" s="169"/>
      <c r="F940" s="1"/>
      <c r="G940" s="1"/>
      <c r="H940" s="1"/>
      <c r="I940" s="75"/>
      <c r="J940" s="75"/>
      <c r="K940" s="18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5"/>
      <c r="D941" s="1"/>
      <c r="E941" s="169"/>
      <c r="F941" s="1"/>
      <c r="G941" s="1"/>
      <c r="H941" s="1"/>
      <c r="I941" s="75"/>
      <c r="J941" s="75"/>
      <c r="K941" s="18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5"/>
      <c r="D942" s="1"/>
      <c r="E942" s="169"/>
      <c r="F942" s="1"/>
      <c r="G942" s="1"/>
      <c r="H942" s="1"/>
      <c r="I942" s="75"/>
      <c r="J942" s="75"/>
      <c r="K942" s="18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5"/>
      <c r="D943" s="1"/>
      <c r="E943" s="169"/>
      <c r="F943" s="1"/>
      <c r="G943" s="1"/>
      <c r="H943" s="1"/>
      <c r="I943" s="75"/>
      <c r="J943" s="75"/>
      <c r="K943" s="18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5"/>
      <c r="D944" s="1"/>
      <c r="E944" s="169"/>
      <c r="F944" s="1"/>
      <c r="G944" s="1"/>
      <c r="H944" s="1"/>
      <c r="I944" s="75"/>
      <c r="J944" s="75"/>
      <c r="K944" s="18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5"/>
      <c r="D945" s="1"/>
      <c r="E945" s="169"/>
      <c r="F945" s="1"/>
      <c r="G945" s="1"/>
      <c r="H945" s="1"/>
      <c r="I945" s="75"/>
      <c r="J945" s="75"/>
      <c r="K945" s="18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5"/>
      <c r="D946" s="1"/>
      <c r="E946" s="169"/>
      <c r="F946" s="1"/>
      <c r="G946" s="1"/>
      <c r="H946" s="1"/>
      <c r="I946" s="75"/>
      <c r="J946" s="75"/>
      <c r="K946" s="18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5"/>
      <c r="D947" s="1"/>
      <c r="E947" s="169"/>
      <c r="F947" s="1"/>
      <c r="G947" s="1"/>
      <c r="H947" s="1"/>
      <c r="I947" s="75"/>
      <c r="J947" s="75"/>
      <c r="K947" s="18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5"/>
      <c r="D948" s="1"/>
      <c r="E948" s="169"/>
      <c r="F948" s="1"/>
      <c r="G948" s="1"/>
      <c r="H948" s="1"/>
      <c r="I948" s="75"/>
      <c r="J948" s="75"/>
      <c r="K948" s="18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5"/>
      <c r="D949" s="1"/>
      <c r="E949" s="169"/>
      <c r="F949" s="1"/>
      <c r="G949" s="1"/>
      <c r="H949" s="1"/>
      <c r="I949" s="75"/>
      <c r="J949" s="75"/>
      <c r="K949" s="18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5"/>
      <c r="D950" s="1"/>
      <c r="E950" s="169"/>
      <c r="F950" s="1"/>
      <c r="G950" s="1"/>
      <c r="H950" s="1"/>
      <c r="I950" s="75"/>
      <c r="J950" s="75"/>
      <c r="K950" s="18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5"/>
      <c r="D951" s="1"/>
      <c r="E951" s="169"/>
      <c r="F951" s="1"/>
      <c r="G951" s="1"/>
      <c r="H951" s="1"/>
      <c r="I951" s="75"/>
      <c r="J951" s="75"/>
      <c r="K951" s="18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5"/>
      <c r="D952" s="1"/>
      <c r="E952" s="169"/>
      <c r="F952" s="1"/>
      <c r="G952" s="1"/>
      <c r="H952" s="1"/>
      <c r="I952" s="75"/>
      <c r="J952" s="75"/>
      <c r="K952" s="18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5"/>
      <c r="D953" s="1"/>
      <c r="E953" s="169"/>
      <c r="F953" s="1"/>
      <c r="G953" s="1"/>
      <c r="H953" s="1"/>
      <c r="I953" s="75"/>
      <c r="J953" s="75"/>
      <c r="K953" s="18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5"/>
      <c r="D954" s="1"/>
      <c r="E954" s="169"/>
      <c r="F954" s="1"/>
      <c r="G954" s="1"/>
      <c r="H954" s="1"/>
      <c r="I954" s="75"/>
      <c r="J954" s="75"/>
      <c r="K954" s="18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5"/>
      <c r="D955" s="1"/>
      <c r="E955" s="169"/>
      <c r="F955" s="1"/>
      <c r="G955" s="1"/>
      <c r="H955" s="1"/>
      <c r="I955" s="75"/>
      <c r="J955" s="75"/>
      <c r="K955" s="18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5"/>
      <c r="D956" s="1"/>
      <c r="E956" s="169"/>
      <c r="F956" s="1"/>
      <c r="G956" s="1"/>
      <c r="H956" s="1"/>
      <c r="I956" s="75"/>
      <c r="J956" s="75"/>
      <c r="K956" s="18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5"/>
      <c r="D957" s="1"/>
      <c r="E957" s="169"/>
      <c r="F957" s="1"/>
      <c r="G957" s="1"/>
      <c r="H957" s="1"/>
      <c r="I957" s="75"/>
      <c r="J957" s="75"/>
      <c r="K957" s="18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5"/>
      <c r="D958" s="1"/>
      <c r="E958" s="169"/>
      <c r="F958" s="1"/>
      <c r="G958" s="1"/>
      <c r="H958" s="1"/>
      <c r="I958" s="75"/>
      <c r="J958" s="75"/>
      <c r="K958" s="18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5"/>
      <c r="D959" s="1"/>
      <c r="E959" s="169"/>
      <c r="F959" s="1"/>
      <c r="G959" s="1"/>
      <c r="H959" s="1"/>
      <c r="I959" s="75"/>
      <c r="J959" s="75"/>
      <c r="K959" s="18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5"/>
      <c r="D960" s="1"/>
      <c r="E960" s="169"/>
      <c r="F960" s="1"/>
      <c r="G960" s="1"/>
      <c r="H960" s="1"/>
      <c r="I960" s="75"/>
      <c r="J960" s="75"/>
      <c r="K960" s="18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5"/>
      <c r="D961" s="1"/>
      <c r="E961" s="169"/>
      <c r="F961" s="1"/>
      <c r="G961" s="1"/>
      <c r="H961" s="1"/>
      <c r="I961" s="75"/>
      <c r="J961" s="75"/>
      <c r="K961" s="18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5"/>
      <c r="D962" s="1"/>
      <c r="E962" s="169"/>
      <c r="F962" s="1"/>
      <c r="G962" s="1"/>
      <c r="H962" s="1"/>
      <c r="I962" s="75"/>
      <c r="J962" s="75"/>
      <c r="K962" s="18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5"/>
      <c r="D963" s="1"/>
      <c r="E963" s="169"/>
      <c r="F963" s="1"/>
      <c r="G963" s="1"/>
      <c r="H963" s="1"/>
      <c r="I963" s="75"/>
      <c r="J963" s="75"/>
      <c r="K963" s="18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5"/>
      <c r="D964" s="1"/>
      <c r="E964" s="169"/>
      <c r="F964" s="1"/>
      <c r="G964" s="1"/>
      <c r="H964" s="1"/>
      <c r="I964" s="75"/>
      <c r="J964" s="75"/>
      <c r="K964" s="18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5"/>
      <c r="D965" s="1"/>
      <c r="E965" s="169"/>
      <c r="F965" s="1"/>
      <c r="G965" s="1"/>
      <c r="H965" s="1"/>
      <c r="I965" s="75"/>
      <c r="J965" s="75"/>
      <c r="K965" s="18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5"/>
      <c r="D966" s="1"/>
      <c r="E966" s="169"/>
      <c r="F966" s="1"/>
      <c r="G966" s="1"/>
      <c r="H966" s="1"/>
      <c r="I966" s="75"/>
      <c r="J966" s="75"/>
      <c r="K966" s="18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5"/>
      <c r="D967" s="1"/>
      <c r="E967" s="169"/>
      <c r="F967" s="1"/>
      <c r="G967" s="1"/>
      <c r="H967" s="1"/>
      <c r="I967" s="75"/>
      <c r="J967" s="75"/>
      <c r="K967" s="18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5"/>
      <c r="D968" s="1"/>
      <c r="E968" s="169"/>
      <c r="F968" s="1"/>
      <c r="G968" s="1"/>
      <c r="H968" s="1"/>
      <c r="I968" s="75"/>
      <c r="J968" s="75"/>
      <c r="K968" s="18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5"/>
      <c r="D969" s="1"/>
      <c r="E969" s="169"/>
      <c r="F969" s="1"/>
      <c r="G969" s="1"/>
      <c r="H969" s="1"/>
      <c r="I969" s="75"/>
      <c r="J969" s="75"/>
      <c r="K969" s="18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5"/>
      <c r="D970" s="1"/>
      <c r="E970" s="169"/>
      <c r="F970" s="1"/>
      <c r="G970" s="1"/>
      <c r="H970" s="1"/>
      <c r="I970" s="75"/>
      <c r="J970" s="75"/>
      <c r="K970" s="18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5"/>
      <c r="D971" s="1"/>
      <c r="E971" s="169"/>
      <c r="F971" s="1"/>
      <c r="G971" s="1"/>
      <c r="H971" s="1"/>
      <c r="I971" s="75"/>
      <c r="J971" s="75"/>
      <c r="K971" s="18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5"/>
      <c r="D972" s="1"/>
      <c r="E972" s="169"/>
      <c r="F972" s="1"/>
      <c r="G972" s="1"/>
      <c r="H972" s="1"/>
      <c r="I972" s="75"/>
      <c r="J972" s="75"/>
      <c r="K972" s="18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5"/>
      <c r="D973" s="1"/>
      <c r="E973" s="169"/>
      <c r="F973" s="1"/>
      <c r="G973" s="1"/>
      <c r="H973" s="1"/>
      <c r="I973" s="75"/>
      <c r="J973" s="75"/>
      <c r="K973" s="18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5"/>
      <c r="D974" s="1"/>
      <c r="E974" s="169"/>
      <c r="F974" s="1"/>
      <c r="G974" s="1"/>
      <c r="H974" s="1"/>
      <c r="I974" s="75"/>
      <c r="J974" s="75"/>
      <c r="K974" s="18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5"/>
      <c r="D975" s="1"/>
      <c r="E975" s="169"/>
      <c r="F975" s="1"/>
      <c r="G975" s="1"/>
      <c r="H975" s="1"/>
      <c r="I975" s="75"/>
      <c r="J975" s="75"/>
      <c r="K975" s="18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5"/>
      <c r="D976" s="1"/>
      <c r="E976" s="169"/>
      <c r="F976" s="1"/>
      <c r="G976" s="1"/>
      <c r="H976" s="1"/>
      <c r="I976" s="75"/>
      <c r="J976" s="75"/>
      <c r="K976" s="18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5"/>
      <c r="D977" s="1"/>
      <c r="E977" s="169"/>
      <c r="F977" s="1"/>
      <c r="G977" s="1"/>
      <c r="H977" s="1"/>
      <c r="I977" s="75"/>
      <c r="J977" s="75"/>
      <c r="K977" s="187"/>
      <c r="L977" s="15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5"/>
      <c r="D978" s="1"/>
      <c r="E978" s="169"/>
      <c r="F978" s="1"/>
      <c r="G978" s="1"/>
      <c r="H978" s="1"/>
      <c r="I978" s="75"/>
      <c r="J978" s="75"/>
      <c r="K978" s="187"/>
      <c r="L978" s="15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5"/>
      <c r="D979" s="1"/>
      <c r="E979" s="169"/>
      <c r="F979" s="1"/>
      <c r="G979" s="1"/>
      <c r="H979" s="1"/>
      <c r="I979" s="75"/>
      <c r="J979" s="75"/>
      <c r="K979" s="187"/>
      <c r="L979" s="15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5"/>
      <c r="D980" s="1"/>
      <c r="E980" s="169"/>
      <c r="F980" s="1"/>
      <c r="G980" s="1"/>
      <c r="H980" s="1"/>
      <c r="I980" s="75"/>
      <c r="J980" s="75"/>
      <c r="K980" s="187"/>
      <c r="L980" s="15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5"/>
      <c r="D981" s="1"/>
      <c r="E981" s="169"/>
      <c r="F981" s="1"/>
      <c r="G981" s="1"/>
      <c r="H981" s="1"/>
      <c r="I981" s="75"/>
      <c r="J981" s="75"/>
      <c r="K981" s="187"/>
      <c r="L981" s="15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5"/>
      <c r="D982" s="1"/>
      <c r="E982" s="169"/>
      <c r="F982" s="1"/>
      <c r="G982" s="1"/>
      <c r="H982" s="1"/>
      <c r="I982" s="75"/>
      <c r="J982" s="75"/>
      <c r="K982" s="187"/>
      <c r="L982" s="15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2">
      <c r="A983" s="1"/>
      <c r="B983" s="1"/>
      <c r="C983" s="75"/>
      <c r="D983" s="1"/>
      <c r="E983" s="169"/>
      <c r="F983" s="1"/>
      <c r="G983" s="1"/>
      <c r="H983" s="1"/>
      <c r="I983" s="75"/>
      <c r="J983" s="75"/>
      <c r="K983" s="187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</row>
    <row r="984" spans="1:26" ht="15" customHeight="1" x14ac:dyDescent="0.2">
      <c r="A984" s="1"/>
      <c r="B984" s="1"/>
      <c r="C984" s="75"/>
      <c r="D984" s="1"/>
      <c r="E984" s="169"/>
      <c r="F984" s="1"/>
      <c r="G984" s="1"/>
      <c r="H984" s="1"/>
      <c r="I984" s="75"/>
      <c r="J984" s="75"/>
      <c r="K984" s="187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</row>
    <row r="985" spans="1:26" ht="15" customHeight="1" x14ac:dyDescent="0.2">
      <c r="A985" s="1"/>
      <c r="B985" s="1"/>
      <c r="C985" s="75"/>
      <c r="D985" s="1"/>
      <c r="E985" s="169"/>
      <c r="F985" s="1"/>
      <c r="G985" s="1"/>
      <c r="H985" s="1"/>
      <c r="I985" s="75"/>
      <c r="J985" s="75"/>
      <c r="K985" s="187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</row>
    <row r="986" spans="1:26" ht="15" customHeight="1" x14ac:dyDescent="0.2">
      <c r="A986" s="1"/>
      <c r="B986" s="1"/>
      <c r="C986" s="75"/>
      <c r="D986" s="1"/>
      <c r="E986" s="169"/>
      <c r="F986" s="1"/>
      <c r="G986" s="1"/>
      <c r="H986" s="1"/>
      <c r="I986" s="75"/>
      <c r="J986" s="75"/>
      <c r="K986" s="187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</row>
    <row r="987" spans="1:26" ht="15" customHeight="1" x14ac:dyDescent="0.2">
      <c r="A987" s="1"/>
      <c r="B987" s="1"/>
      <c r="C987" s="75"/>
      <c r="D987" s="1"/>
      <c r="E987" s="169"/>
      <c r="F987" s="1"/>
      <c r="G987" s="1"/>
      <c r="H987" s="1"/>
      <c r="I987" s="75"/>
      <c r="J987" s="75"/>
      <c r="K987" s="187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</row>
    <row r="988" spans="1:26" ht="15" customHeight="1" x14ac:dyDescent="0.2">
      <c r="A988" s="1"/>
      <c r="B988" s="1"/>
      <c r="C988" s="75"/>
      <c r="D988" s="1"/>
      <c r="E988" s="169"/>
      <c r="F988" s="1"/>
      <c r="G988" s="1"/>
      <c r="H988" s="1"/>
      <c r="I988" s="75"/>
      <c r="J988" s="75"/>
      <c r="K988" s="187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</row>
    <row r="989" spans="1:26" ht="15" customHeight="1" x14ac:dyDescent="0.2">
      <c r="A989" s="1"/>
      <c r="B989" s="1"/>
      <c r="C989" s="75"/>
      <c r="D989" s="1"/>
      <c r="E989" s="169"/>
      <c r="F989" s="1"/>
      <c r="G989" s="1"/>
      <c r="H989" s="1"/>
      <c r="I989" s="75"/>
      <c r="J989" s="75"/>
      <c r="K989" s="187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</row>
    <row r="990" spans="1:26" ht="15" customHeight="1" x14ac:dyDescent="0.2">
      <c r="A990" s="1"/>
      <c r="B990" s="1"/>
      <c r="C990" s="75"/>
      <c r="D990" s="1"/>
      <c r="E990" s="169"/>
      <c r="F990" s="1"/>
      <c r="G990" s="1"/>
      <c r="H990" s="1"/>
      <c r="I990" s="75"/>
      <c r="J990" s="75"/>
      <c r="K990" s="187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</row>
    <row r="991" spans="1:26" ht="15" customHeight="1" x14ac:dyDescent="0.2">
      <c r="A991" s="1"/>
      <c r="B991" s="1"/>
      <c r="C991" s="75"/>
      <c r="D991" s="1"/>
      <c r="E991" s="169"/>
      <c r="F991" s="1"/>
      <c r="G991" s="1"/>
      <c r="H991" s="1"/>
      <c r="I991" s="75"/>
      <c r="J991" s="75"/>
      <c r="K991" s="187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</row>
    <row r="992" spans="1:26" ht="15" customHeight="1" x14ac:dyDescent="0.2">
      <c r="A992" s="1"/>
      <c r="B992" s="1"/>
      <c r="C992" s="75"/>
      <c r="D992" s="1"/>
      <c r="E992" s="169"/>
      <c r="F992" s="1"/>
      <c r="G992" s="1"/>
      <c r="H992" s="1"/>
      <c r="I992" s="75"/>
      <c r="J992" s="75"/>
      <c r="K992" s="187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</row>
    <row r="993" spans="1:26" ht="15" customHeight="1" x14ac:dyDescent="0.2">
      <c r="A993" s="1"/>
      <c r="B993" s="1"/>
      <c r="C993" s="75"/>
      <c r="D993" s="1"/>
      <c r="E993" s="169"/>
      <c r="F993" s="1"/>
      <c r="G993" s="1"/>
      <c r="H993" s="1"/>
      <c r="I993" s="75"/>
      <c r="J993" s="75"/>
      <c r="K993" s="187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</row>
    <row r="994" spans="1:26" ht="15" customHeight="1" x14ac:dyDescent="0.2">
      <c r="A994" s="1"/>
      <c r="B994" s="1"/>
      <c r="C994" s="75"/>
      <c r="D994" s="1"/>
      <c r="E994" s="169"/>
      <c r="F994" s="1"/>
      <c r="G994" s="1"/>
      <c r="H994" s="1"/>
      <c r="I994" s="75"/>
      <c r="J994" s="75"/>
      <c r="K994" s="187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</row>
    <row r="995" spans="1:26" ht="15" customHeight="1" x14ac:dyDescent="0.2">
      <c r="A995" s="1"/>
      <c r="B995" s="1"/>
      <c r="C995" s="75"/>
      <c r="D995" s="1"/>
      <c r="E995" s="169"/>
      <c r="F995" s="1"/>
      <c r="G995" s="1"/>
      <c r="H995" s="1"/>
      <c r="I995" s="75"/>
      <c r="J995" s="75"/>
      <c r="K995" s="187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</row>
    <row r="996" spans="1:26" ht="15" customHeight="1" x14ac:dyDescent="0.2">
      <c r="A996" s="1"/>
      <c r="B996" s="1"/>
      <c r="C996" s="75"/>
      <c r="D996" s="1"/>
      <c r="E996" s="169"/>
      <c r="F996" s="1"/>
      <c r="G996" s="1"/>
      <c r="H996" s="1"/>
      <c r="I996" s="75"/>
      <c r="J996" s="75"/>
      <c r="K996" s="187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  <c r="Z996" s="159"/>
    </row>
    <row r="997" spans="1:26" ht="15" customHeight="1" x14ac:dyDescent="0.2">
      <c r="A997" s="1"/>
      <c r="B997" s="1"/>
      <c r="C997" s="75"/>
      <c r="D997" s="1"/>
      <c r="E997" s="169"/>
      <c r="F997" s="1"/>
      <c r="G997" s="1"/>
      <c r="H997" s="1"/>
      <c r="I997" s="75"/>
      <c r="J997" s="75"/>
      <c r="K997" s="187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</row>
    <row r="998" spans="1:26" ht="15" customHeight="1" x14ac:dyDescent="0.2">
      <c r="A998" s="1"/>
      <c r="B998" s="1"/>
      <c r="C998" s="75"/>
      <c r="D998" s="1"/>
      <c r="E998" s="169"/>
      <c r="F998" s="1"/>
      <c r="G998" s="1"/>
      <c r="H998" s="1"/>
      <c r="I998" s="75"/>
      <c r="J998" s="75"/>
      <c r="K998" s="187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  <c r="Z998" s="159"/>
    </row>
    <row r="999" spans="1:26" ht="15" customHeight="1" x14ac:dyDescent="0.2">
      <c r="A999" s="1"/>
      <c r="B999" s="1"/>
      <c r="C999" s="75"/>
      <c r="D999" s="1"/>
      <c r="E999" s="169"/>
      <c r="F999" s="1"/>
      <c r="G999" s="1"/>
      <c r="H999" s="1"/>
      <c r="I999" s="75"/>
      <c r="J999" s="75"/>
      <c r="K999" s="187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</row>
    <row r="1000" spans="1:26" ht="15" customHeight="1" x14ac:dyDescent="0.2">
      <c r="A1000" s="1"/>
      <c r="B1000" s="1"/>
      <c r="C1000" s="75"/>
      <c r="D1000" s="1"/>
      <c r="E1000" s="169"/>
      <c r="F1000" s="1"/>
      <c r="G1000" s="1"/>
      <c r="H1000" s="1"/>
      <c r="I1000" s="75"/>
      <c r="J1000" s="75"/>
      <c r="K1000" s="187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  <c r="Z1000" s="159"/>
    </row>
    <row r="1001" spans="1:26" ht="15" customHeight="1" x14ac:dyDescent="0.2">
      <c r="A1001" s="1"/>
      <c r="B1001" s="1"/>
      <c r="C1001" s="75"/>
      <c r="D1001" s="1"/>
      <c r="E1001" s="169"/>
      <c r="F1001" s="1"/>
      <c r="G1001" s="1"/>
      <c r="H1001" s="1"/>
      <c r="I1001" s="75"/>
      <c r="J1001" s="75"/>
      <c r="K1001" s="187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  <c r="Z1001" s="159"/>
    </row>
    <row r="1002" spans="1:26" ht="15" customHeight="1" x14ac:dyDescent="0.2">
      <c r="A1002" s="1"/>
      <c r="B1002" s="1"/>
      <c r="C1002" s="75"/>
      <c r="D1002" s="1"/>
      <c r="E1002" s="169"/>
      <c r="F1002" s="1"/>
      <c r="G1002" s="1"/>
      <c r="H1002" s="1"/>
      <c r="I1002" s="75"/>
      <c r="J1002" s="75"/>
      <c r="K1002" s="187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  <c r="Z1002" s="159"/>
    </row>
    <row r="1003" spans="1:26" ht="15" customHeight="1" x14ac:dyDescent="0.2">
      <c r="A1003" s="1"/>
      <c r="B1003" s="1"/>
      <c r="C1003" s="75"/>
      <c r="D1003" s="1"/>
      <c r="E1003" s="169"/>
      <c r="F1003" s="1"/>
      <c r="G1003" s="1"/>
      <c r="H1003" s="1"/>
      <c r="I1003" s="75"/>
      <c r="J1003" s="75"/>
      <c r="K1003" s="187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  <c r="Z1003" s="159"/>
    </row>
    <row r="1004" spans="1:26" ht="15" customHeight="1" x14ac:dyDescent="0.2">
      <c r="A1004" s="1"/>
      <c r="B1004" s="1"/>
      <c r="C1004" s="75"/>
      <c r="D1004" s="1"/>
      <c r="E1004" s="169"/>
      <c r="F1004" s="1"/>
      <c r="G1004" s="1"/>
      <c r="H1004" s="1"/>
      <c r="I1004" s="75"/>
      <c r="J1004" s="75"/>
      <c r="K1004" s="187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  <c r="Z1004" s="159"/>
    </row>
    <row r="1005" spans="1:26" ht="15" customHeight="1" x14ac:dyDescent="0.2">
      <c r="A1005" s="1"/>
      <c r="B1005" s="1"/>
      <c r="C1005" s="75"/>
      <c r="D1005" s="1"/>
      <c r="E1005" s="169"/>
      <c r="F1005" s="1"/>
      <c r="G1005" s="159"/>
      <c r="H1005" s="1"/>
      <c r="I1005" s="75"/>
      <c r="J1005" s="75"/>
      <c r="K1005" s="187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  <c r="Z1005" s="159"/>
    </row>
    <row r="1006" spans="1:26" ht="15" customHeight="1" x14ac:dyDescent="0.2">
      <c r="A1006" s="1"/>
      <c r="B1006" s="1"/>
      <c r="C1006" s="75"/>
      <c r="D1006" s="1"/>
      <c r="E1006" s="169"/>
      <c r="F1006" s="1"/>
      <c r="G1006" s="159"/>
      <c r="H1006" s="1"/>
      <c r="I1006" s="75"/>
      <c r="J1006" s="75"/>
      <c r="K1006" s="187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  <c r="Z1006" s="159"/>
    </row>
    <row r="1007" spans="1:26" ht="15" customHeight="1" x14ac:dyDescent="0.2">
      <c r="A1007" s="1"/>
      <c r="B1007" s="1"/>
      <c r="C1007" s="75"/>
      <c r="D1007" s="1"/>
      <c r="E1007" s="169"/>
      <c r="F1007" s="1"/>
      <c r="G1007" s="159"/>
      <c r="H1007" s="1"/>
      <c r="I1007" s="75"/>
      <c r="J1007" s="75"/>
      <c r="K1007" s="187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  <c r="Z1007" s="159"/>
    </row>
    <row r="1008" spans="1:26" ht="15" customHeight="1" x14ac:dyDescent="0.2">
      <c r="A1008" s="1"/>
      <c r="B1008" s="1"/>
      <c r="C1008" s="75"/>
      <c r="D1008" s="1"/>
      <c r="E1008" s="169"/>
      <c r="F1008" s="1"/>
      <c r="G1008" s="159"/>
      <c r="H1008" s="1"/>
      <c r="I1008" s="75"/>
      <c r="J1008" s="75"/>
      <c r="K1008" s="187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  <c r="Z1008" s="159"/>
    </row>
    <row r="1009" spans="1:26" ht="15" customHeight="1" x14ac:dyDescent="0.2">
      <c r="A1009" s="1"/>
      <c r="B1009" s="1"/>
      <c r="C1009" s="75"/>
      <c r="D1009" s="1"/>
      <c r="E1009" s="169"/>
      <c r="F1009" s="159"/>
      <c r="G1009" s="159"/>
      <c r="H1009" s="1"/>
      <c r="I1009" s="75"/>
      <c r="J1009" s="75"/>
      <c r="K1009" s="187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  <c r="W1009" s="159"/>
      <c r="X1009" s="159"/>
      <c r="Y1009" s="159"/>
      <c r="Z1009" s="159"/>
    </row>
    <row r="1010" spans="1:26" ht="15" customHeight="1" x14ac:dyDescent="0.2">
      <c r="A1010" s="1"/>
      <c r="B1010" s="1"/>
      <c r="C1010" s="75"/>
      <c r="D1010" s="1"/>
      <c r="E1010" s="169"/>
      <c r="F1010" s="159"/>
      <c r="G1010" s="159"/>
      <c r="H1010" s="159"/>
      <c r="I1010" s="158"/>
      <c r="J1010" s="158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  <c r="W1010" s="159"/>
      <c r="X1010" s="159"/>
      <c r="Y1010" s="159"/>
      <c r="Z1010" s="159"/>
    </row>
    <row r="1011" spans="1:26" ht="15" customHeight="1" x14ac:dyDescent="0.2">
      <c r="A1011" s="1"/>
      <c r="B1011" s="1"/>
      <c r="C1011" s="75"/>
      <c r="D1011" s="1"/>
      <c r="E1011" s="169"/>
      <c r="F1011" s="159"/>
      <c r="G1011" s="159"/>
      <c r="H1011" s="159"/>
      <c r="I1011" s="158"/>
      <c r="J1011" s="158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</row>
    <row r="1012" spans="1:26" ht="15" customHeight="1" x14ac:dyDescent="0.2">
      <c r="A1012" s="1"/>
      <c r="B1012" s="1"/>
      <c r="C1012" s="75"/>
      <c r="D1012" s="1"/>
      <c r="E1012" s="169"/>
      <c r="F1012" s="159"/>
      <c r="G1012" s="159"/>
      <c r="H1012" s="159"/>
      <c r="I1012" s="158"/>
      <c r="J1012" s="158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</row>
    <row r="1013" spans="1:26" ht="15" customHeight="1" x14ac:dyDescent="0.2">
      <c r="A1013" s="1"/>
      <c r="B1013" s="1"/>
      <c r="C1013" s="75"/>
      <c r="D1013" s="1"/>
      <c r="E1013" s="169"/>
      <c r="F1013" s="159"/>
      <c r="G1013" s="159"/>
      <c r="H1013" s="159"/>
      <c r="I1013" s="158"/>
      <c r="J1013" s="158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</row>
    <row r="1014" spans="1:26" ht="15" customHeight="1" x14ac:dyDescent="0.2">
      <c r="A1014" s="1"/>
      <c r="B1014" s="1"/>
      <c r="C1014" s="75"/>
      <c r="D1014" s="1"/>
      <c r="E1014" s="169"/>
      <c r="F1014" s="159"/>
      <c r="G1014" s="159"/>
      <c r="H1014" s="159"/>
      <c r="I1014" s="158"/>
      <c r="J1014" s="158"/>
      <c r="L1014" s="159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  <c r="W1014" s="159"/>
      <c r="X1014" s="159"/>
      <c r="Y1014" s="159"/>
      <c r="Z1014" s="159"/>
    </row>
    <row r="1015" spans="1:26" ht="15" customHeight="1" x14ac:dyDescent="0.2">
      <c r="A1015" s="1"/>
      <c r="B1015" s="1"/>
      <c r="C1015" s="75"/>
      <c r="D1015" s="1"/>
      <c r="E1015" s="169"/>
      <c r="F1015" s="159"/>
      <c r="G1015" s="159"/>
      <c r="H1015" s="159"/>
      <c r="I1015" s="158"/>
      <c r="J1015" s="158"/>
      <c r="L1015" s="159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</row>
    <row r="1016" spans="1:26" ht="15" customHeight="1" x14ac:dyDescent="0.2">
      <c r="A1016" s="159"/>
      <c r="B1016" s="159"/>
      <c r="D1016" s="159"/>
      <c r="F1016" s="159"/>
      <c r="G1016" s="159"/>
      <c r="H1016" s="159"/>
      <c r="I1016" s="158"/>
      <c r="J1016" s="158"/>
      <c r="L1016" s="159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  <c r="W1016" s="159"/>
      <c r="X1016" s="159"/>
      <c r="Y1016" s="159"/>
      <c r="Z1016" s="159"/>
    </row>
    <row r="1017" spans="1:26" ht="15" customHeight="1" x14ac:dyDescent="0.2">
      <c r="A1017" s="159"/>
      <c r="B1017" s="159"/>
      <c r="D1017" s="159"/>
      <c r="F1017" s="159"/>
      <c r="G1017" s="159"/>
      <c r="H1017" s="159"/>
      <c r="I1017" s="158"/>
      <c r="J1017" s="158"/>
      <c r="L1017" s="159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  <c r="W1017" s="159"/>
      <c r="X1017" s="159"/>
      <c r="Y1017" s="159"/>
      <c r="Z1017" s="159"/>
    </row>
    <row r="1018" spans="1:26" ht="15" customHeight="1" x14ac:dyDescent="0.2">
      <c r="A1018" s="159"/>
      <c r="B1018" s="159"/>
      <c r="D1018" s="159"/>
      <c r="F1018" s="159"/>
      <c r="G1018" s="159"/>
      <c r="H1018" s="159"/>
      <c r="I1018" s="158"/>
      <c r="J1018" s="158"/>
      <c r="L1018" s="159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  <c r="W1018" s="159"/>
      <c r="X1018" s="159"/>
      <c r="Y1018" s="159"/>
      <c r="Z1018" s="159"/>
    </row>
    <row r="1019" spans="1:26" ht="15" customHeight="1" x14ac:dyDescent="0.2">
      <c r="A1019" s="159"/>
      <c r="B1019" s="159"/>
      <c r="D1019" s="159"/>
      <c r="F1019" s="159"/>
      <c r="G1019" s="159"/>
      <c r="H1019" s="159"/>
      <c r="I1019" s="158"/>
      <c r="J1019" s="158"/>
      <c r="L1019" s="159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  <c r="W1019" s="159"/>
      <c r="X1019" s="159"/>
      <c r="Y1019" s="159"/>
      <c r="Z1019" s="159"/>
    </row>
    <row r="1020" spans="1:26" ht="15" customHeight="1" x14ac:dyDescent="0.2">
      <c r="A1020" s="159"/>
      <c r="B1020" s="159"/>
      <c r="D1020" s="159"/>
      <c r="F1020" s="159"/>
      <c r="G1020" s="159"/>
      <c r="H1020" s="159"/>
      <c r="I1020" s="158"/>
      <c r="J1020" s="158"/>
      <c r="L1020" s="159"/>
      <c r="M1020" s="159"/>
      <c r="N1020" s="159"/>
      <c r="O1020" s="159"/>
      <c r="P1020" s="159"/>
      <c r="Q1020" s="159"/>
      <c r="R1020" s="159"/>
      <c r="S1020" s="159"/>
      <c r="T1020" s="159"/>
      <c r="U1020" s="159"/>
      <c r="V1020" s="159"/>
      <c r="W1020" s="159"/>
      <c r="X1020" s="159"/>
      <c r="Y1020" s="159"/>
      <c r="Z1020" s="159"/>
    </row>
    <row r="1021" spans="1:26" ht="15" customHeight="1" x14ac:dyDescent="0.2">
      <c r="A1021" s="159"/>
      <c r="B1021" s="159"/>
      <c r="D1021" s="159"/>
      <c r="F1021" s="159"/>
      <c r="G1021" s="159"/>
      <c r="H1021" s="159"/>
      <c r="I1021" s="158"/>
      <c r="J1021" s="158"/>
      <c r="L1021" s="159"/>
      <c r="M1021" s="159"/>
      <c r="N1021" s="159"/>
      <c r="O1021" s="159"/>
      <c r="P1021" s="159"/>
      <c r="Q1021" s="159"/>
      <c r="R1021" s="159"/>
      <c r="S1021" s="159"/>
      <c r="T1021" s="159"/>
      <c r="U1021" s="159"/>
      <c r="V1021" s="159"/>
      <c r="W1021" s="159"/>
      <c r="X1021" s="159"/>
      <c r="Y1021" s="159"/>
      <c r="Z1021" s="159"/>
    </row>
    <row r="1022" spans="1:26" ht="15" customHeight="1" x14ac:dyDescent="0.2">
      <c r="A1022" s="159"/>
      <c r="B1022" s="159"/>
      <c r="D1022" s="159"/>
      <c r="F1022" s="159"/>
      <c r="G1022" s="159"/>
      <c r="H1022" s="159"/>
      <c r="I1022" s="158"/>
      <c r="J1022" s="158"/>
      <c r="L1022" s="159"/>
      <c r="M1022" s="159"/>
      <c r="N1022" s="159"/>
      <c r="O1022" s="159"/>
      <c r="P1022" s="159"/>
      <c r="Q1022" s="159"/>
      <c r="R1022" s="159"/>
      <c r="S1022" s="159"/>
      <c r="T1022" s="159"/>
      <c r="U1022" s="159"/>
      <c r="V1022" s="159"/>
      <c r="W1022" s="159"/>
      <c r="X1022" s="159"/>
      <c r="Y1022" s="159"/>
      <c r="Z1022" s="159"/>
    </row>
    <row r="1023" spans="1:26" ht="15" customHeight="1" x14ac:dyDescent="0.2">
      <c r="A1023" s="159"/>
      <c r="B1023" s="159"/>
      <c r="D1023" s="159"/>
      <c r="F1023" s="159"/>
      <c r="G1023" s="159"/>
      <c r="H1023" s="159"/>
      <c r="I1023" s="158"/>
      <c r="J1023" s="158"/>
      <c r="L1023" s="159"/>
      <c r="M1023" s="159"/>
      <c r="N1023" s="159"/>
      <c r="O1023" s="159"/>
      <c r="P1023" s="159"/>
      <c r="Q1023" s="159"/>
      <c r="R1023" s="159"/>
      <c r="S1023" s="159"/>
      <c r="T1023" s="159"/>
      <c r="U1023" s="159"/>
      <c r="V1023" s="159"/>
      <c r="W1023" s="159"/>
      <c r="X1023" s="159"/>
      <c r="Y1023" s="159"/>
      <c r="Z1023" s="159"/>
    </row>
    <row r="1024" spans="1:26" ht="15" customHeight="1" x14ac:dyDescent="0.2">
      <c r="A1024" s="159"/>
      <c r="B1024" s="159"/>
      <c r="D1024" s="159"/>
      <c r="F1024" s="159"/>
      <c r="G1024" s="159"/>
      <c r="H1024" s="159"/>
      <c r="I1024" s="158"/>
      <c r="J1024" s="158"/>
      <c r="L1024" s="159"/>
      <c r="M1024" s="159"/>
      <c r="N1024" s="159"/>
      <c r="O1024" s="159"/>
      <c r="P1024" s="159"/>
      <c r="Q1024" s="159"/>
      <c r="R1024" s="159"/>
      <c r="S1024" s="159"/>
      <c r="T1024" s="159"/>
      <c r="U1024" s="159"/>
      <c r="V1024" s="159"/>
      <c r="W1024" s="159"/>
      <c r="X1024" s="159"/>
      <c r="Y1024" s="159"/>
      <c r="Z1024" s="159"/>
    </row>
    <row r="1025" spans="1:26" ht="15" customHeight="1" x14ac:dyDescent="0.2">
      <c r="A1025" s="159"/>
      <c r="B1025" s="159"/>
      <c r="D1025" s="159"/>
      <c r="F1025" s="159"/>
      <c r="G1025" s="159"/>
      <c r="H1025" s="159"/>
      <c r="I1025" s="158"/>
      <c r="J1025" s="158"/>
      <c r="L1025" s="159"/>
      <c r="M1025" s="159"/>
      <c r="N1025" s="159"/>
      <c r="O1025" s="159"/>
      <c r="P1025" s="159"/>
      <c r="Q1025" s="159"/>
      <c r="R1025" s="159"/>
      <c r="S1025" s="159"/>
      <c r="T1025" s="159"/>
      <c r="U1025" s="159"/>
      <c r="V1025" s="159"/>
      <c r="W1025" s="159"/>
      <c r="X1025" s="159"/>
      <c r="Y1025" s="159"/>
      <c r="Z1025" s="159"/>
    </row>
    <row r="1026" spans="1:26" ht="15" customHeight="1" x14ac:dyDescent="0.2">
      <c r="A1026" s="159"/>
      <c r="B1026" s="159"/>
      <c r="D1026" s="159"/>
      <c r="F1026" s="159"/>
      <c r="G1026" s="159"/>
      <c r="H1026" s="159"/>
      <c r="I1026" s="158"/>
      <c r="J1026" s="158"/>
      <c r="L1026" s="159"/>
      <c r="M1026" s="159"/>
      <c r="N1026" s="159"/>
      <c r="O1026" s="159"/>
      <c r="P1026" s="159"/>
      <c r="Q1026" s="159"/>
      <c r="R1026" s="159"/>
      <c r="S1026" s="159"/>
      <c r="T1026" s="159"/>
      <c r="U1026" s="159"/>
      <c r="V1026" s="159"/>
      <c r="W1026" s="159"/>
      <c r="X1026" s="159"/>
      <c r="Y1026" s="159"/>
      <c r="Z1026" s="159"/>
    </row>
    <row r="1027" spans="1:26" ht="15" customHeight="1" x14ac:dyDescent="0.2">
      <c r="A1027" s="159"/>
      <c r="B1027" s="159"/>
      <c r="D1027" s="159"/>
      <c r="F1027" s="159"/>
      <c r="G1027" s="159"/>
      <c r="H1027" s="159"/>
      <c r="I1027" s="158"/>
      <c r="J1027" s="158"/>
      <c r="L1027" s="159"/>
      <c r="M1027" s="159"/>
      <c r="N1027" s="159"/>
      <c r="O1027" s="159"/>
      <c r="P1027" s="159"/>
      <c r="Q1027" s="159"/>
      <c r="R1027" s="159"/>
      <c r="S1027" s="159"/>
      <c r="T1027" s="159"/>
      <c r="U1027" s="159"/>
      <c r="V1027" s="159"/>
      <c r="W1027" s="159"/>
      <c r="X1027" s="159"/>
      <c r="Y1027" s="159"/>
      <c r="Z1027" s="159"/>
    </row>
    <row r="1028" spans="1:26" ht="15" customHeight="1" x14ac:dyDescent="0.2">
      <c r="A1028" s="159"/>
      <c r="B1028" s="159"/>
      <c r="D1028" s="159"/>
      <c r="F1028" s="159"/>
      <c r="G1028" s="159"/>
      <c r="H1028" s="159"/>
      <c r="I1028" s="158"/>
      <c r="J1028" s="158"/>
      <c r="L1028" s="159"/>
      <c r="M1028" s="159"/>
      <c r="N1028" s="159"/>
      <c r="O1028" s="159"/>
      <c r="P1028" s="159"/>
      <c r="Q1028" s="159"/>
      <c r="R1028" s="159"/>
      <c r="S1028" s="159"/>
      <c r="T1028" s="159"/>
      <c r="U1028" s="159"/>
      <c r="V1028" s="159"/>
      <c r="W1028" s="159"/>
      <c r="X1028" s="159"/>
      <c r="Y1028" s="159"/>
      <c r="Z1028" s="159"/>
    </row>
    <row r="1029" spans="1:26" ht="15" customHeight="1" x14ac:dyDescent="0.2">
      <c r="A1029" s="159"/>
      <c r="B1029" s="159"/>
      <c r="D1029" s="159"/>
      <c r="F1029" s="159"/>
      <c r="G1029" s="159"/>
      <c r="H1029" s="159"/>
      <c r="I1029" s="158"/>
      <c r="J1029" s="158"/>
      <c r="L1029" s="159"/>
      <c r="M1029" s="159"/>
      <c r="N1029" s="159"/>
      <c r="O1029" s="159"/>
      <c r="P1029" s="159"/>
      <c r="Q1029" s="159"/>
      <c r="R1029" s="159"/>
      <c r="S1029" s="159"/>
      <c r="T1029" s="159"/>
      <c r="U1029" s="159"/>
      <c r="V1029" s="159"/>
      <c r="W1029" s="159"/>
      <c r="X1029" s="159"/>
      <c r="Y1029" s="159"/>
      <c r="Z1029" s="159"/>
    </row>
    <row r="1030" spans="1:26" ht="15" customHeight="1" x14ac:dyDescent="0.2">
      <c r="A1030" s="159"/>
      <c r="B1030" s="159"/>
      <c r="D1030" s="159"/>
      <c r="F1030" s="159"/>
      <c r="G1030" s="159"/>
      <c r="H1030" s="159"/>
      <c r="I1030" s="158"/>
      <c r="J1030" s="158"/>
      <c r="L1030" s="159"/>
      <c r="M1030" s="159"/>
      <c r="N1030" s="159"/>
      <c r="O1030" s="159"/>
      <c r="P1030" s="159"/>
      <c r="Q1030" s="159"/>
      <c r="R1030" s="159"/>
      <c r="S1030" s="159"/>
      <c r="T1030" s="159"/>
      <c r="U1030" s="159"/>
      <c r="V1030" s="159"/>
      <c r="W1030" s="159"/>
      <c r="X1030" s="159"/>
      <c r="Y1030" s="159"/>
      <c r="Z1030" s="159"/>
    </row>
    <row r="1031" spans="1:26" ht="15" customHeight="1" x14ac:dyDescent="0.2">
      <c r="A1031" s="159"/>
      <c r="B1031" s="159"/>
      <c r="D1031" s="159"/>
      <c r="F1031" s="159"/>
      <c r="G1031" s="159"/>
      <c r="H1031" s="159"/>
      <c r="I1031" s="158"/>
      <c r="J1031" s="158"/>
      <c r="L1031" s="159"/>
      <c r="M1031" s="159"/>
      <c r="N1031" s="159"/>
      <c r="O1031" s="159"/>
      <c r="P1031" s="159"/>
      <c r="Q1031" s="159"/>
      <c r="R1031" s="159"/>
      <c r="S1031" s="159"/>
      <c r="T1031" s="159"/>
      <c r="U1031" s="159"/>
      <c r="V1031" s="159"/>
      <c r="W1031" s="159"/>
      <c r="X1031" s="159"/>
      <c r="Y1031" s="159"/>
      <c r="Z1031" s="159"/>
    </row>
    <row r="1032" spans="1:26" ht="15" customHeight="1" x14ac:dyDescent="0.2">
      <c r="A1032" s="159"/>
      <c r="B1032" s="159"/>
      <c r="D1032" s="159"/>
      <c r="F1032" s="159"/>
      <c r="G1032" s="159"/>
      <c r="H1032" s="159"/>
      <c r="I1032" s="158"/>
      <c r="J1032" s="158"/>
      <c r="L1032" s="159"/>
      <c r="M1032" s="159"/>
      <c r="N1032" s="159"/>
      <c r="O1032" s="159"/>
      <c r="P1032" s="159"/>
      <c r="Q1032" s="159"/>
      <c r="R1032" s="159"/>
      <c r="S1032" s="159"/>
      <c r="T1032" s="159"/>
      <c r="U1032" s="159"/>
      <c r="V1032" s="159"/>
      <c r="W1032" s="159"/>
      <c r="X1032" s="159"/>
      <c r="Y1032" s="159"/>
      <c r="Z1032" s="159"/>
    </row>
  </sheetData>
  <mergeCells count="7">
    <mergeCell ref="A3:K3"/>
    <mergeCell ref="A4:K4"/>
    <mergeCell ref="A5:K5"/>
    <mergeCell ref="A6:K6"/>
    <mergeCell ref="B53:B54"/>
    <mergeCell ref="H40:H41"/>
    <mergeCell ref="G40:G41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topLeftCell="A35" zoomScale="70" zoomScaleNormal="100" zoomScalePageLayoutView="70" workbookViewId="0">
      <selection activeCell="C57" sqref="C57"/>
    </sheetView>
  </sheetViews>
  <sheetFormatPr baseColWidth="10" defaultColWidth="14.42578125" defaultRowHeight="15" customHeight="1" x14ac:dyDescent="0.2"/>
  <cols>
    <col min="1" max="1" width="7.85546875" style="32" customWidth="1"/>
    <col min="2" max="2" width="15.140625" style="32" customWidth="1"/>
    <col min="3" max="3" width="59.140625" style="73" bestFit="1" customWidth="1"/>
    <col min="4" max="4" width="45.140625" style="32" bestFit="1" customWidth="1"/>
    <col min="5" max="5" width="20.140625" style="32" customWidth="1"/>
    <col min="6" max="6" width="31.5703125" style="32" customWidth="1"/>
    <col min="7" max="7" width="31.28515625" style="32" customWidth="1"/>
    <col min="8" max="8" width="8" style="32" customWidth="1"/>
    <col min="9" max="9" width="37.5703125" style="73" customWidth="1"/>
    <col min="10" max="10" width="23.5703125" style="32" customWidth="1"/>
    <col min="11" max="11" width="21.5703125" style="73" customWidth="1"/>
    <col min="12" max="23" width="10.7109375" style="32" customWidth="1"/>
    <col min="24" max="16384" width="14.42578125" style="32"/>
  </cols>
  <sheetData>
    <row r="1" spans="1:26" ht="15.75" x14ac:dyDescent="0.2">
      <c r="A1" s="1"/>
      <c r="B1" s="22"/>
      <c r="C1" s="72"/>
      <c r="D1" s="34"/>
      <c r="E1" s="34"/>
      <c r="F1" s="34"/>
      <c r="G1" s="8"/>
      <c r="H1" s="14"/>
      <c r="I1" s="72"/>
      <c r="J1" s="8"/>
      <c r="K1" s="7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12" t="s">
        <v>102</v>
      </c>
      <c r="B2" s="312"/>
      <c r="C2" s="312"/>
      <c r="D2" s="312"/>
      <c r="E2" s="312"/>
      <c r="F2" s="312"/>
      <c r="G2" s="312"/>
      <c r="H2" s="13"/>
      <c r="I2" s="83"/>
      <c r="J2" s="13"/>
      <c r="K2" s="8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312" t="s">
        <v>44</v>
      </c>
      <c r="B3" s="321"/>
      <c r="C3" s="321"/>
      <c r="D3" s="321"/>
      <c r="E3" s="321"/>
      <c r="F3" s="321"/>
      <c r="G3" s="321"/>
      <c r="H3" s="13"/>
      <c r="I3" s="83"/>
      <c r="J3" s="13"/>
      <c r="K3" s="8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12" t="s">
        <v>103</v>
      </c>
      <c r="B4" s="321"/>
      <c r="C4" s="321"/>
      <c r="D4" s="321"/>
      <c r="E4" s="321"/>
      <c r="F4" s="321"/>
      <c r="G4" s="321"/>
      <c r="H4" s="13"/>
      <c r="I4" s="83"/>
      <c r="J4" s="13"/>
      <c r="K4" s="8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12" t="s">
        <v>542</v>
      </c>
      <c r="B5" s="321"/>
      <c r="C5" s="321"/>
      <c r="D5" s="321"/>
      <c r="E5" s="321"/>
      <c r="F5" s="321"/>
      <c r="G5" s="321"/>
      <c r="H5" s="13"/>
      <c r="I5" s="83"/>
      <c r="J5" s="13"/>
      <c r="K5" s="8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30"/>
      <c r="B6" s="66"/>
      <c r="C6" s="86"/>
      <c r="D6" s="66"/>
      <c r="E6" s="66"/>
      <c r="F6" s="66"/>
      <c r="G6" s="30"/>
      <c r="H6" s="11"/>
      <c r="I6" s="82"/>
      <c r="J6" s="156"/>
      <c r="K6" s="8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66"/>
      <c r="B7" s="66"/>
      <c r="C7" s="38"/>
      <c r="D7" s="66"/>
      <c r="E7" s="66"/>
      <c r="F7" s="66"/>
      <c r="G7" s="66"/>
      <c r="H7" s="14"/>
      <c r="I7" s="72"/>
      <c r="J7" s="8"/>
      <c r="K7" s="7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66"/>
      <c r="B8" s="13"/>
      <c r="C8" s="83"/>
      <c r="D8" s="156" t="s">
        <v>3</v>
      </c>
      <c r="E8" s="156"/>
      <c r="F8" s="156" t="s">
        <v>3</v>
      </c>
      <c r="G8" s="66"/>
      <c r="H8" s="14"/>
      <c r="I8" s="72"/>
      <c r="J8" s="156"/>
      <c r="K8" s="8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66"/>
      <c r="B9" s="13"/>
      <c r="C9" s="83" t="s">
        <v>4</v>
      </c>
      <c r="D9" s="5">
        <v>2021</v>
      </c>
      <c r="E9" s="156"/>
      <c r="F9" s="5">
        <v>2020</v>
      </c>
      <c r="G9" s="66"/>
      <c r="H9" s="14"/>
      <c r="I9" s="72"/>
      <c r="J9" s="5"/>
      <c r="K9" s="7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66"/>
      <c r="B10" s="13" t="s">
        <v>104</v>
      </c>
      <c r="C10" s="83" t="s">
        <v>105</v>
      </c>
      <c r="D10" s="15"/>
      <c r="E10" s="15"/>
      <c r="F10" s="15"/>
      <c r="G10" s="66"/>
      <c r="H10" s="14"/>
      <c r="I10" s="82"/>
      <c r="J10" s="8"/>
      <c r="K10" s="7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66"/>
      <c r="B11" s="8"/>
      <c r="C11" s="72"/>
      <c r="D11" s="34"/>
      <c r="E11" s="15"/>
      <c r="F11" s="34"/>
      <c r="G11" s="66"/>
      <c r="H11" s="14"/>
      <c r="I11" s="82"/>
      <c r="J11" s="8"/>
      <c r="K11" s="7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66"/>
      <c r="B12" s="13"/>
      <c r="C12" s="83" t="s">
        <v>106</v>
      </c>
      <c r="D12" s="15">
        <f>D14+D15+D16+D17+D18</f>
        <v>1987091867.6099999</v>
      </c>
      <c r="E12" s="11"/>
      <c r="F12" s="92">
        <f>F14+F15+F16+F17+F18</f>
        <v>2045703111.9200001</v>
      </c>
      <c r="G12" s="29"/>
      <c r="H12" s="11"/>
      <c r="I12" s="84"/>
      <c r="J12" s="13"/>
      <c r="K12" s="8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66"/>
      <c r="B13" s="1"/>
      <c r="C13" s="72"/>
      <c r="D13" s="34"/>
      <c r="E13" s="34"/>
      <c r="F13" s="34"/>
      <c r="G13" s="66"/>
      <c r="H13" s="11"/>
      <c r="I13" s="84"/>
      <c r="J13" s="13"/>
      <c r="K13" s="7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5" customFormat="1" ht="15" hidden="1" customHeight="1" x14ac:dyDescent="0.2">
      <c r="A14" s="66"/>
      <c r="B14" s="1">
        <v>41</v>
      </c>
      <c r="C14" s="72" t="s">
        <v>107</v>
      </c>
      <c r="D14" s="34">
        <f>(IFERROR(VLOOKUP(B14,'B PRUEBA'!$A$2:$F$568,6,0),0))</f>
        <v>0</v>
      </c>
      <c r="E14" s="34"/>
      <c r="F14" s="34">
        <f>(IFERROR(VLOOKUP(B14,'BP 2020'!$A$2:$F$567,6,0),0))</f>
        <v>0</v>
      </c>
      <c r="G14" s="66"/>
      <c r="H14" s="11"/>
      <c r="I14" s="84"/>
      <c r="J14" s="13"/>
      <c r="K14" s="7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6"/>
      <c r="B15" s="1">
        <v>42</v>
      </c>
      <c r="C15" s="72" t="s">
        <v>108</v>
      </c>
      <c r="D15" s="34">
        <f>(IFERROR(VLOOKUP(B15,'B PRUEBA'!$A$2:$F$568,6,0),0))</f>
        <v>65229992</v>
      </c>
      <c r="E15" s="34"/>
      <c r="F15" s="34">
        <f>(IFERROR(VLOOKUP(B15,'BP 2020'!$A$2:$F$567,6,0),0))</f>
        <v>120282647</v>
      </c>
      <c r="G15" s="66"/>
      <c r="H15" s="11"/>
      <c r="I15" s="83"/>
      <c r="J15" s="13"/>
      <c r="K15" s="7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hidden="1" customHeight="1" x14ac:dyDescent="0.2">
      <c r="A16" s="66"/>
      <c r="B16" s="1">
        <v>43</v>
      </c>
      <c r="C16" s="72" t="s">
        <v>109</v>
      </c>
      <c r="D16" s="34">
        <f>(IFERROR(VLOOKUP(B16,'B PRUEBA'!$A$2:$F$568,6,0),0))</f>
        <v>0</v>
      </c>
      <c r="E16" s="34"/>
      <c r="F16" s="34">
        <f>(IFERROR(VLOOKUP(B16,'BP 2020'!$A$2:$F$567,6,0),0))</f>
        <v>0</v>
      </c>
      <c r="G16" s="66"/>
      <c r="H16" s="14"/>
      <c r="I16" s="72"/>
      <c r="J16" s="8"/>
      <c r="K16" s="7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65" customFormat="1" ht="15" hidden="1" customHeight="1" x14ac:dyDescent="0.2">
      <c r="A17" s="66"/>
      <c r="B17" s="1">
        <v>44</v>
      </c>
      <c r="C17" s="72" t="s">
        <v>110</v>
      </c>
      <c r="D17" s="34">
        <f>(IFERROR(VLOOKUP(B17,'B PRUEBA'!$A$2:$F$568,6,0),0))</f>
        <v>0</v>
      </c>
      <c r="E17" s="34"/>
      <c r="F17" s="34">
        <f>(IFERROR(VLOOKUP(B17,'BP 2020'!$A$2:$F$567,6,0),0))</f>
        <v>0</v>
      </c>
      <c r="G17" s="66"/>
      <c r="H17" s="14"/>
      <c r="I17" s="72"/>
      <c r="J17" s="8"/>
      <c r="K17" s="7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66"/>
      <c r="B18" s="1">
        <v>47</v>
      </c>
      <c r="C18" s="72" t="s">
        <v>111</v>
      </c>
      <c r="D18" s="34">
        <f>(IFERROR(VLOOKUP(B18,'B PRUEBA'!$A$2:$F$568,6,0),0))</f>
        <v>1921861875.6099999</v>
      </c>
      <c r="E18" s="34"/>
      <c r="F18" s="34">
        <f>(IFERROR(VLOOKUP(B18,'BP 2020'!$A$2:$F$567,6,0),0))</f>
        <v>1925420464.9200001</v>
      </c>
      <c r="G18" s="66"/>
      <c r="H18" s="14"/>
      <c r="I18" s="72"/>
      <c r="J18" s="8"/>
      <c r="K18" s="7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66"/>
      <c r="B19" s="8"/>
      <c r="C19" s="72"/>
      <c r="D19" s="34"/>
      <c r="E19" s="34"/>
      <c r="F19" s="34"/>
      <c r="G19" s="66"/>
      <c r="H19" s="14"/>
      <c r="I19" s="72"/>
      <c r="J19" s="8"/>
      <c r="K19" s="72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66"/>
      <c r="B20" s="8"/>
      <c r="C20" s="83" t="s">
        <v>112</v>
      </c>
      <c r="D20" s="15">
        <f>D22</f>
        <v>0</v>
      </c>
      <c r="E20" s="15"/>
      <c r="F20" s="15">
        <f>F22</f>
        <v>46766704.420000002</v>
      </c>
      <c r="G20" s="66"/>
      <c r="H20" s="14"/>
      <c r="I20" s="72"/>
      <c r="J20" s="8"/>
      <c r="K20" s="72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66"/>
      <c r="B21" s="8"/>
      <c r="C21" s="72"/>
      <c r="D21" s="34"/>
      <c r="E21" s="34"/>
      <c r="F21" s="34"/>
      <c r="G21" s="66"/>
      <c r="H21" s="14"/>
      <c r="I21" s="72"/>
      <c r="J21" s="8"/>
      <c r="K21" s="7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6"/>
      <c r="B22" s="1">
        <v>62</v>
      </c>
      <c r="C22" s="72" t="s">
        <v>113</v>
      </c>
      <c r="D22" s="34">
        <f>(IFERROR(VLOOKUP(B22,'B PRUEBA'!$A$2:$F$568,6,0),0))</f>
        <v>0</v>
      </c>
      <c r="E22" s="34"/>
      <c r="F22" s="34">
        <f>(IFERROR(VLOOKUP(B22,'BP 2020'!$A$2:$F$567,6,0),0))</f>
        <v>46766704.420000002</v>
      </c>
      <c r="G22" s="66"/>
      <c r="H22" s="14"/>
      <c r="I22" s="72"/>
      <c r="J22" s="8"/>
      <c r="K22" s="7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6"/>
      <c r="B23" s="1"/>
      <c r="C23" s="72"/>
      <c r="D23" s="34"/>
      <c r="E23" s="34"/>
      <c r="F23" s="34"/>
      <c r="G23" s="66"/>
      <c r="H23" s="14"/>
      <c r="I23" s="319"/>
      <c r="J23" s="8"/>
      <c r="K23" s="7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66"/>
      <c r="B24" s="1"/>
      <c r="C24" s="82" t="s">
        <v>114</v>
      </c>
      <c r="D24" s="15">
        <f>SUM(D26:D28)</f>
        <v>2006557597.6700001</v>
      </c>
      <c r="E24" s="15"/>
      <c r="F24" s="91">
        <f>SUM(F26:F28)</f>
        <v>2333518361.21</v>
      </c>
      <c r="G24" s="66"/>
      <c r="H24" s="14"/>
      <c r="I24" s="320"/>
      <c r="J24" s="8"/>
      <c r="K24" s="72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66"/>
      <c r="B25" s="1"/>
      <c r="C25" s="72"/>
      <c r="D25" s="34"/>
      <c r="E25" s="34"/>
      <c r="F25" s="34"/>
      <c r="G25" s="66"/>
      <c r="H25" s="14"/>
      <c r="I25" s="320"/>
      <c r="J25" s="8"/>
      <c r="K25" s="7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66"/>
      <c r="B26" s="1">
        <v>51</v>
      </c>
      <c r="C26" s="72" t="s">
        <v>115</v>
      </c>
      <c r="D26" s="34">
        <f>(IFERROR(VLOOKUP(B26,'B PRUEBA'!$A$2:$F$568,6,0),0))</f>
        <v>1884354312.5</v>
      </c>
      <c r="E26" s="34"/>
      <c r="F26" s="34">
        <f>(IFERROR(VLOOKUP(B26,'BP 2020'!$A$2:$F$567,6,0),0))</f>
        <v>2163160245.3299999</v>
      </c>
      <c r="G26" s="66"/>
      <c r="H26" s="14"/>
      <c r="I26" s="72"/>
      <c r="J26" s="8"/>
      <c r="K26" s="72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66"/>
      <c r="B27" s="1">
        <v>53</v>
      </c>
      <c r="C27" s="72" t="s">
        <v>116</v>
      </c>
      <c r="D27" s="34">
        <f>(IFERROR(VLOOKUP(B27,'B PRUEBA'!$A$2:$F$568,6,0),0))</f>
        <v>114260969.17</v>
      </c>
      <c r="E27" s="34"/>
      <c r="F27" s="34">
        <f>(IFERROR(VLOOKUP(B27,'BP 2020'!$A$2:$F$567,6,0),0))</f>
        <v>167959546.88</v>
      </c>
      <c r="G27" s="66"/>
      <c r="H27" s="14"/>
      <c r="I27" s="72"/>
      <c r="J27" s="8"/>
      <c r="K27" s="7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66"/>
      <c r="B28" s="1">
        <v>57</v>
      </c>
      <c r="C28" s="72" t="s">
        <v>117</v>
      </c>
      <c r="D28" s="34">
        <f>(IFERROR(VLOOKUP(B28,'B PRUEBA'!$A$2:$F$568,6,0),0))</f>
        <v>7942316</v>
      </c>
      <c r="E28" s="34"/>
      <c r="F28" s="34">
        <f>(IFERROR(VLOOKUP(B28,'BP 2020'!$A$2:$F$567,6,0),0))</f>
        <v>2398569</v>
      </c>
      <c r="G28" s="66"/>
      <c r="H28" s="14"/>
      <c r="I28" s="72"/>
      <c r="J28" s="8"/>
      <c r="K28" s="72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66"/>
      <c r="B29" s="22"/>
      <c r="C29" s="72"/>
      <c r="D29" s="34"/>
      <c r="E29" s="34"/>
      <c r="F29" s="34"/>
      <c r="G29" s="66"/>
      <c r="H29" s="14"/>
      <c r="I29" s="72"/>
      <c r="J29" s="8"/>
      <c r="K29" s="72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66"/>
      <c r="B30" s="22"/>
      <c r="C30" s="83" t="s">
        <v>118</v>
      </c>
      <c r="D30" s="332">
        <f>D12-D20-D24</f>
        <v>-19465730.060000181</v>
      </c>
      <c r="E30" s="15"/>
      <c r="F30" s="332">
        <f>F12-F20-F24</f>
        <v>-334581953.71000004</v>
      </c>
      <c r="G30" s="66"/>
      <c r="H30" s="14"/>
      <c r="I30" s="72"/>
      <c r="J30" s="8"/>
      <c r="K30" s="7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66"/>
      <c r="B31" s="22"/>
      <c r="C31" s="72"/>
      <c r="D31" s="34"/>
      <c r="E31" s="34"/>
      <c r="F31" s="34"/>
      <c r="G31" s="66"/>
      <c r="H31" s="14"/>
      <c r="I31" s="72"/>
      <c r="J31" s="8"/>
      <c r="K31" s="72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66"/>
      <c r="B32" s="22"/>
      <c r="C32" s="84" t="s">
        <v>119</v>
      </c>
      <c r="D32" s="15">
        <f>D34</f>
        <v>1441</v>
      </c>
      <c r="E32" s="15"/>
      <c r="F32" s="91">
        <f>F34</f>
        <v>46474364.710000001</v>
      </c>
      <c r="G32" s="66"/>
      <c r="H32" s="14"/>
      <c r="I32" s="72"/>
      <c r="J32" s="8"/>
      <c r="K32" s="72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66"/>
      <c r="B33" s="22"/>
      <c r="C33" s="72"/>
      <c r="D33" s="34"/>
      <c r="E33" s="34"/>
      <c r="F33" s="34"/>
      <c r="G33" s="66"/>
      <c r="H33" s="11"/>
      <c r="I33" s="83"/>
      <c r="J33" s="13"/>
      <c r="K33" s="72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66"/>
      <c r="B34" s="1">
        <v>48</v>
      </c>
      <c r="C34" s="72" t="s">
        <v>120</v>
      </c>
      <c r="D34" s="34">
        <f>(IFERROR(VLOOKUP(B34,'B PRUEBA'!$A$2:$F$568,6,0),0))</f>
        <v>1441</v>
      </c>
      <c r="E34" s="34"/>
      <c r="F34" s="34">
        <f>(IFERROR(VLOOKUP(B34,'BP 2020'!$A$2:$F$567,6,0),0))</f>
        <v>46474364.710000001</v>
      </c>
      <c r="G34" s="66"/>
      <c r="H34" s="14"/>
      <c r="I34" s="72"/>
      <c r="J34" s="8"/>
      <c r="K34" s="72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66"/>
      <c r="B35" s="22"/>
      <c r="C35" s="72"/>
      <c r="D35" s="34"/>
      <c r="E35" s="34"/>
      <c r="F35" s="34"/>
      <c r="G35" s="66"/>
      <c r="H35" s="14"/>
      <c r="I35" s="72"/>
      <c r="J35" s="8"/>
      <c r="K35" s="72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66"/>
      <c r="B36" s="22"/>
      <c r="C36" s="84" t="s">
        <v>121</v>
      </c>
      <c r="D36" s="15">
        <f>D38</f>
        <v>7320000</v>
      </c>
      <c r="E36" s="15"/>
      <c r="F36" s="15">
        <f>F38</f>
        <v>0</v>
      </c>
      <c r="G36" s="66"/>
      <c r="H36" s="11"/>
      <c r="I36" s="83"/>
      <c r="J36" s="13"/>
      <c r="K36" s="72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66"/>
      <c r="B37" s="22"/>
      <c r="C37" s="72"/>
      <c r="D37" s="34"/>
      <c r="E37" s="34"/>
      <c r="F37" s="34"/>
      <c r="G37" s="66"/>
      <c r="H37" s="11"/>
      <c r="I37" s="83"/>
      <c r="J37" s="13"/>
      <c r="K37" s="7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66"/>
      <c r="B38" s="1">
        <v>58</v>
      </c>
      <c r="C38" s="72" t="s">
        <v>122</v>
      </c>
      <c r="D38" s="34">
        <f>(IFERROR(VLOOKUP(B38,'B PRUEBA'!$A$2:$F$568,6,0),0))</f>
        <v>7320000</v>
      </c>
      <c r="E38" s="34"/>
      <c r="F38" s="34">
        <f>(IFERROR(VLOOKUP(B38,'BP 2020'!$A$2:$F$567,6,0),0))</f>
        <v>0</v>
      </c>
      <c r="G38" s="66"/>
      <c r="H38" s="22"/>
      <c r="I38" s="83"/>
      <c r="J38" s="13"/>
      <c r="K38" s="7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6"/>
      <c r="B39" s="22"/>
      <c r="C39" s="72"/>
      <c r="D39" s="34"/>
      <c r="E39" s="34"/>
      <c r="F39" s="34"/>
      <c r="G39" s="66"/>
      <c r="H39" s="14"/>
      <c r="I39" s="72"/>
      <c r="J39" s="8"/>
      <c r="K39" s="72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6"/>
      <c r="B40" s="22"/>
      <c r="C40" s="72"/>
      <c r="D40" s="276"/>
      <c r="E40" s="276"/>
      <c r="F40" s="276"/>
      <c r="G40" s="66"/>
      <c r="H40" s="14"/>
      <c r="I40" s="72"/>
      <c r="J40" s="8"/>
      <c r="K40" s="72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66"/>
      <c r="B41" s="22"/>
      <c r="C41" s="83" t="s">
        <v>123</v>
      </c>
      <c r="D41" s="332">
        <f>D30+D32-D36</f>
        <v>-26784289.060000181</v>
      </c>
      <c r="E41" s="91"/>
      <c r="F41" s="332">
        <f>F30+F32-F36</f>
        <v>-288107589.00000006</v>
      </c>
      <c r="G41" s="69"/>
      <c r="H41" s="14"/>
      <c r="I41" s="82"/>
      <c r="J41" s="13"/>
      <c r="K41" s="72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22"/>
      <c r="C42" s="72"/>
      <c r="D42" s="276"/>
      <c r="E42" s="276"/>
      <c r="F42" s="276"/>
      <c r="G42" s="8"/>
      <c r="H42" s="14"/>
      <c r="I42" s="72"/>
      <c r="J42" s="8"/>
      <c r="K42" s="72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201" customFormat="1" ht="15.75" customHeight="1" x14ac:dyDescent="0.2">
      <c r="A43" s="1"/>
      <c r="B43" s="22"/>
      <c r="C43" s="72"/>
      <c r="D43" s="276"/>
      <c r="E43" s="276"/>
      <c r="F43" s="276"/>
      <c r="G43" s="8"/>
      <c r="H43" s="14"/>
      <c r="I43" s="72"/>
      <c r="J43" s="8"/>
      <c r="K43" s="72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22"/>
      <c r="C44" s="72"/>
      <c r="D44" s="34"/>
      <c r="E44" s="34"/>
      <c r="F44" s="34"/>
      <c r="G44" s="8"/>
      <c r="H44" s="14"/>
      <c r="I44" s="72"/>
      <c r="J44" s="16"/>
      <c r="K44" s="81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s="71" customFormat="1" ht="15" customHeight="1" x14ac:dyDescent="0.2">
      <c r="A45" s="1"/>
      <c r="B45" s="22"/>
      <c r="C45" s="72"/>
      <c r="D45" s="34"/>
      <c r="E45" s="34"/>
      <c r="F45" s="34"/>
      <c r="G45" s="8"/>
      <c r="H45" s="14"/>
      <c r="I45" s="72"/>
      <c r="J45" s="16"/>
      <c r="K45" s="81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71" customFormat="1" ht="15" customHeight="1" x14ac:dyDescent="0.2">
      <c r="A46" s="1"/>
      <c r="B46" s="22"/>
      <c r="C46" s="72"/>
      <c r="D46" s="34"/>
      <c r="E46" s="34"/>
      <c r="F46" s="17"/>
      <c r="G46" s="8"/>
      <c r="H46" s="14"/>
      <c r="I46" s="72"/>
      <c r="J46" s="16"/>
      <c r="K46" s="81"/>
      <c r="L46" s="16"/>
      <c r="M46" s="16"/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22"/>
      <c r="C47" s="1" t="s">
        <v>36</v>
      </c>
      <c r="D47" s="1" t="s">
        <v>36</v>
      </c>
      <c r="E47" s="27"/>
      <c r="F47" s="1" t="s">
        <v>36</v>
      </c>
      <c r="G47" s="27"/>
      <c r="H47" s="14"/>
      <c r="I47" s="81"/>
      <c r="J47" s="16"/>
      <c r="K47" s="81"/>
      <c r="L47" s="16"/>
      <c r="M47" s="16"/>
      <c r="N47" s="16"/>
      <c r="O47" s="1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" customHeight="1" x14ac:dyDescent="0.25">
      <c r="A48" s="1"/>
      <c r="B48" s="22"/>
      <c r="C48" s="153" t="s">
        <v>37</v>
      </c>
      <c r="D48" s="22" t="s">
        <v>38</v>
      </c>
      <c r="E48" s="159"/>
      <c r="F48" s="26" t="s">
        <v>540</v>
      </c>
      <c r="G48" s="28"/>
      <c r="H48" s="2"/>
      <c r="I48" s="158"/>
      <c r="J48" s="34"/>
      <c r="K48" s="81"/>
      <c r="L48" s="16"/>
      <c r="M48" s="16"/>
      <c r="N48" s="16"/>
      <c r="O48" s="16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2"/>
      <c r="C49" s="78" t="s">
        <v>39</v>
      </c>
      <c r="D49" s="1" t="s">
        <v>40</v>
      </c>
      <c r="E49" s="159"/>
      <c r="F49" s="70" t="s">
        <v>541</v>
      </c>
      <c r="G49" s="70"/>
      <c r="H49" s="2"/>
      <c r="I49" s="158"/>
      <c r="J49" s="34"/>
      <c r="K49" s="7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22"/>
      <c r="C50" s="72"/>
      <c r="D50" s="8"/>
      <c r="E50" s="159"/>
      <c r="F50" s="70" t="s">
        <v>41</v>
      </c>
      <c r="G50" s="8"/>
      <c r="H50" s="2"/>
      <c r="I50" s="158"/>
      <c r="J50" s="34"/>
      <c r="K50" s="7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22"/>
      <c r="C51" s="72"/>
      <c r="D51" s="34"/>
      <c r="E51" s="34"/>
      <c r="F51" s="34"/>
      <c r="G51" s="8"/>
      <c r="H51" s="14"/>
      <c r="I51" s="158"/>
      <c r="J51" s="34"/>
      <c r="K51" s="7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22"/>
      <c r="C52" s="72"/>
      <c r="D52" s="34"/>
      <c r="E52" s="34"/>
      <c r="F52" s="34"/>
      <c r="G52" s="8"/>
      <c r="H52" s="14"/>
      <c r="I52" s="72"/>
      <c r="J52" s="8"/>
      <c r="K52" s="72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22"/>
      <c r="C53" s="72"/>
      <c r="D53" s="34"/>
      <c r="E53" s="34"/>
      <c r="F53" s="34"/>
      <c r="G53" s="8"/>
      <c r="H53" s="14"/>
      <c r="I53" s="72"/>
      <c r="J53" s="8"/>
      <c r="K53" s="7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1"/>
      <c r="B54" s="22"/>
      <c r="C54" s="72"/>
      <c r="D54" s="34"/>
      <c r="E54" s="34"/>
      <c r="F54" s="34"/>
      <c r="G54" s="8"/>
      <c r="H54" s="14"/>
      <c r="I54" s="82"/>
      <c r="J54" s="13"/>
      <c r="K54" s="7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16"/>
      <c r="B55" s="16"/>
      <c r="C55" s="81"/>
      <c r="D55" s="18"/>
      <c r="E55" s="18"/>
      <c r="F55" s="18"/>
      <c r="G55" s="16"/>
      <c r="H55" s="16"/>
      <c r="I55" s="89"/>
      <c r="J55" s="8"/>
      <c r="K55" s="7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2">
      <c r="A56" s="16"/>
      <c r="B56" s="16"/>
      <c r="C56" s="81"/>
      <c r="D56" s="18"/>
      <c r="E56" s="18"/>
      <c r="F56" s="18"/>
      <c r="G56" s="16"/>
      <c r="H56" s="16"/>
      <c r="I56" s="81"/>
      <c r="J56" s="16"/>
      <c r="K56" s="81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16"/>
      <c r="C57" s="81"/>
      <c r="D57" s="18"/>
      <c r="E57" s="18"/>
      <c r="F57" s="18"/>
      <c r="G57" s="16"/>
      <c r="H57" s="16"/>
      <c r="I57" s="81"/>
      <c r="J57" s="16"/>
      <c r="K57" s="81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16"/>
      <c r="C58" s="81"/>
      <c r="D58" s="18"/>
      <c r="E58" s="18"/>
      <c r="F58" s="18"/>
      <c r="G58" s="16"/>
      <c r="H58" s="16"/>
      <c r="I58" s="81"/>
      <c r="J58" s="16"/>
      <c r="K58" s="81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6"/>
      <c r="B59" s="16"/>
      <c r="C59" s="81"/>
      <c r="D59" s="18"/>
      <c r="E59" s="18"/>
      <c r="F59" s="18"/>
      <c r="G59" s="16"/>
      <c r="H59" s="16"/>
      <c r="I59" s="81"/>
      <c r="J59" s="16"/>
      <c r="K59" s="81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16"/>
      <c r="B60" s="16"/>
      <c r="C60" s="81"/>
      <c r="D60" s="18"/>
      <c r="E60" s="18"/>
      <c r="F60" s="18"/>
      <c r="G60" s="16"/>
      <c r="H60" s="16"/>
      <c r="I60" s="81"/>
      <c r="J60" s="16"/>
      <c r="K60" s="81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2">
      <c r="A61" s="16"/>
      <c r="B61" s="16"/>
      <c r="C61" s="81"/>
      <c r="D61" s="18"/>
      <c r="E61" s="18"/>
      <c r="F61" s="18"/>
      <c r="G61" s="16"/>
      <c r="H61" s="16"/>
      <c r="I61" s="81"/>
      <c r="J61" s="16"/>
      <c r="K61" s="81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" customHeight="1" x14ac:dyDescent="0.2">
      <c r="A62" s="1"/>
      <c r="B62" s="22"/>
      <c r="C62" s="72"/>
      <c r="D62" s="34"/>
      <c r="E62" s="34"/>
      <c r="F62" s="34"/>
      <c r="G62" s="8"/>
      <c r="H62" s="8"/>
      <c r="I62" s="81"/>
      <c r="J62" s="16"/>
      <c r="K62" s="81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" customHeight="1" x14ac:dyDescent="0.2">
      <c r="A63" s="22"/>
      <c r="B63" s="22"/>
      <c r="C63" s="83"/>
      <c r="D63" s="15"/>
      <c r="E63" s="15"/>
      <c r="F63" s="34"/>
      <c r="G63" s="8"/>
      <c r="H63" s="11"/>
      <c r="I63" s="72"/>
      <c r="J63" s="8"/>
      <c r="K63" s="72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" customHeight="1" x14ac:dyDescent="0.2">
      <c r="A64" s="1"/>
      <c r="B64" s="22"/>
      <c r="C64" s="72"/>
      <c r="D64" s="34"/>
      <c r="E64" s="34"/>
      <c r="F64" s="34"/>
      <c r="G64" s="8"/>
      <c r="H64" s="14"/>
      <c r="I64" s="83"/>
      <c r="J64" s="13"/>
      <c r="K64" s="7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1"/>
      <c r="B65" s="22"/>
      <c r="C65" s="72"/>
      <c r="D65" s="34"/>
      <c r="E65" s="34"/>
      <c r="F65" s="34"/>
      <c r="G65" s="8"/>
      <c r="H65" s="14"/>
      <c r="I65" s="72"/>
      <c r="J65" s="8"/>
      <c r="K65" s="72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22"/>
      <c r="B66" s="22"/>
      <c r="C66" s="83"/>
      <c r="D66" s="15"/>
      <c r="E66" s="15"/>
      <c r="F66" s="34"/>
      <c r="G66" s="8"/>
      <c r="H66" s="11"/>
      <c r="I66" s="72"/>
      <c r="J66" s="8"/>
      <c r="K66" s="7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22"/>
      <c r="C67" s="72"/>
      <c r="D67" s="34"/>
      <c r="E67" s="34"/>
      <c r="F67" s="34"/>
      <c r="G67" s="8"/>
      <c r="H67" s="14"/>
      <c r="I67" s="83"/>
      <c r="J67" s="13"/>
      <c r="K67" s="7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22"/>
      <c r="C68" s="72"/>
      <c r="D68" s="34"/>
      <c r="E68" s="34"/>
      <c r="F68" s="34"/>
      <c r="G68" s="8"/>
      <c r="H68" s="14"/>
      <c r="I68" s="72"/>
      <c r="J68" s="8"/>
      <c r="K68" s="7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1"/>
      <c r="B69" s="22"/>
      <c r="C69" s="72"/>
      <c r="D69" s="34"/>
      <c r="E69" s="34"/>
      <c r="F69" s="34"/>
      <c r="G69" s="8"/>
      <c r="H69" s="14"/>
      <c r="I69" s="72"/>
      <c r="J69" s="8"/>
      <c r="K69" s="72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22"/>
      <c r="C70" s="72"/>
      <c r="D70" s="34"/>
      <c r="E70" s="34"/>
      <c r="F70" s="34"/>
      <c r="G70" s="8"/>
      <c r="H70" s="14"/>
      <c r="I70" s="72"/>
      <c r="J70" s="8"/>
      <c r="K70" s="7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1"/>
      <c r="B71" s="22"/>
      <c r="C71" s="72"/>
      <c r="D71" s="34"/>
      <c r="E71" s="34"/>
      <c r="F71" s="34"/>
      <c r="G71" s="8"/>
      <c r="H71" s="1"/>
      <c r="I71" s="83"/>
      <c r="J71" s="8"/>
      <c r="K71" s="7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22"/>
      <c r="B72" s="22"/>
      <c r="C72" s="83"/>
      <c r="D72" s="15"/>
      <c r="E72" s="15"/>
      <c r="F72" s="34"/>
      <c r="G72" s="8"/>
      <c r="H72" s="11"/>
      <c r="I72" s="75"/>
      <c r="J72" s="8"/>
      <c r="K72" s="7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22"/>
      <c r="C73" s="72"/>
      <c r="D73" s="34"/>
      <c r="E73" s="34"/>
      <c r="F73" s="34"/>
      <c r="G73" s="8"/>
      <c r="H73" s="14"/>
      <c r="I73" s="83"/>
      <c r="J73" s="13"/>
      <c r="K73" s="7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22"/>
      <c r="C74" s="72"/>
      <c r="D74" s="34"/>
      <c r="E74" s="34"/>
      <c r="F74" s="34"/>
      <c r="G74" s="8"/>
      <c r="H74" s="14"/>
      <c r="I74" s="72"/>
      <c r="J74" s="8"/>
      <c r="K74" s="72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22"/>
      <c r="C75" s="72"/>
      <c r="D75" s="34"/>
      <c r="E75" s="34"/>
      <c r="F75" s="34"/>
      <c r="G75" s="8"/>
      <c r="H75" s="1"/>
      <c r="I75" s="72"/>
      <c r="J75" s="8"/>
      <c r="K75" s="7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22"/>
      <c r="C76" s="72"/>
      <c r="D76" s="34"/>
      <c r="E76" s="34"/>
      <c r="F76" s="34"/>
      <c r="G76" s="8"/>
      <c r="H76" s="14"/>
      <c r="I76" s="75"/>
      <c r="J76" s="8"/>
      <c r="K76" s="7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22"/>
      <c r="C77" s="72"/>
      <c r="D77" s="34"/>
      <c r="E77" s="34"/>
      <c r="F77" s="34"/>
      <c r="G77" s="8"/>
      <c r="H77" s="14"/>
      <c r="I77" s="72"/>
      <c r="J77" s="8"/>
      <c r="K77" s="7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22"/>
      <c r="C78" s="72"/>
      <c r="D78" s="34"/>
      <c r="E78" s="34"/>
      <c r="F78" s="34"/>
      <c r="G78" s="8"/>
      <c r="H78" s="14"/>
      <c r="I78" s="72"/>
      <c r="J78" s="8"/>
      <c r="K78" s="72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22"/>
      <c r="C79" s="72"/>
      <c r="D79" s="34"/>
      <c r="E79" s="34"/>
      <c r="F79" s="34"/>
      <c r="G79" s="8"/>
      <c r="H79" s="14"/>
      <c r="I79" s="72"/>
      <c r="J79" s="8"/>
      <c r="K79" s="72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"/>
      <c r="B80" s="22"/>
      <c r="C80" s="72"/>
      <c r="D80" s="34"/>
      <c r="E80" s="34"/>
      <c r="F80" s="34"/>
      <c r="G80" s="8"/>
      <c r="H80" s="14"/>
      <c r="I80" s="72"/>
      <c r="J80" s="8"/>
      <c r="K80" s="72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"/>
      <c r="B81" s="22"/>
      <c r="C81" s="72"/>
      <c r="D81" s="34"/>
      <c r="E81" s="34"/>
      <c r="F81" s="34"/>
      <c r="G81" s="8"/>
      <c r="H81" s="14"/>
      <c r="I81" s="72"/>
      <c r="J81" s="8"/>
      <c r="K81" s="72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ht="15" customHeight="1" x14ac:dyDescent="0.2">
      <c r="A82" s="1"/>
      <c r="B82" s="22"/>
      <c r="C82" s="72"/>
      <c r="D82" s="34"/>
      <c r="E82" s="34"/>
      <c r="F82" s="34"/>
      <c r="G82" s="8"/>
      <c r="H82" s="14"/>
      <c r="I82" s="72"/>
      <c r="J82" s="8"/>
      <c r="K82" s="72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ht="15" customHeight="1" x14ac:dyDescent="0.2">
      <c r="A83" s="16"/>
      <c r="B83" s="16"/>
      <c r="C83" s="81"/>
      <c r="D83" s="18"/>
      <c r="E83" s="18"/>
      <c r="F83" s="18"/>
      <c r="G83" s="16"/>
      <c r="H83" s="16"/>
      <c r="I83" s="72"/>
      <c r="J83" s="8"/>
      <c r="K83" s="72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ht="15" customHeight="1" x14ac:dyDescent="0.2">
      <c r="A84" s="16"/>
      <c r="B84" s="16"/>
      <c r="C84" s="81"/>
      <c r="D84" s="18"/>
      <c r="E84" s="18"/>
      <c r="F84" s="18"/>
      <c r="G84" s="16"/>
      <c r="H84" s="16"/>
      <c r="I84" s="81"/>
      <c r="J84" s="16"/>
      <c r="K84" s="81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6"/>
      <c r="B85" s="16"/>
      <c r="C85" s="81"/>
      <c r="D85" s="18"/>
      <c r="E85" s="18"/>
      <c r="F85" s="18"/>
      <c r="G85" s="16"/>
      <c r="H85" s="16"/>
      <c r="I85" s="81"/>
      <c r="J85" s="16"/>
      <c r="K85" s="81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 x14ac:dyDescent="0.2">
      <c r="A86" s="16"/>
      <c r="B86" s="16"/>
      <c r="C86" s="81"/>
      <c r="D86" s="18"/>
      <c r="E86" s="18"/>
      <c r="F86" s="18"/>
      <c r="G86" s="16"/>
      <c r="H86" s="16"/>
      <c r="I86" s="81"/>
      <c r="J86" s="16"/>
      <c r="K86" s="81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" customHeight="1" x14ac:dyDescent="0.2">
      <c r="A87" s="1"/>
      <c r="B87" s="22"/>
      <c r="C87" s="72"/>
      <c r="D87" s="34"/>
      <c r="E87" s="34"/>
      <c r="F87" s="34"/>
      <c r="G87" s="8"/>
      <c r="H87" s="14"/>
      <c r="I87" s="81"/>
      <c r="J87" s="16"/>
      <c r="K87" s="81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" customHeight="1" x14ac:dyDescent="0.2">
      <c r="A88" s="1"/>
      <c r="B88" s="22"/>
      <c r="C88" s="72"/>
      <c r="D88" s="34"/>
      <c r="E88" s="34"/>
      <c r="F88" s="34"/>
      <c r="G88" s="8"/>
      <c r="H88" s="14"/>
      <c r="I88" s="72"/>
      <c r="J88" s="8"/>
      <c r="K88" s="72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22"/>
      <c r="C89" s="72"/>
      <c r="D89" s="34"/>
      <c r="E89" s="34"/>
      <c r="F89" s="34"/>
      <c r="G89" s="8"/>
      <c r="H89" s="14"/>
      <c r="I89" s="72"/>
      <c r="J89" s="8"/>
      <c r="K89" s="72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22"/>
      <c r="C90" s="72"/>
      <c r="D90" s="34"/>
      <c r="E90" s="34"/>
      <c r="F90" s="34"/>
      <c r="G90" s="8"/>
      <c r="H90" s="14"/>
      <c r="I90" s="72"/>
      <c r="J90" s="8"/>
      <c r="K90" s="72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22"/>
      <c r="C91" s="72"/>
      <c r="D91" s="34"/>
      <c r="E91" s="34"/>
      <c r="F91" s="34"/>
      <c r="G91" s="8"/>
      <c r="H91" s="14"/>
      <c r="I91" s="72"/>
      <c r="J91" s="8"/>
      <c r="K91" s="72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22"/>
      <c r="C92" s="72"/>
      <c r="D92" s="34"/>
      <c r="E92" s="34"/>
      <c r="F92" s="34"/>
      <c r="G92" s="8"/>
      <c r="H92" s="14"/>
      <c r="I92" s="72"/>
      <c r="J92" s="8"/>
      <c r="K92" s="72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22"/>
      <c r="C93" s="72"/>
      <c r="D93" s="34"/>
      <c r="E93" s="34"/>
      <c r="F93" s="34"/>
      <c r="G93" s="8"/>
      <c r="H93" s="14"/>
      <c r="I93" s="72"/>
      <c r="J93" s="8"/>
      <c r="K93" s="72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22"/>
      <c r="C94" s="72"/>
      <c r="D94" s="34"/>
      <c r="E94" s="34"/>
      <c r="F94" s="34"/>
      <c r="G94" s="8"/>
      <c r="H94" s="14"/>
      <c r="I94" s="72"/>
      <c r="J94" s="8"/>
      <c r="K94" s="72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22"/>
      <c r="C95" s="72"/>
      <c r="D95" s="34"/>
      <c r="E95" s="34"/>
      <c r="F95" s="34"/>
      <c r="G95" s="8"/>
      <c r="H95" s="14"/>
      <c r="I95" s="72"/>
      <c r="J95" s="8"/>
      <c r="K95" s="72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22"/>
      <c r="C96" s="72"/>
      <c r="D96" s="34"/>
      <c r="E96" s="34"/>
      <c r="F96" s="34"/>
      <c r="G96" s="8"/>
      <c r="H96" s="14"/>
      <c r="I96" s="72"/>
      <c r="J96" s="8"/>
      <c r="K96" s="72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22"/>
      <c r="C97" s="72"/>
      <c r="D97" s="34"/>
      <c r="E97" s="34"/>
      <c r="F97" s="34"/>
      <c r="G97" s="8"/>
      <c r="H97" s="14"/>
      <c r="I97" s="72"/>
      <c r="J97" s="8"/>
      <c r="K97" s="72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22"/>
      <c r="C98" s="72"/>
      <c r="D98" s="34"/>
      <c r="E98" s="34"/>
      <c r="F98" s="34"/>
      <c r="G98" s="8"/>
      <c r="H98" s="14"/>
      <c r="I98" s="72"/>
      <c r="J98" s="8"/>
      <c r="K98" s="72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22"/>
      <c r="C99" s="72"/>
      <c r="D99" s="34"/>
      <c r="E99" s="34"/>
      <c r="F99" s="34"/>
      <c r="G99" s="8"/>
      <c r="H99" s="14"/>
      <c r="I99" s="72"/>
      <c r="J99" s="8"/>
      <c r="K99" s="72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22"/>
      <c r="C100" s="72"/>
      <c r="D100" s="34"/>
      <c r="E100" s="34"/>
      <c r="F100" s="34"/>
      <c r="G100" s="8"/>
      <c r="H100" s="14"/>
      <c r="I100" s="72"/>
      <c r="J100" s="8"/>
      <c r="K100" s="72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22"/>
      <c r="C101" s="72"/>
      <c r="D101" s="34"/>
      <c r="E101" s="34"/>
      <c r="F101" s="34"/>
      <c r="G101" s="8"/>
      <c r="H101" s="14"/>
      <c r="I101" s="72"/>
      <c r="J101" s="8"/>
      <c r="K101" s="72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22"/>
      <c r="C102" s="72"/>
      <c r="D102" s="34"/>
      <c r="E102" s="34"/>
      <c r="F102" s="34"/>
      <c r="G102" s="8"/>
      <c r="H102" s="14"/>
      <c r="I102" s="72"/>
      <c r="J102" s="8"/>
      <c r="K102" s="72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22"/>
      <c r="C103" s="72"/>
      <c r="D103" s="34"/>
      <c r="E103" s="34"/>
      <c r="F103" s="34"/>
      <c r="G103" s="8"/>
      <c r="H103" s="14"/>
      <c r="I103" s="72"/>
      <c r="J103" s="8"/>
      <c r="K103" s="72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22"/>
      <c r="C104" s="72"/>
      <c r="D104" s="34"/>
      <c r="E104" s="34"/>
      <c r="F104" s="34"/>
      <c r="G104" s="8"/>
      <c r="H104" s="14"/>
      <c r="I104" s="72"/>
      <c r="J104" s="8"/>
      <c r="K104" s="72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22"/>
      <c r="C105" s="72"/>
      <c r="D105" s="34"/>
      <c r="E105" s="34"/>
      <c r="F105" s="34"/>
      <c r="G105" s="8"/>
      <c r="H105" s="14"/>
      <c r="I105" s="72"/>
      <c r="J105" s="8"/>
      <c r="K105" s="72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22"/>
      <c r="C106" s="72"/>
      <c r="D106" s="34"/>
      <c r="E106" s="34"/>
      <c r="F106" s="34"/>
      <c r="G106" s="8"/>
      <c r="H106" s="14"/>
      <c r="I106" s="72"/>
      <c r="J106" s="8"/>
      <c r="K106" s="72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22"/>
      <c r="C107" s="72"/>
      <c r="D107" s="34"/>
      <c r="E107" s="34"/>
      <c r="F107" s="34"/>
      <c r="G107" s="8"/>
      <c r="H107" s="14"/>
      <c r="I107" s="72"/>
      <c r="J107" s="8"/>
      <c r="K107" s="72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22"/>
      <c r="C108" s="72"/>
      <c r="D108" s="34"/>
      <c r="E108" s="34"/>
      <c r="F108" s="34"/>
      <c r="G108" s="8"/>
      <c r="H108" s="14"/>
      <c r="I108" s="72"/>
      <c r="J108" s="8"/>
      <c r="K108" s="72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22"/>
      <c r="C109" s="72"/>
      <c r="D109" s="34"/>
      <c r="E109" s="34"/>
      <c r="F109" s="34"/>
      <c r="G109" s="8"/>
      <c r="H109" s="14"/>
      <c r="I109" s="72"/>
      <c r="J109" s="8"/>
      <c r="K109" s="72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22"/>
      <c r="C110" s="72"/>
      <c r="D110" s="34"/>
      <c r="E110" s="34"/>
      <c r="F110" s="34"/>
      <c r="G110" s="8"/>
      <c r="H110" s="14"/>
      <c r="I110" s="72"/>
      <c r="J110" s="8"/>
      <c r="K110" s="72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22"/>
      <c r="C111" s="72"/>
      <c r="D111" s="34"/>
      <c r="E111" s="34"/>
      <c r="F111" s="34"/>
      <c r="G111" s="8"/>
      <c r="H111" s="14"/>
      <c r="I111" s="72"/>
      <c r="J111" s="8"/>
      <c r="K111" s="72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22"/>
      <c r="C112" s="72"/>
      <c r="D112" s="34"/>
      <c r="E112" s="34"/>
      <c r="F112" s="34"/>
      <c r="G112" s="8"/>
      <c r="H112" s="14"/>
      <c r="I112" s="72"/>
      <c r="J112" s="8"/>
      <c r="K112" s="7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22"/>
      <c r="C113" s="72"/>
      <c r="D113" s="34"/>
      <c r="E113" s="34"/>
      <c r="F113" s="34"/>
      <c r="G113" s="8"/>
      <c r="H113" s="14"/>
      <c r="I113" s="72"/>
      <c r="J113" s="8"/>
      <c r="K113" s="72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22"/>
      <c r="C114" s="72"/>
      <c r="D114" s="34"/>
      <c r="E114" s="34"/>
      <c r="F114" s="34"/>
      <c r="G114" s="8"/>
      <c r="H114" s="14"/>
      <c r="I114" s="72"/>
      <c r="J114" s="8"/>
      <c r="K114" s="72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22"/>
      <c r="C115" s="72"/>
      <c r="D115" s="34"/>
      <c r="E115" s="34"/>
      <c r="F115" s="34"/>
      <c r="G115" s="8"/>
      <c r="H115" s="14"/>
      <c r="I115" s="72"/>
      <c r="J115" s="8"/>
      <c r="K115" s="72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22"/>
      <c r="C116" s="72"/>
      <c r="D116" s="34"/>
      <c r="E116" s="34"/>
      <c r="F116" s="34"/>
      <c r="G116" s="8"/>
      <c r="H116" s="14"/>
      <c r="I116" s="72"/>
      <c r="J116" s="8"/>
      <c r="K116" s="72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22"/>
      <c r="C117" s="72"/>
      <c r="D117" s="34"/>
      <c r="E117" s="34"/>
      <c r="F117" s="34"/>
      <c r="G117" s="8"/>
      <c r="H117" s="14"/>
      <c r="I117" s="72"/>
      <c r="J117" s="8"/>
      <c r="K117" s="72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22"/>
      <c r="C118" s="72"/>
      <c r="D118" s="34"/>
      <c r="E118" s="34"/>
      <c r="F118" s="34"/>
      <c r="G118" s="8"/>
      <c r="H118" s="14"/>
      <c r="I118" s="72"/>
      <c r="J118" s="8"/>
      <c r="K118" s="72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22"/>
      <c r="C119" s="72"/>
      <c r="D119" s="34"/>
      <c r="E119" s="34"/>
      <c r="F119" s="34"/>
      <c r="G119" s="8"/>
      <c r="H119" s="14"/>
      <c r="I119" s="72"/>
      <c r="J119" s="8"/>
      <c r="K119" s="72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22"/>
      <c r="C120" s="72"/>
      <c r="D120" s="34"/>
      <c r="E120" s="34"/>
      <c r="F120" s="34"/>
      <c r="G120" s="8"/>
      <c r="H120" s="14"/>
      <c r="I120" s="72"/>
      <c r="J120" s="8"/>
      <c r="K120" s="72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22"/>
      <c r="C121" s="72"/>
      <c r="D121" s="34"/>
      <c r="E121" s="34"/>
      <c r="F121" s="34"/>
      <c r="G121" s="8"/>
      <c r="H121" s="14"/>
      <c r="I121" s="72"/>
      <c r="J121" s="8"/>
      <c r="K121" s="72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22"/>
      <c r="C122" s="72"/>
      <c r="D122" s="34"/>
      <c r="E122" s="34"/>
      <c r="F122" s="34"/>
      <c r="G122" s="8"/>
      <c r="H122" s="14"/>
      <c r="I122" s="72"/>
      <c r="J122" s="8"/>
      <c r="K122" s="72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22"/>
      <c r="C123" s="72"/>
      <c r="D123" s="34"/>
      <c r="E123" s="34"/>
      <c r="F123" s="34"/>
      <c r="G123" s="8"/>
      <c r="H123" s="14"/>
      <c r="I123" s="72"/>
      <c r="J123" s="8"/>
      <c r="K123" s="72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22"/>
      <c r="C124" s="72"/>
      <c r="D124" s="34"/>
      <c r="E124" s="34"/>
      <c r="F124" s="34"/>
      <c r="G124" s="8"/>
      <c r="H124" s="14"/>
      <c r="I124" s="72"/>
      <c r="J124" s="8"/>
      <c r="K124" s="72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22"/>
      <c r="C125" s="72"/>
      <c r="D125" s="34"/>
      <c r="E125" s="34"/>
      <c r="F125" s="34"/>
      <c r="G125" s="8"/>
      <c r="H125" s="14"/>
      <c r="I125" s="72"/>
      <c r="J125" s="8"/>
      <c r="K125" s="72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22"/>
      <c r="C126" s="72"/>
      <c r="D126" s="34"/>
      <c r="E126" s="34"/>
      <c r="F126" s="34"/>
      <c r="G126" s="8"/>
      <c r="H126" s="14"/>
      <c r="I126" s="72"/>
      <c r="J126" s="8"/>
      <c r="K126" s="72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22"/>
      <c r="C127" s="72"/>
      <c r="D127" s="34"/>
      <c r="E127" s="34"/>
      <c r="F127" s="34"/>
      <c r="G127" s="8"/>
      <c r="H127" s="14"/>
      <c r="I127" s="72"/>
      <c r="J127" s="8"/>
      <c r="K127" s="72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22"/>
      <c r="C128" s="72"/>
      <c r="D128" s="34"/>
      <c r="E128" s="34"/>
      <c r="F128" s="34"/>
      <c r="G128" s="8"/>
      <c r="H128" s="14"/>
      <c r="I128" s="72"/>
      <c r="J128" s="8"/>
      <c r="K128" s="72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22"/>
      <c r="C129" s="72"/>
      <c r="D129" s="34"/>
      <c r="E129" s="34"/>
      <c r="F129" s="34"/>
      <c r="G129" s="8"/>
      <c r="H129" s="14"/>
      <c r="I129" s="72"/>
      <c r="J129" s="8"/>
      <c r="K129" s="72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22"/>
      <c r="C130" s="72"/>
      <c r="D130" s="34"/>
      <c r="E130" s="34"/>
      <c r="F130" s="34"/>
      <c r="G130" s="8"/>
      <c r="H130" s="14"/>
      <c r="I130" s="72"/>
      <c r="J130" s="8"/>
      <c r="K130" s="72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22"/>
      <c r="C131" s="72"/>
      <c r="D131" s="34"/>
      <c r="E131" s="34"/>
      <c r="F131" s="34"/>
      <c r="G131" s="8"/>
      <c r="H131" s="14"/>
      <c r="I131" s="72"/>
      <c r="J131" s="8"/>
      <c r="K131" s="72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22"/>
      <c r="C132" s="72"/>
      <c r="D132" s="34"/>
      <c r="E132" s="34"/>
      <c r="F132" s="34"/>
      <c r="G132" s="8"/>
      <c r="H132" s="14"/>
      <c r="I132" s="72"/>
      <c r="J132" s="8"/>
      <c r="K132" s="72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22"/>
      <c r="C133" s="72"/>
      <c r="D133" s="34"/>
      <c r="E133" s="34"/>
      <c r="F133" s="34"/>
      <c r="G133" s="8"/>
      <c r="H133" s="14"/>
      <c r="I133" s="72"/>
      <c r="J133" s="8"/>
      <c r="K133" s="72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22"/>
      <c r="C134" s="72"/>
      <c r="D134" s="34"/>
      <c r="E134" s="34"/>
      <c r="F134" s="34"/>
      <c r="G134" s="8"/>
      <c r="H134" s="14"/>
      <c r="I134" s="72"/>
      <c r="J134" s="8"/>
      <c r="K134" s="72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22"/>
      <c r="C135" s="72"/>
      <c r="D135" s="34"/>
      <c r="E135" s="34"/>
      <c r="F135" s="34"/>
      <c r="G135" s="8"/>
      <c r="H135" s="14"/>
      <c r="I135" s="72"/>
      <c r="J135" s="8"/>
      <c r="K135" s="72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22"/>
      <c r="C136" s="72"/>
      <c r="D136" s="34"/>
      <c r="E136" s="34"/>
      <c r="F136" s="34"/>
      <c r="G136" s="8"/>
      <c r="H136" s="14"/>
      <c r="I136" s="72"/>
      <c r="J136" s="8"/>
      <c r="K136" s="72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22"/>
      <c r="C137" s="72"/>
      <c r="D137" s="34"/>
      <c r="E137" s="34"/>
      <c r="F137" s="34"/>
      <c r="G137" s="8"/>
      <c r="H137" s="14"/>
      <c r="I137" s="72"/>
      <c r="J137" s="8"/>
      <c r="K137" s="72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22"/>
      <c r="C138" s="72"/>
      <c r="D138" s="34"/>
      <c r="E138" s="34"/>
      <c r="F138" s="34"/>
      <c r="G138" s="8"/>
      <c r="H138" s="14"/>
      <c r="I138" s="72"/>
      <c r="J138" s="8"/>
      <c r="K138" s="72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22"/>
      <c r="C139" s="72"/>
      <c r="D139" s="34"/>
      <c r="E139" s="34"/>
      <c r="F139" s="34"/>
      <c r="G139" s="8"/>
      <c r="H139" s="14"/>
      <c r="I139" s="72"/>
      <c r="J139" s="8"/>
      <c r="K139" s="72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22"/>
      <c r="C140" s="72"/>
      <c r="D140" s="34"/>
      <c r="E140" s="34"/>
      <c r="F140" s="34"/>
      <c r="G140" s="8"/>
      <c r="H140" s="14"/>
      <c r="I140" s="72"/>
      <c r="J140" s="8"/>
      <c r="K140" s="72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22"/>
      <c r="C141" s="72"/>
      <c r="D141" s="34"/>
      <c r="E141" s="34"/>
      <c r="F141" s="34"/>
      <c r="G141" s="8"/>
      <c r="H141" s="14"/>
      <c r="I141" s="72"/>
      <c r="J141" s="8"/>
      <c r="K141" s="72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22"/>
      <c r="C142" s="72"/>
      <c r="D142" s="34"/>
      <c r="E142" s="34"/>
      <c r="F142" s="34"/>
      <c r="G142" s="8"/>
      <c r="H142" s="14"/>
      <c r="I142" s="72"/>
      <c r="J142" s="8"/>
      <c r="K142" s="72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22"/>
      <c r="C143" s="72"/>
      <c r="D143" s="34"/>
      <c r="E143" s="34"/>
      <c r="F143" s="34"/>
      <c r="G143" s="8"/>
      <c r="H143" s="14"/>
      <c r="I143" s="72"/>
      <c r="J143" s="8"/>
      <c r="K143" s="72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22"/>
      <c r="C144" s="72"/>
      <c r="D144" s="34"/>
      <c r="E144" s="34"/>
      <c r="F144" s="34"/>
      <c r="G144" s="8"/>
      <c r="H144" s="14"/>
      <c r="I144" s="72"/>
      <c r="J144" s="8"/>
      <c r="K144" s="72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22"/>
      <c r="C145" s="72"/>
      <c r="D145" s="34"/>
      <c r="E145" s="34"/>
      <c r="F145" s="34"/>
      <c r="G145" s="8"/>
      <c r="H145" s="14"/>
      <c r="I145" s="72"/>
      <c r="J145" s="8"/>
      <c r="K145" s="72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22"/>
      <c r="C146" s="72"/>
      <c r="D146" s="34"/>
      <c r="E146" s="34"/>
      <c r="F146" s="34"/>
      <c r="G146" s="8"/>
      <c r="H146" s="14"/>
      <c r="I146" s="72"/>
      <c r="J146" s="8"/>
      <c r="K146" s="72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22"/>
      <c r="C147" s="72"/>
      <c r="D147" s="34"/>
      <c r="E147" s="34"/>
      <c r="F147" s="34"/>
      <c r="G147" s="8"/>
      <c r="H147" s="14"/>
      <c r="I147" s="72"/>
      <c r="J147" s="8"/>
      <c r="K147" s="72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22"/>
      <c r="C148" s="72"/>
      <c r="D148" s="34"/>
      <c r="E148" s="34"/>
      <c r="F148" s="34"/>
      <c r="G148" s="8"/>
      <c r="H148" s="14"/>
      <c r="I148" s="72"/>
      <c r="J148" s="8"/>
      <c r="K148" s="72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22"/>
      <c r="C149" s="72"/>
      <c r="D149" s="34"/>
      <c r="E149" s="34"/>
      <c r="F149" s="34"/>
      <c r="G149" s="8"/>
      <c r="H149" s="14"/>
      <c r="I149" s="72"/>
      <c r="J149" s="8"/>
      <c r="K149" s="72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22"/>
      <c r="C150" s="72"/>
      <c r="D150" s="34"/>
      <c r="E150" s="34"/>
      <c r="F150" s="34"/>
      <c r="G150" s="8"/>
      <c r="H150" s="14"/>
      <c r="I150" s="72"/>
      <c r="J150" s="8"/>
      <c r="K150" s="72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22"/>
      <c r="C151" s="72"/>
      <c r="D151" s="34"/>
      <c r="E151" s="34"/>
      <c r="F151" s="34"/>
      <c r="G151" s="8"/>
      <c r="H151" s="14"/>
      <c r="I151" s="72"/>
      <c r="J151" s="8"/>
      <c r="K151" s="72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22"/>
      <c r="C152" s="72"/>
      <c r="D152" s="34"/>
      <c r="E152" s="34"/>
      <c r="F152" s="34"/>
      <c r="G152" s="8"/>
      <c r="H152" s="14"/>
      <c r="I152" s="72"/>
      <c r="J152" s="8"/>
      <c r="K152" s="72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22"/>
      <c r="C153" s="72"/>
      <c r="D153" s="34"/>
      <c r="E153" s="34"/>
      <c r="F153" s="34"/>
      <c r="G153" s="8"/>
      <c r="H153" s="14"/>
      <c r="I153" s="72"/>
      <c r="J153" s="8"/>
      <c r="K153" s="72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22"/>
      <c r="C154" s="72"/>
      <c r="D154" s="34"/>
      <c r="E154" s="34"/>
      <c r="F154" s="34"/>
      <c r="G154" s="8"/>
      <c r="H154" s="14"/>
      <c r="I154" s="72"/>
      <c r="J154" s="8"/>
      <c r="K154" s="72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22"/>
      <c r="C155" s="72"/>
      <c r="D155" s="34"/>
      <c r="E155" s="34"/>
      <c r="F155" s="34"/>
      <c r="G155" s="8"/>
      <c r="H155" s="14"/>
      <c r="I155" s="72"/>
      <c r="J155" s="8"/>
      <c r="K155" s="72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22"/>
      <c r="C156" s="72"/>
      <c r="D156" s="34"/>
      <c r="E156" s="34"/>
      <c r="F156" s="34"/>
      <c r="G156" s="8"/>
      <c r="H156" s="14"/>
      <c r="I156" s="72"/>
      <c r="J156" s="8"/>
      <c r="K156" s="72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22"/>
      <c r="C157" s="72"/>
      <c r="D157" s="34"/>
      <c r="E157" s="34"/>
      <c r="F157" s="34"/>
      <c r="G157" s="8"/>
      <c r="H157" s="14"/>
      <c r="I157" s="72"/>
      <c r="J157" s="8"/>
      <c r="K157" s="72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22"/>
      <c r="C158" s="72"/>
      <c r="D158" s="34"/>
      <c r="E158" s="34"/>
      <c r="F158" s="34"/>
      <c r="G158" s="8"/>
      <c r="H158" s="14"/>
      <c r="I158" s="72"/>
      <c r="J158" s="8"/>
      <c r="K158" s="72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22"/>
      <c r="C159" s="72"/>
      <c r="D159" s="34"/>
      <c r="E159" s="34"/>
      <c r="F159" s="34"/>
      <c r="G159" s="8"/>
      <c r="H159" s="14"/>
      <c r="I159" s="72"/>
      <c r="J159" s="8"/>
      <c r="K159" s="72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22"/>
      <c r="C160" s="72"/>
      <c r="D160" s="34"/>
      <c r="E160" s="34"/>
      <c r="F160" s="34"/>
      <c r="G160" s="8"/>
      <c r="H160" s="14"/>
      <c r="I160" s="72"/>
      <c r="J160" s="8"/>
      <c r="K160" s="72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22"/>
      <c r="C161" s="72"/>
      <c r="D161" s="34"/>
      <c r="E161" s="34"/>
      <c r="F161" s="34"/>
      <c r="G161" s="8"/>
      <c r="H161" s="14"/>
      <c r="I161" s="72"/>
      <c r="J161" s="8"/>
      <c r="K161" s="72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22"/>
      <c r="C162" s="72"/>
      <c r="D162" s="34"/>
      <c r="E162" s="34"/>
      <c r="F162" s="34"/>
      <c r="G162" s="8"/>
      <c r="H162" s="14"/>
      <c r="I162" s="72"/>
      <c r="J162" s="8"/>
      <c r="K162" s="72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22"/>
      <c r="C163" s="72"/>
      <c r="D163" s="34"/>
      <c r="E163" s="34"/>
      <c r="F163" s="34"/>
      <c r="G163" s="8"/>
      <c r="H163" s="14"/>
      <c r="I163" s="72"/>
      <c r="J163" s="8"/>
      <c r="K163" s="72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22"/>
      <c r="C164" s="72"/>
      <c r="D164" s="34"/>
      <c r="E164" s="34"/>
      <c r="F164" s="34"/>
      <c r="G164" s="8"/>
      <c r="H164" s="14"/>
      <c r="I164" s="72"/>
      <c r="J164" s="8"/>
      <c r="K164" s="72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22"/>
      <c r="C165" s="72"/>
      <c r="D165" s="34"/>
      <c r="E165" s="34"/>
      <c r="F165" s="34"/>
      <c r="G165" s="8"/>
      <c r="H165" s="14"/>
      <c r="I165" s="72"/>
      <c r="J165" s="8"/>
      <c r="K165" s="72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22"/>
      <c r="C166" s="72"/>
      <c r="D166" s="34"/>
      <c r="E166" s="34"/>
      <c r="F166" s="34"/>
      <c r="G166" s="8"/>
      <c r="H166" s="14"/>
      <c r="I166" s="72"/>
      <c r="J166" s="8"/>
      <c r="K166" s="72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22"/>
      <c r="C167" s="72"/>
      <c r="D167" s="34"/>
      <c r="E167" s="34"/>
      <c r="F167" s="34"/>
      <c r="G167" s="8"/>
      <c r="H167" s="14"/>
      <c r="I167" s="72"/>
      <c r="J167" s="8"/>
      <c r="K167" s="72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22"/>
      <c r="C168" s="72"/>
      <c r="D168" s="34"/>
      <c r="E168" s="34"/>
      <c r="F168" s="34"/>
      <c r="G168" s="8"/>
      <c r="H168" s="14"/>
      <c r="I168" s="72"/>
      <c r="J168" s="8"/>
      <c r="K168" s="72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22"/>
      <c r="C169" s="72"/>
      <c r="D169" s="34"/>
      <c r="E169" s="34"/>
      <c r="F169" s="34"/>
      <c r="G169" s="8"/>
      <c r="H169" s="14"/>
      <c r="I169" s="72"/>
      <c r="J169" s="8"/>
      <c r="K169" s="72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22"/>
      <c r="C170" s="72"/>
      <c r="D170" s="34"/>
      <c r="E170" s="34"/>
      <c r="F170" s="34"/>
      <c r="G170" s="8"/>
      <c r="H170" s="14"/>
      <c r="I170" s="72"/>
      <c r="J170" s="8"/>
      <c r="K170" s="72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22"/>
      <c r="C171" s="72"/>
      <c r="D171" s="34"/>
      <c r="E171" s="34"/>
      <c r="F171" s="34"/>
      <c r="G171" s="8"/>
      <c r="H171" s="14"/>
      <c r="I171" s="72"/>
      <c r="J171" s="8"/>
      <c r="K171" s="72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22"/>
      <c r="C172" s="72"/>
      <c r="D172" s="34"/>
      <c r="E172" s="34"/>
      <c r="F172" s="34"/>
      <c r="G172" s="8"/>
      <c r="H172" s="14"/>
      <c r="I172" s="72"/>
      <c r="J172" s="8"/>
      <c r="K172" s="72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22"/>
      <c r="C173" s="72"/>
      <c r="D173" s="34"/>
      <c r="E173" s="34"/>
      <c r="F173" s="34"/>
      <c r="G173" s="8"/>
      <c r="H173" s="14"/>
      <c r="I173" s="72"/>
      <c r="J173" s="8"/>
      <c r="K173" s="72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22"/>
      <c r="C174" s="72"/>
      <c r="D174" s="34"/>
      <c r="E174" s="34"/>
      <c r="F174" s="34"/>
      <c r="G174" s="8"/>
      <c r="H174" s="14"/>
      <c r="I174" s="72"/>
      <c r="J174" s="8"/>
      <c r="K174" s="72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22"/>
      <c r="C175" s="72"/>
      <c r="D175" s="34"/>
      <c r="E175" s="34"/>
      <c r="F175" s="34"/>
      <c r="G175" s="8"/>
      <c r="H175" s="14"/>
      <c r="I175" s="72"/>
      <c r="J175" s="8"/>
      <c r="K175" s="72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22"/>
      <c r="C176" s="72"/>
      <c r="D176" s="34"/>
      <c r="E176" s="34"/>
      <c r="F176" s="34"/>
      <c r="G176" s="8"/>
      <c r="H176" s="14"/>
      <c r="I176" s="72"/>
      <c r="J176" s="8"/>
      <c r="K176" s="72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22"/>
      <c r="C177" s="72"/>
      <c r="D177" s="34"/>
      <c r="E177" s="34"/>
      <c r="F177" s="34"/>
      <c r="G177" s="8"/>
      <c r="H177" s="14"/>
      <c r="I177" s="72"/>
      <c r="J177" s="8"/>
      <c r="K177" s="72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22"/>
      <c r="C178" s="72"/>
      <c r="D178" s="34"/>
      <c r="E178" s="34"/>
      <c r="F178" s="34"/>
      <c r="G178" s="8"/>
      <c r="H178" s="14"/>
      <c r="I178" s="72"/>
      <c r="J178" s="8"/>
      <c r="K178" s="72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22"/>
      <c r="C179" s="72"/>
      <c r="D179" s="34"/>
      <c r="E179" s="34"/>
      <c r="F179" s="34"/>
      <c r="G179" s="8"/>
      <c r="H179" s="14"/>
      <c r="I179" s="72"/>
      <c r="J179" s="8"/>
      <c r="K179" s="72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22"/>
      <c r="C180" s="72"/>
      <c r="D180" s="34"/>
      <c r="E180" s="34"/>
      <c r="F180" s="34"/>
      <c r="G180" s="8"/>
      <c r="H180" s="14"/>
      <c r="I180" s="72"/>
      <c r="J180" s="8"/>
      <c r="K180" s="72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22"/>
      <c r="C181" s="72"/>
      <c r="D181" s="34"/>
      <c r="E181" s="34"/>
      <c r="F181" s="34"/>
      <c r="G181" s="8"/>
      <c r="H181" s="14"/>
      <c r="I181" s="72"/>
      <c r="J181" s="8"/>
      <c r="K181" s="72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22"/>
      <c r="C182" s="72"/>
      <c r="D182" s="34"/>
      <c r="E182" s="34"/>
      <c r="F182" s="34"/>
      <c r="G182" s="8"/>
      <c r="H182" s="14"/>
      <c r="I182" s="72"/>
      <c r="J182" s="8"/>
      <c r="K182" s="72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22"/>
      <c r="C183" s="72"/>
      <c r="D183" s="34"/>
      <c r="E183" s="34"/>
      <c r="F183" s="34"/>
      <c r="G183" s="8"/>
      <c r="H183" s="14"/>
      <c r="I183" s="72"/>
      <c r="J183" s="8"/>
      <c r="K183" s="72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22"/>
      <c r="C184" s="72"/>
      <c r="D184" s="34"/>
      <c r="E184" s="34"/>
      <c r="F184" s="34"/>
      <c r="G184" s="8"/>
      <c r="H184" s="14"/>
      <c r="I184" s="72"/>
      <c r="J184" s="8"/>
      <c r="K184" s="72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22"/>
      <c r="C185" s="72"/>
      <c r="D185" s="34"/>
      <c r="E185" s="34"/>
      <c r="F185" s="34"/>
      <c r="G185" s="8"/>
      <c r="H185" s="14"/>
      <c r="I185" s="72"/>
      <c r="J185" s="8"/>
      <c r="K185" s="72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22"/>
      <c r="C186" s="72"/>
      <c r="D186" s="34"/>
      <c r="E186" s="34"/>
      <c r="F186" s="34"/>
      <c r="G186" s="8"/>
      <c r="H186" s="14"/>
      <c r="I186" s="72"/>
      <c r="J186" s="8"/>
      <c r="K186" s="72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22"/>
      <c r="C187" s="72"/>
      <c r="D187" s="34"/>
      <c r="E187" s="34"/>
      <c r="F187" s="34"/>
      <c r="G187" s="8"/>
      <c r="H187" s="14"/>
      <c r="I187" s="72"/>
      <c r="J187" s="8"/>
      <c r="K187" s="72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22"/>
      <c r="C188" s="72"/>
      <c r="D188" s="34"/>
      <c r="E188" s="34"/>
      <c r="F188" s="34"/>
      <c r="G188" s="8"/>
      <c r="H188" s="14"/>
      <c r="I188" s="72"/>
      <c r="J188" s="8"/>
      <c r="K188" s="72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22"/>
      <c r="C189" s="72"/>
      <c r="D189" s="34"/>
      <c r="E189" s="34"/>
      <c r="F189" s="34"/>
      <c r="G189" s="8"/>
      <c r="H189" s="14"/>
      <c r="I189" s="72"/>
      <c r="J189" s="8"/>
      <c r="K189" s="72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22"/>
      <c r="C190" s="72"/>
      <c r="D190" s="34"/>
      <c r="E190" s="34"/>
      <c r="F190" s="34"/>
      <c r="G190" s="8"/>
      <c r="H190" s="14"/>
      <c r="I190" s="72"/>
      <c r="J190" s="8"/>
      <c r="K190" s="72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22"/>
      <c r="C191" s="72"/>
      <c r="D191" s="34"/>
      <c r="E191" s="34"/>
      <c r="F191" s="34"/>
      <c r="G191" s="8"/>
      <c r="H191" s="14"/>
      <c r="I191" s="72"/>
      <c r="J191" s="8"/>
      <c r="K191" s="72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22"/>
      <c r="C192" s="72"/>
      <c r="D192" s="34"/>
      <c r="E192" s="34"/>
      <c r="F192" s="34"/>
      <c r="G192" s="8"/>
      <c r="H192" s="14"/>
      <c r="I192" s="72"/>
      <c r="J192" s="8"/>
      <c r="K192" s="72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22"/>
      <c r="C193" s="72"/>
      <c r="D193" s="34"/>
      <c r="E193" s="34"/>
      <c r="F193" s="34"/>
      <c r="G193" s="8"/>
      <c r="H193" s="14"/>
      <c r="I193" s="72"/>
      <c r="J193" s="8"/>
      <c r="K193" s="72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22"/>
      <c r="C194" s="72"/>
      <c r="D194" s="34"/>
      <c r="E194" s="34"/>
      <c r="F194" s="34"/>
      <c r="G194" s="8"/>
      <c r="H194" s="14"/>
      <c r="I194" s="72"/>
      <c r="J194" s="8"/>
      <c r="K194" s="72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22"/>
      <c r="C195" s="72"/>
      <c r="D195" s="34"/>
      <c r="E195" s="34"/>
      <c r="F195" s="34"/>
      <c r="G195" s="8"/>
      <c r="H195" s="14"/>
      <c r="I195" s="72"/>
      <c r="J195" s="8"/>
      <c r="K195" s="72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22"/>
      <c r="C196" s="72"/>
      <c r="D196" s="34"/>
      <c r="E196" s="34"/>
      <c r="F196" s="34"/>
      <c r="G196" s="8"/>
      <c r="H196" s="14"/>
      <c r="I196" s="72"/>
      <c r="J196" s="8"/>
      <c r="K196" s="72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22"/>
      <c r="C197" s="72"/>
      <c r="D197" s="34"/>
      <c r="E197" s="34"/>
      <c r="F197" s="34"/>
      <c r="G197" s="8"/>
      <c r="H197" s="14"/>
      <c r="I197" s="72"/>
      <c r="J197" s="8"/>
      <c r="K197" s="72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22"/>
      <c r="C198" s="72"/>
      <c r="D198" s="34"/>
      <c r="E198" s="34"/>
      <c r="F198" s="34"/>
      <c r="G198" s="8"/>
      <c r="H198" s="14"/>
      <c r="I198" s="72"/>
      <c r="J198" s="8"/>
      <c r="K198" s="72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22"/>
      <c r="C199" s="72"/>
      <c r="D199" s="34"/>
      <c r="E199" s="34"/>
      <c r="F199" s="34"/>
      <c r="G199" s="8"/>
      <c r="H199" s="14"/>
      <c r="I199" s="72"/>
      <c r="J199" s="8"/>
      <c r="K199" s="72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22"/>
      <c r="C200" s="72"/>
      <c r="D200" s="34"/>
      <c r="E200" s="34"/>
      <c r="F200" s="34"/>
      <c r="G200" s="8"/>
      <c r="H200" s="14"/>
      <c r="I200" s="72"/>
      <c r="J200" s="8"/>
      <c r="K200" s="72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22"/>
      <c r="C201" s="72"/>
      <c r="D201" s="34"/>
      <c r="E201" s="34"/>
      <c r="F201" s="34"/>
      <c r="G201" s="8"/>
      <c r="H201" s="14"/>
      <c r="I201" s="72"/>
      <c r="J201" s="8"/>
      <c r="K201" s="72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22"/>
      <c r="C202" s="72"/>
      <c r="D202" s="34"/>
      <c r="E202" s="34"/>
      <c r="F202" s="34"/>
      <c r="G202" s="8"/>
      <c r="H202" s="14"/>
      <c r="I202" s="72"/>
      <c r="J202" s="8"/>
      <c r="K202" s="72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22"/>
      <c r="C203" s="72"/>
      <c r="D203" s="34"/>
      <c r="E203" s="34"/>
      <c r="F203" s="34"/>
      <c r="G203" s="8"/>
      <c r="H203" s="14"/>
      <c r="I203" s="72"/>
      <c r="J203" s="8"/>
      <c r="K203" s="72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22"/>
      <c r="C204" s="72"/>
      <c r="D204" s="34"/>
      <c r="E204" s="34"/>
      <c r="F204" s="34"/>
      <c r="G204" s="8"/>
      <c r="H204" s="14"/>
      <c r="I204" s="72"/>
      <c r="J204" s="8"/>
      <c r="K204" s="72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22"/>
      <c r="C205" s="72"/>
      <c r="D205" s="34"/>
      <c r="E205" s="34"/>
      <c r="F205" s="34"/>
      <c r="G205" s="8"/>
      <c r="H205" s="14"/>
      <c r="I205" s="72"/>
      <c r="J205" s="8"/>
      <c r="K205" s="72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22"/>
      <c r="C206" s="72"/>
      <c r="D206" s="34"/>
      <c r="E206" s="34"/>
      <c r="F206" s="34"/>
      <c r="G206" s="8"/>
      <c r="H206" s="14"/>
      <c r="I206" s="72"/>
      <c r="J206" s="8"/>
      <c r="K206" s="72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22"/>
      <c r="C207" s="72"/>
      <c r="D207" s="34"/>
      <c r="E207" s="34"/>
      <c r="F207" s="34"/>
      <c r="G207" s="8"/>
      <c r="H207" s="14"/>
      <c r="I207" s="72"/>
      <c r="J207" s="8"/>
      <c r="K207" s="72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22"/>
      <c r="C208" s="72"/>
      <c r="D208" s="34"/>
      <c r="E208" s="34"/>
      <c r="F208" s="34"/>
      <c r="G208" s="8"/>
      <c r="H208" s="14"/>
      <c r="I208" s="72"/>
      <c r="J208" s="8"/>
      <c r="K208" s="72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22"/>
      <c r="C209" s="72"/>
      <c r="D209" s="34"/>
      <c r="E209" s="34"/>
      <c r="F209" s="34"/>
      <c r="G209" s="8"/>
      <c r="H209" s="14"/>
      <c r="I209" s="72"/>
      <c r="J209" s="8"/>
      <c r="K209" s="72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22"/>
      <c r="C210" s="72"/>
      <c r="D210" s="34"/>
      <c r="E210" s="34"/>
      <c r="F210" s="34"/>
      <c r="G210" s="8"/>
      <c r="H210" s="14"/>
      <c r="I210" s="72"/>
      <c r="J210" s="8"/>
      <c r="K210" s="7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22"/>
      <c r="C211" s="72"/>
      <c r="D211" s="34"/>
      <c r="E211" s="34"/>
      <c r="F211" s="34"/>
      <c r="G211" s="8"/>
      <c r="H211" s="14"/>
      <c r="I211" s="72"/>
      <c r="J211" s="8"/>
      <c r="K211" s="7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22"/>
      <c r="C212" s="72"/>
      <c r="D212" s="34"/>
      <c r="E212" s="34"/>
      <c r="F212" s="34"/>
      <c r="G212" s="8"/>
      <c r="H212" s="14"/>
      <c r="I212" s="72"/>
      <c r="J212" s="8"/>
      <c r="K212" s="72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22"/>
      <c r="C213" s="72"/>
      <c r="D213" s="34"/>
      <c r="E213" s="34"/>
      <c r="F213" s="34"/>
      <c r="G213" s="8"/>
      <c r="H213" s="14"/>
      <c r="I213" s="72"/>
      <c r="J213" s="8"/>
      <c r="K213" s="72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22"/>
      <c r="C214" s="72"/>
      <c r="D214" s="34"/>
      <c r="E214" s="34"/>
      <c r="F214" s="34"/>
      <c r="G214" s="8"/>
      <c r="H214" s="14"/>
      <c r="I214" s="72"/>
      <c r="J214" s="8"/>
      <c r="K214" s="72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22"/>
      <c r="C215" s="72"/>
      <c r="D215" s="34"/>
      <c r="E215" s="34"/>
      <c r="F215" s="34"/>
      <c r="G215" s="8"/>
      <c r="H215" s="14"/>
      <c r="I215" s="72"/>
      <c r="J215" s="8"/>
      <c r="K215" s="72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22"/>
      <c r="C216" s="72"/>
      <c r="D216" s="34"/>
      <c r="E216" s="34"/>
      <c r="F216" s="34"/>
      <c r="G216" s="8"/>
      <c r="H216" s="14"/>
      <c r="I216" s="72"/>
      <c r="J216" s="8"/>
      <c r="K216" s="72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22"/>
      <c r="C217" s="72"/>
      <c r="D217" s="34"/>
      <c r="E217" s="34"/>
      <c r="F217" s="34"/>
      <c r="G217" s="8"/>
      <c r="H217" s="14"/>
      <c r="I217" s="72"/>
      <c r="J217" s="8"/>
      <c r="K217" s="72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22"/>
      <c r="C218" s="72"/>
      <c r="D218" s="34"/>
      <c r="E218" s="34"/>
      <c r="F218" s="34"/>
      <c r="G218" s="8"/>
      <c r="H218" s="14"/>
      <c r="I218" s="72"/>
      <c r="J218" s="8"/>
      <c r="K218" s="72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22"/>
      <c r="C219" s="72"/>
      <c r="D219" s="34"/>
      <c r="E219" s="34"/>
      <c r="F219" s="34"/>
      <c r="G219" s="8"/>
      <c r="H219" s="14"/>
      <c r="I219" s="72"/>
      <c r="J219" s="8"/>
      <c r="K219" s="72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22"/>
      <c r="C220" s="72"/>
      <c r="D220" s="34"/>
      <c r="E220" s="34"/>
      <c r="F220" s="34"/>
      <c r="G220" s="8"/>
      <c r="H220" s="14"/>
      <c r="I220" s="72"/>
      <c r="J220" s="8"/>
      <c r="K220" s="72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22"/>
      <c r="C221" s="72"/>
      <c r="D221" s="34"/>
      <c r="E221" s="34"/>
      <c r="F221" s="34"/>
      <c r="G221" s="8"/>
      <c r="H221" s="14"/>
      <c r="I221" s="72"/>
      <c r="J221" s="8"/>
      <c r="K221" s="72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22"/>
      <c r="C222" s="72"/>
      <c r="D222" s="34"/>
      <c r="E222" s="34"/>
      <c r="F222" s="34"/>
      <c r="G222" s="8"/>
      <c r="H222" s="14"/>
      <c r="I222" s="72"/>
      <c r="J222" s="8"/>
      <c r="K222" s="72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22"/>
      <c r="C223" s="72"/>
      <c r="D223" s="34"/>
      <c r="E223" s="34"/>
      <c r="F223" s="34"/>
      <c r="G223" s="8"/>
      <c r="H223" s="14"/>
      <c r="I223" s="72"/>
      <c r="J223" s="8"/>
      <c r="K223" s="72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22"/>
      <c r="C224" s="72"/>
      <c r="D224" s="34"/>
      <c r="E224" s="34"/>
      <c r="F224" s="34"/>
      <c r="G224" s="8"/>
      <c r="H224" s="14"/>
      <c r="I224" s="72"/>
      <c r="J224" s="8"/>
      <c r="K224" s="72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22"/>
      <c r="C225" s="72"/>
      <c r="D225" s="34"/>
      <c r="E225" s="34"/>
      <c r="F225" s="34"/>
      <c r="G225" s="8"/>
      <c r="H225" s="14"/>
      <c r="I225" s="72"/>
      <c r="J225" s="8"/>
      <c r="K225" s="72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22"/>
      <c r="C226" s="72"/>
      <c r="D226" s="34"/>
      <c r="E226" s="34"/>
      <c r="F226" s="34"/>
      <c r="G226" s="8"/>
      <c r="H226" s="14"/>
      <c r="I226" s="72"/>
      <c r="J226" s="8"/>
      <c r="K226" s="72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22"/>
      <c r="C227" s="72"/>
      <c r="D227" s="34"/>
      <c r="E227" s="34"/>
      <c r="F227" s="34"/>
      <c r="G227" s="8"/>
      <c r="H227" s="14"/>
      <c r="I227" s="72"/>
      <c r="J227" s="8"/>
      <c r="K227" s="72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22"/>
      <c r="C228" s="72"/>
      <c r="D228" s="34"/>
      <c r="E228" s="34"/>
      <c r="F228" s="34"/>
      <c r="G228" s="8"/>
      <c r="H228" s="14"/>
      <c r="I228" s="72"/>
      <c r="J228" s="8"/>
      <c r="K228" s="7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22"/>
      <c r="C229" s="72"/>
      <c r="D229" s="34"/>
      <c r="E229" s="34"/>
      <c r="F229" s="34"/>
      <c r="G229" s="8"/>
      <c r="H229" s="14"/>
      <c r="I229" s="72"/>
      <c r="J229" s="8"/>
      <c r="K229" s="72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22"/>
      <c r="C230" s="72"/>
      <c r="D230" s="34"/>
      <c r="E230" s="34"/>
      <c r="F230" s="34"/>
      <c r="G230" s="8"/>
      <c r="H230" s="14"/>
      <c r="I230" s="72"/>
      <c r="J230" s="8"/>
      <c r="K230" s="72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22"/>
      <c r="C231" s="72"/>
      <c r="D231" s="34"/>
      <c r="E231" s="34"/>
      <c r="F231" s="34"/>
      <c r="G231" s="8"/>
      <c r="H231" s="14"/>
      <c r="I231" s="72"/>
      <c r="J231" s="8"/>
      <c r="K231" s="72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22"/>
      <c r="C232" s="72"/>
      <c r="D232" s="34"/>
      <c r="E232" s="34"/>
      <c r="F232" s="34"/>
      <c r="G232" s="8"/>
      <c r="H232" s="14"/>
      <c r="I232" s="72"/>
      <c r="J232" s="8"/>
      <c r="K232" s="72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22"/>
      <c r="C233" s="72"/>
      <c r="D233" s="34"/>
      <c r="E233" s="34"/>
      <c r="F233" s="34"/>
      <c r="G233" s="8"/>
      <c r="H233" s="14"/>
      <c r="I233" s="72"/>
      <c r="J233" s="8"/>
      <c r="K233" s="72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22"/>
      <c r="C234" s="72"/>
      <c r="D234" s="34"/>
      <c r="E234" s="34"/>
      <c r="F234" s="34"/>
      <c r="G234" s="8"/>
      <c r="H234" s="14"/>
      <c r="I234" s="72"/>
      <c r="J234" s="8"/>
      <c r="K234" s="72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22"/>
      <c r="C235" s="72"/>
      <c r="D235" s="34"/>
      <c r="E235" s="34"/>
      <c r="F235" s="34"/>
      <c r="G235" s="8"/>
      <c r="H235" s="14"/>
      <c r="I235" s="72"/>
      <c r="J235" s="8"/>
      <c r="K235" s="72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" customHeight="1" x14ac:dyDescent="0.2">
      <c r="A236" s="1"/>
      <c r="B236" s="22"/>
      <c r="C236" s="72"/>
      <c r="D236" s="34"/>
      <c r="E236" s="34"/>
      <c r="F236" s="34"/>
      <c r="G236" s="8"/>
      <c r="H236" s="14"/>
      <c r="I236" s="72"/>
      <c r="J236" s="8"/>
      <c r="K236" s="72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" customHeight="1" x14ac:dyDescent="0.2">
      <c r="A237" s="1"/>
      <c r="B237" s="22"/>
      <c r="C237" s="72"/>
      <c r="D237" s="34"/>
      <c r="E237" s="34"/>
      <c r="F237" s="34"/>
      <c r="G237" s="8"/>
      <c r="H237" s="14"/>
      <c r="I237" s="72"/>
      <c r="J237" s="8"/>
      <c r="K237" s="72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" customHeight="1" x14ac:dyDescent="0.2">
      <c r="A238" s="1"/>
      <c r="B238" s="1"/>
      <c r="C238" s="75"/>
      <c r="D238" s="1"/>
      <c r="E238" s="1"/>
      <c r="F238" s="1"/>
      <c r="G238" s="1"/>
      <c r="H238" s="1"/>
      <c r="I238" s="72"/>
      <c r="J238" s="8"/>
      <c r="K238" s="72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1"/>
      <c r="C239" s="75"/>
      <c r="D239" s="1"/>
      <c r="E239" s="1"/>
      <c r="F239" s="1"/>
      <c r="G239" s="1"/>
      <c r="H239" s="1"/>
      <c r="I239" s="75"/>
      <c r="J239" s="1"/>
      <c r="K239" s="7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75"/>
      <c r="D240" s="1"/>
      <c r="E240" s="1"/>
      <c r="F240" s="1"/>
      <c r="G240" s="1"/>
      <c r="H240" s="1"/>
      <c r="I240" s="75"/>
      <c r="J240" s="1"/>
      <c r="K240" s="7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75"/>
      <c r="D241" s="1"/>
      <c r="E241" s="1"/>
      <c r="F241" s="1"/>
      <c r="G241" s="1"/>
      <c r="H241" s="1"/>
      <c r="I241" s="75"/>
      <c r="J241" s="1"/>
      <c r="K241" s="7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75"/>
      <c r="D242" s="1"/>
      <c r="E242" s="1"/>
      <c r="F242" s="1"/>
      <c r="G242" s="1"/>
      <c r="H242" s="1"/>
      <c r="I242" s="75"/>
      <c r="J242" s="1"/>
      <c r="K242" s="7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75"/>
      <c r="D243" s="1"/>
      <c r="E243" s="1"/>
      <c r="F243" s="1"/>
      <c r="G243" s="1"/>
      <c r="H243" s="1"/>
      <c r="I243" s="75"/>
      <c r="J243" s="1"/>
      <c r="K243" s="7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75"/>
      <c r="D244" s="1"/>
      <c r="E244" s="1"/>
      <c r="F244" s="1"/>
      <c r="G244" s="1"/>
      <c r="H244" s="1"/>
      <c r="I244" s="75"/>
      <c r="J244" s="1"/>
      <c r="K244" s="7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75"/>
      <c r="D245" s="1"/>
      <c r="E245" s="1"/>
      <c r="F245" s="1"/>
      <c r="G245" s="1"/>
      <c r="H245" s="1"/>
      <c r="I245" s="75"/>
      <c r="J245" s="1"/>
      <c r="K245" s="7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75"/>
      <c r="D246" s="1"/>
      <c r="E246" s="1"/>
      <c r="F246" s="1"/>
      <c r="G246" s="1"/>
      <c r="H246" s="1"/>
      <c r="I246" s="75"/>
      <c r="J246" s="1"/>
      <c r="K246" s="7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75"/>
      <c r="D247" s="1"/>
      <c r="E247" s="1"/>
      <c r="F247" s="1"/>
      <c r="G247" s="1"/>
      <c r="H247" s="1"/>
      <c r="I247" s="75"/>
      <c r="J247" s="1"/>
      <c r="K247" s="7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75"/>
      <c r="D248" s="1"/>
      <c r="E248" s="1"/>
      <c r="F248" s="1"/>
      <c r="G248" s="1"/>
      <c r="H248" s="1"/>
      <c r="I248" s="75"/>
      <c r="J248" s="1"/>
      <c r="K248" s="7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75"/>
      <c r="D249" s="1"/>
      <c r="E249" s="1"/>
      <c r="F249" s="1"/>
      <c r="G249" s="1"/>
      <c r="H249" s="1"/>
      <c r="I249" s="75"/>
      <c r="J249" s="1"/>
      <c r="K249" s="7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75"/>
      <c r="D250" s="1"/>
      <c r="E250" s="1"/>
      <c r="F250" s="1"/>
      <c r="G250" s="1"/>
      <c r="H250" s="1"/>
      <c r="I250" s="75"/>
      <c r="J250" s="1"/>
      <c r="K250" s="7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75"/>
      <c r="D251" s="1"/>
      <c r="E251" s="1"/>
      <c r="F251" s="1"/>
      <c r="G251" s="1"/>
      <c r="H251" s="1"/>
      <c r="I251" s="75"/>
      <c r="J251" s="1"/>
      <c r="K251" s="7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75"/>
      <c r="D252" s="1"/>
      <c r="E252" s="1"/>
      <c r="F252" s="1"/>
      <c r="G252" s="1"/>
      <c r="H252" s="1"/>
      <c r="I252" s="75"/>
      <c r="J252" s="1"/>
      <c r="K252" s="7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75"/>
      <c r="D253" s="1"/>
      <c r="E253" s="1"/>
      <c r="F253" s="1"/>
      <c r="G253" s="1"/>
      <c r="H253" s="1"/>
      <c r="I253" s="75"/>
      <c r="J253" s="1"/>
      <c r="K253" s="7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75"/>
      <c r="D254" s="1"/>
      <c r="E254" s="1"/>
      <c r="F254" s="1"/>
      <c r="G254" s="1"/>
      <c r="H254" s="1"/>
      <c r="I254" s="75"/>
      <c r="J254" s="1"/>
      <c r="K254" s="7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75"/>
      <c r="D255" s="1"/>
      <c r="E255" s="1"/>
      <c r="F255" s="1"/>
      <c r="G255" s="1"/>
      <c r="H255" s="1"/>
      <c r="I255" s="75"/>
      <c r="J255" s="1"/>
      <c r="K255" s="7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75"/>
      <c r="D256" s="1"/>
      <c r="E256" s="1"/>
      <c r="F256" s="1"/>
      <c r="G256" s="1"/>
      <c r="H256" s="1"/>
      <c r="I256" s="75"/>
      <c r="J256" s="1"/>
      <c r="K256" s="7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75"/>
      <c r="D257" s="1"/>
      <c r="E257" s="1"/>
      <c r="F257" s="1"/>
      <c r="G257" s="1"/>
      <c r="H257" s="1"/>
      <c r="I257" s="75"/>
      <c r="J257" s="1"/>
      <c r="K257" s="7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75"/>
      <c r="D258" s="1"/>
      <c r="E258" s="1"/>
      <c r="F258" s="1"/>
      <c r="G258" s="1"/>
      <c r="H258" s="1"/>
      <c r="I258" s="75"/>
      <c r="J258" s="1"/>
      <c r="K258" s="7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75"/>
      <c r="D259" s="1"/>
      <c r="E259" s="1"/>
      <c r="F259" s="1"/>
      <c r="G259" s="1"/>
      <c r="H259" s="1"/>
      <c r="I259" s="75"/>
      <c r="J259" s="1"/>
      <c r="K259" s="7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75"/>
      <c r="D260" s="1"/>
      <c r="E260" s="1"/>
      <c r="F260" s="1"/>
      <c r="G260" s="1"/>
      <c r="H260" s="1"/>
      <c r="I260" s="75"/>
      <c r="J260" s="1"/>
      <c r="K260" s="7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75"/>
      <c r="D261" s="1"/>
      <c r="E261" s="1"/>
      <c r="F261" s="1"/>
      <c r="G261" s="1"/>
      <c r="H261" s="1"/>
      <c r="I261" s="75"/>
      <c r="J261" s="1"/>
      <c r="K261" s="7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75"/>
      <c r="D262" s="1"/>
      <c r="E262" s="1"/>
      <c r="F262" s="1"/>
      <c r="G262" s="1"/>
      <c r="H262" s="1"/>
      <c r="I262" s="75"/>
      <c r="J262" s="1"/>
      <c r="K262" s="7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75"/>
      <c r="D263" s="1"/>
      <c r="E263" s="1"/>
      <c r="F263" s="1"/>
      <c r="G263" s="1"/>
      <c r="H263" s="1"/>
      <c r="I263" s="75"/>
      <c r="J263" s="1"/>
      <c r="K263" s="7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75"/>
      <c r="D264" s="1"/>
      <c r="E264" s="1"/>
      <c r="F264" s="1"/>
      <c r="G264" s="1"/>
      <c r="H264" s="1"/>
      <c r="I264" s="75"/>
      <c r="J264" s="1"/>
      <c r="K264" s="7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75"/>
      <c r="D265" s="1"/>
      <c r="E265" s="1"/>
      <c r="F265" s="1"/>
      <c r="G265" s="1"/>
      <c r="H265" s="1"/>
      <c r="I265" s="75"/>
      <c r="J265" s="1"/>
      <c r="K265" s="7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75"/>
      <c r="D266" s="1"/>
      <c r="E266" s="1"/>
      <c r="F266" s="1"/>
      <c r="G266" s="1"/>
      <c r="H266" s="1"/>
      <c r="I266" s="75"/>
      <c r="J266" s="1"/>
      <c r="K266" s="7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75"/>
      <c r="D267" s="1"/>
      <c r="E267" s="1"/>
      <c r="F267" s="1"/>
      <c r="G267" s="1"/>
      <c r="H267" s="1"/>
      <c r="I267" s="75"/>
      <c r="J267" s="1"/>
      <c r="K267" s="7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75"/>
      <c r="D268" s="1"/>
      <c r="E268" s="1"/>
      <c r="F268" s="1"/>
      <c r="G268" s="1"/>
      <c r="H268" s="1"/>
      <c r="I268" s="75"/>
      <c r="J268" s="1"/>
      <c r="K268" s="7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75"/>
      <c r="D269" s="1"/>
      <c r="E269" s="1"/>
      <c r="F269" s="1"/>
      <c r="G269" s="1"/>
      <c r="H269" s="1"/>
      <c r="I269" s="75"/>
      <c r="J269" s="1"/>
      <c r="K269" s="7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75"/>
      <c r="D270" s="1"/>
      <c r="E270" s="1"/>
      <c r="F270" s="1"/>
      <c r="G270" s="1"/>
      <c r="H270" s="1"/>
      <c r="I270" s="75"/>
      <c r="J270" s="1"/>
      <c r="K270" s="7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75"/>
      <c r="D271" s="1"/>
      <c r="E271" s="1"/>
      <c r="F271" s="1"/>
      <c r="G271" s="1"/>
      <c r="H271" s="1"/>
      <c r="I271" s="75"/>
      <c r="J271" s="1"/>
      <c r="K271" s="7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75"/>
      <c r="D272" s="1"/>
      <c r="E272" s="1"/>
      <c r="F272" s="1"/>
      <c r="G272" s="1"/>
      <c r="H272" s="1"/>
      <c r="I272" s="75"/>
      <c r="J272" s="1"/>
      <c r="K272" s="7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75"/>
      <c r="D273" s="1"/>
      <c r="E273" s="1"/>
      <c r="F273" s="1"/>
      <c r="G273" s="1"/>
      <c r="H273" s="1"/>
      <c r="I273" s="75"/>
      <c r="J273" s="1"/>
      <c r="K273" s="7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75"/>
      <c r="D274" s="1"/>
      <c r="E274" s="1"/>
      <c r="F274" s="1"/>
      <c r="G274" s="1"/>
      <c r="H274" s="1"/>
      <c r="I274" s="75"/>
      <c r="J274" s="1"/>
      <c r="K274" s="7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75"/>
      <c r="D275" s="1"/>
      <c r="E275" s="1"/>
      <c r="F275" s="1"/>
      <c r="G275" s="1"/>
      <c r="H275" s="1"/>
      <c r="I275" s="75"/>
      <c r="J275" s="1"/>
      <c r="K275" s="7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75"/>
      <c r="D276" s="1"/>
      <c r="E276" s="1"/>
      <c r="F276" s="1"/>
      <c r="G276" s="1"/>
      <c r="H276" s="1"/>
      <c r="I276" s="75"/>
      <c r="J276" s="1"/>
      <c r="K276" s="7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75"/>
      <c r="D277" s="1"/>
      <c r="E277" s="1"/>
      <c r="F277" s="1"/>
      <c r="G277" s="1"/>
      <c r="H277" s="1"/>
      <c r="I277" s="75"/>
      <c r="J277" s="1"/>
      <c r="K277" s="7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75"/>
      <c r="D278" s="1"/>
      <c r="E278" s="1"/>
      <c r="F278" s="1"/>
      <c r="G278" s="1"/>
      <c r="H278" s="1"/>
      <c r="I278" s="75"/>
      <c r="J278" s="1"/>
      <c r="K278" s="7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75"/>
      <c r="D279" s="1"/>
      <c r="E279" s="1"/>
      <c r="F279" s="1"/>
      <c r="G279" s="1"/>
      <c r="H279" s="1"/>
      <c r="I279" s="75"/>
      <c r="J279" s="1"/>
      <c r="K279" s="7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75"/>
      <c r="D280" s="1"/>
      <c r="E280" s="1"/>
      <c r="F280" s="1"/>
      <c r="G280" s="1"/>
      <c r="H280" s="1"/>
      <c r="I280" s="75"/>
      <c r="J280" s="1"/>
      <c r="K280" s="7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75"/>
      <c r="D281" s="1"/>
      <c r="E281" s="1"/>
      <c r="F281" s="1"/>
      <c r="G281" s="1"/>
      <c r="H281" s="1"/>
      <c r="I281" s="75"/>
      <c r="J281" s="1"/>
      <c r="K281" s="7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75"/>
      <c r="D282" s="1"/>
      <c r="E282" s="1"/>
      <c r="F282" s="1"/>
      <c r="G282" s="1"/>
      <c r="H282" s="1"/>
      <c r="I282" s="75"/>
      <c r="J282" s="1"/>
      <c r="K282" s="7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75"/>
      <c r="D283" s="1"/>
      <c r="E283" s="1"/>
      <c r="F283" s="1"/>
      <c r="G283" s="1"/>
      <c r="H283" s="1"/>
      <c r="I283" s="75"/>
      <c r="J283" s="1"/>
      <c r="K283" s="7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75"/>
      <c r="D284" s="1"/>
      <c r="E284" s="1"/>
      <c r="F284" s="1"/>
      <c r="G284" s="1"/>
      <c r="H284" s="1"/>
      <c r="I284" s="75"/>
      <c r="J284" s="1"/>
      <c r="K284" s="7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75"/>
      <c r="D285" s="1"/>
      <c r="E285" s="1"/>
      <c r="F285" s="1"/>
      <c r="G285" s="1"/>
      <c r="H285" s="1"/>
      <c r="I285" s="75"/>
      <c r="J285" s="1"/>
      <c r="K285" s="7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75"/>
      <c r="D286" s="1"/>
      <c r="E286" s="1"/>
      <c r="F286" s="1"/>
      <c r="G286" s="1"/>
      <c r="H286" s="1"/>
      <c r="I286" s="75"/>
      <c r="J286" s="1"/>
      <c r="K286" s="7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75"/>
      <c r="D287" s="1"/>
      <c r="E287" s="1"/>
      <c r="F287" s="1"/>
      <c r="G287" s="1"/>
      <c r="H287" s="1"/>
      <c r="I287" s="75"/>
      <c r="J287" s="1"/>
      <c r="K287" s="7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75"/>
      <c r="D288" s="1"/>
      <c r="E288" s="1"/>
      <c r="F288" s="1"/>
      <c r="G288" s="1"/>
      <c r="H288" s="1"/>
      <c r="I288" s="75"/>
      <c r="J288" s="1"/>
      <c r="K288" s="7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75"/>
      <c r="D289" s="1"/>
      <c r="E289" s="1"/>
      <c r="F289" s="1"/>
      <c r="G289" s="1"/>
      <c r="H289" s="1"/>
      <c r="I289" s="75"/>
      <c r="J289" s="1"/>
      <c r="K289" s="7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75"/>
      <c r="D290" s="1"/>
      <c r="E290" s="1"/>
      <c r="F290" s="1"/>
      <c r="G290" s="1"/>
      <c r="H290" s="1"/>
      <c r="I290" s="75"/>
      <c r="J290" s="1"/>
      <c r="K290" s="7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75"/>
      <c r="D291" s="1"/>
      <c r="E291" s="1"/>
      <c r="F291" s="1"/>
      <c r="G291" s="1"/>
      <c r="H291" s="1"/>
      <c r="I291" s="75"/>
      <c r="J291" s="1"/>
      <c r="K291" s="7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75"/>
      <c r="D292" s="1"/>
      <c r="E292" s="1"/>
      <c r="F292" s="1"/>
      <c r="G292" s="1"/>
      <c r="H292" s="1"/>
      <c r="I292" s="75"/>
      <c r="J292" s="1"/>
      <c r="K292" s="7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75"/>
      <c r="D293" s="1"/>
      <c r="E293" s="1"/>
      <c r="F293" s="1"/>
      <c r="G293" s="1"/>
      <c r="H293" s="1"/>
      <c r="I293" s="75"/>
      <c r="J293" s="1"/>
      <c r="K293" s="7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75"/>
      <c r="D294" s="1"/>
      <c r="E294" s="1"/>
      <c r="F294" s="1"/>
      <c r="G294" s="1"/>
      <c r="H294" s="1"/>
      <c r="I294" s="75"/>
      <c r="J294" s="1"/>
      <c r="K294" s="7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75"/>
      <c r="D295" s="1"/>
      <c r="E295" s="1"/>
      <c r="F295" s="1"/>
      <c r="G295" s="1"/>
      <c r="H295" s="1"/>
      <c r="I295" s="75"/>
      <c r="J295" s="1"/>
      <c r="K295" s="7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75"/>
      <c r="D296" s="1"/>
      <c r="E296" s="1"/>
      <c r="F296" s="1"/>
      <c r="G296" s="1"/>
      <c r="H296" s="1"/>
      <c r="I296" s="75"/>
      <c r="J296" s="1"/>
      <c r="K296" s="7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75"/>
      <c r="D297" s="1"/>
      <c r="E297" s="1"/>
      <c r="F297" s="1"/>
      <c r="G297" s="1"/>
      <c r="H297" s="1"/>
      <c r="I297" s="75"/>
      <c r="J297" s="1"/>
      <c r="K297" s="7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75"/>
      <c r="D298" s="1"/>
      <c r="E298" s="1"/>
      <c r="F298" s="1"/>
      <c r="G298" s="1"/>
      <c r="H298" s="1"/>
      <c r="I298" s="75"/>
      <c r="J298" s="1"/>
      <c r="K298" s="7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75"/>
      <c r="D299" s="1"/>
      <c r="E299" s="1"/>
      <c r="F299" s="1"/>
      <c r="G299" s="1"/>
      <c r="H299" s="1"/>
      <c r="I299" s="75"/>
      <c r="J299" s="1"/>
      <c r="K299" s="7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75"/>
      <c r="D300" s="1"/>
      <c r="E300" s="1"/>
      <c r="F300" s="1"/>
      <c r="G300" s="1"/>
      <c r="H300" s="1"/>
      <c r="I300" s="75"/>
      <c r="J300" s="1"/>
      <c r="K300" s="7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75"/>
      <c r="D301" s="1"/>
      <c r="E301" s="1"/>
      <c r="F301" s="1"/>
      <c r="G301" s="1"/>
      <c r="H301" s="1"/>
      <c r="I301" s="75"/>
      <c r="J301" s="1"/>
      <c r="K301" s="7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75"/>
      <c r="D302" s="1"/>
      <c r="E302" s="1"/>
      <c r="F302" s="1"/>
      <c r="G302" s="1"/>
      <c r="H302" s="1"/>
      <c r="I302" s="75"/>
      <c r="J302" s="1"/>
      <c r="K302" s="7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75"/>
      <c r="D303" s="1"/>
      <c r="E303" s="1"/>
      <c r="F303" s="1"/>
      <c r="G303" s="1"/>
      <c r="H303" s="1"/>
      <c r="I303" s="75"/>
      <c r="J303" s="1"/>
      <c r="K303" s="7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75"/>
      <c r="D304" s="1"/>
      <c r="E304" s="1"/>
      <c r="F304" s="1"/>
      <c r="G304" s="1"/>
      <c r="H304" s="1"/>
      <c r="I304" s="75"/>
      <c r="J304" s="1"/>
      <c r="K304" s="7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75"/>
      <c r="D305" s="1"/>
      <c r="E305" s="1"/>
      <c r="F305" s="1"/>
      <c r="G305" s="1"/>
      <c r="H305" s="1"/>
      <c r="I305" s="75"/>
      <c r="J305" s="1"/>
      <c r="K305" s="7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75"/>
      <c r="D306" s="1"/>
      <c r="E306" s="1"/>
      <c r="F306" s="1"/>
      <c r="G306" s="1"/>
      <c r="H306" s="1"/>
      <c r="I306" s="75"/>
      <c r="J306" s="1"/>
      <c r="K306" s="7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75"/>
      <c r="D307" s="1"/>
      <c r="E307" s="1"/>
      <c r="F307" s="1"/>
      <c r="G307" s="1"/>
      <c r="H307" s="1"/>
      <c r="I307" s="75"/>
      <c r="J307" s="1"/>
      <c r="K307" s="7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75"/>
      <c r="D308" s="1"/>
      <c r="E308" s="1"/>
      <c r="F308" s="1"/>
      <c r="G308" s="1"/>
      <c r="H308" s="1"/>
      <c r="I308" s="75"/>
      <c r="J308" s="1"/>
      <c r="K308" s="7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75"/>
      <c r="D309" s="1"/>
      <c r="E309" s="1"/>
      <c r="F309" s="1"/>
      <c r="G309" s="1"/>
      <c r="H309" s="1"/>
      <c r="I309" s="75"/>
      <c r="J309" s="1"/>
      <c r="K309" s="7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75"/>
      <c r="D310" s="1"/>
      <c r="E310" s="1"/>
      <c r="F310" s="1"/>
      <c r="G310" s="1"/>
      <c r="H310" s="1"/>
      <c r="I310" s="75"/>
      <c r="J310" s="1"/>
      <c r="K310" s="7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75"/>
      <c r="D311" s="1"/>
      <c r="E311" s="1"/>
      <c r="F311" s="1"/>
      <c r="G311" s="1"/>
      <c r="H311" s="1"/>
      <c r="I311" s="75"/>
      <c r="J311" s="1"/>
      <c r="K311" s="7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75"/>
      <c r="D312" s="1"/>
      <c r="E312" s="1"/>
      <c r="F312" s="1"/>
      <c r="G312" s="1"/>
      <c r="H312" s="1"/>
      <c r="I312" s="75"/>
      <c r="J312" s="1"/>
      <c r="K312" s="7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75"/>
      <c r="D313" s="1"/>
      <c r="E313" s="1"/>
      <c r="F313" s="1"/>
      <c r="G313" s="1"/>
      <c r="H313" s="1"/>
      <c r="I313" s="75"/>
      <c r="J313" s="1"/>
      <c r="K313" s="7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75"/>
      <c r="D314" s="1"/>
      <c r="E314" s="1"/>
      <c r="F314" s="1"/>
      <c r="G314" s="1"/>
      <c r="H314" s="1"/>
      <c r="I314" s="75"/>
      <c r="J314" s="1"/>
      <c r="K314" s="7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75"/>
      <c r="D315" s="1"/>
      <c r="E315" s="1"/>
      <c r="F315" s="1"/>
      <c r="G315" s="1"/>
      <c r="H315" s="1"/>
      <c r="I315" s="75"/>
      <c r="J315" s="1"/>
      <c r="K315" s="7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75"/>
      <c r="D316" s="1"/>
      <c r="E316" s="1"/>
      <c r="F316" s="1"/>
      <c r="G316" s="1"/>
      <c r="H316" s="1"/>
      <c r="I316" s="75"/>
      <c r="J316" s="1"/>
      <c r="K316" s="7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5"/>
      <c r="D317" s="1"/>
      <c r="E317" s="1"/>
      <c r="F317" s="1"/>
      <c r="G317" s="1"/>
      <c r="H317" s="1"/>
      <c r="I317" s="75"/>
      <c r="J317" s="1"/>
      <c r="K317" s="7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5"/>
      <c r="D318" s="1"/>
      <c r="E318" s="1"/>
      <c r="F318" s="1"/>
      <c r="G318" s="1"/>
      <c r="H318" s="1"/>
      <c r="I318" s="75"/>
      <c r="J318" s="1"/>
      <c r="K318" s="7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5"/>
      <c r="D319" s="1"/>
      <c r="E319" s="1"/>
      <c r="F319" s="1"/>
      <c r="G319" s="1"/>
      <c r="H319" s="1"/>
      <c r="I319" s="75"/>
      <c r="J319" s="1"/>
      <c r="K319" s="7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5"/>
      <c r="D320" s="1"/>
      <c r="E320" s="1"/>
      <c r="F320" s="1"/>
      <c r="G320" s="1"/>
      <c r="H320" s="1"/>
      <c r="I320" s="75"/>
      <c r="J320" s="1"/>
      <c r="K320" s="7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5"/>
      <c r="D321" s="1"/>
      <c r="E321" s="1"/>
      <c r="F321" s="1"/>
      <c r="G321" s="1"/>
      <c r="H321" s="1"/>
      <c r="I321" s="75"/>
      <c r="J321" s="1"/>
      <c r="K321" s="7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5"/>
      <c r="D322" s="1"/>
      <c r="E322" s="1"/>
      <c r="F322" s="1"/>
      <c r="G322" s="1"/>
      <c r="H322" s="1"/>
      <c r="I322" s="75"/>
      <c r="J322" s="1"/>
      <c r="K322" s="7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5"/>
      <c r="D323" s="1"/>
      <c r="E323" s="1"/>
      <c r="F323" s="1"/>
      <c r="G323" s="1"/>
      <c r="H323" s="1"/>
      <c r="I323" s="75"/>
      <c r="J323" s="1"/>
      <c r="K323" s="7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5"/>
      <c r="D324" s="1"/>
      <c r="E324" s="1"/>
      <c r="F324" s="1"/>
      <c r="G324" s="1"/>
      <c r="H324" s="1"/>
      <c r="I324" s="75"/>
      <c r="J324" s="1"/>
      <c r="K324" s="7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5"/>
      <c r="D325" s="1"/>
      <c r="E325" s="1"/>
      <c r="F325" s="1"/>
      <c r="G325" s="1"/>
      <c r="H325" s="1"/>
      <c r="I325" s="75"/>
      <c r="J325" s="1"/>
      <c r="K325" s="7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5"/>
      <c r="D326" s="1"/>
      <c r="E326" s="1"/>
      <c r="F326" s="1"/>
      <c r="G326" s="1"/>
      <c r="H326" s="1"/>
      <c r="I326" s="75"/>
      <c r="J326" s="1"/>
      <c r="K326" s="7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5"/>
      <c r="D327" s="1"/>
      <c r="E327" s="1"/>
      <c r="F327" s="1"/>
      <c r="G327" s="1"/>
      <c r="H327" s="1"/>
      <c r="I327" s="75"/>
      <c r="J327" s="1"/>
      <c r="K327" s="7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5"/>
      <c r="D328" s="1"/>
      <c r="E328" s="1"/>
      <c r="F328" s="1"/>
      <c r="G328" s="1"/>
      <c r="H328" s="1"/>
      <c r="I328" s="75"/>
      <c r="J328" s="1"/>
      <c r="K328" s="7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5"/>
      <c r="D329" s="1"/>
      <c r="E329" s="1"/>
      <c r="F329" s="1"/>
      <c r="G329" s="1"/>
      <c r="H329" s="1"/>
      <c r="I329" s="75"/>
      <c r="J329" s="1"/>
      <c r="K329" s="7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5"/>
      <c r="D330" s="1"/>
      <c r="E330" s="1"/>
      <c r="F330" s="1"/>
      <c r="G330" s="1"/>
      <c r="H330" s="1"/>
      <c r="I330" s="75"/>
      <c r="J330" s="1"/>
      <c r="K330" s="7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5"/>
      <c r="D331" s="1"/>
      <c r="E331" s="1"/>
      <c r="F331" s="1"/>
      <c r="G331" s="1"/>
      <c r="H331" s="1"/>
      <c r="I331" s="75"/>
      <c r="J331" s="1"/>
      <c r="K331" s="7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5"/>
      <c r="D332" s="1"/>
      <c r="E332" s="1"/>
      <c r="F332" s="1"/>
      <c r="G332" s="1"/>
      <c r="H332" s="1"/>
      <c r="I332" s="75"/>
      <c r="J332" s="1"/>
      <c r="K332" s="7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5"/>
      <c r="D333" s="1"/>
      <c r="E333" s="1"/>
      <c r="F333" s="1"/>
      <c r="G333" s="1"/>
      <c r="H333" s="1"/>
      <c r="I333" s="75"/>
      <c r="J333" s="1"/>
      <c r="K333" s="7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5"/>
      <c r="D334" s="1"/>
      <c r="E334" s="1"/>
      <c r="F334" s="1"/>
      <c r="G334" s="1"/>
      <c r="H334" s="1"/>
      <c r="I334" s="75"/>
      <c r="J334" s="1"/>
      <c r="K334" s="7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5"/>
      <c r="D335" s="1"/>
      <c r="E335" s="1"/>
      <c r="F335" s="1"/>
      <c r="G335" s="1"/>
      <c r="H335" s="1"/>
      <c r="I335" s="75"/>
      <c r="J335" s="1"/>
      <c r="K335" s="7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5"/>
      <c r="D336" s="1"/>
      <c r="E336" s="1"/>
      <c r="F336" s="1"/>
      <c r="G336" s="1"/>
      <c r="H336" s="1"/>
      <c r="I336" s="75"/>
      <c r="J336" s="1"/>
      <c r="K336" s="7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5"/>
      <c r="D337" s="1"/>
      <c r="E337" s="1"/>
      <c r="F337" s="1"/>
      <c r="G337" s="1"/>
      <c r="H337" s="1"/>
      <c r="I337" s="75"/>
      <c r="J337" s="1"/>
      <c r="K337" s="7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5"/>
      <c r="D338" s="1"/>
      <c r="E338" s="1"/>
      <c r="F338" s="1"/>
      <c r="G338" s="1"/>
      <c r="H338" s="1"/>
      <c r="I338" s="75"/>
      <c r="J338" s="1"/>
      <c r="K338" s="7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5"/>
      <c r="D339" s="1"/>
      <c r="E339" s="1"/>
      <c r="F339" s="1"/>
      <c r="G339" s="1"/>
      <c r="H339" s="1"/>
      <c r="I339" s="75"/>
      <c r="J339" s="1"/>
      <c r="K339" s="7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5"/>
      <c r="D340" s="1"/>
      <c r="E340" s="1"/>
      <c r="F340" s="1"/>
      <c r="G340" s="1"/>
      <c r="H340" s="1"/>
      <c r="I340" s="75"/>
      <c r="J340" s="1"/>
      <c r="K340" s="7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5"/>
      <c r="D341" s="1"/>
      <c r="E341" s="1"/>
      <c r="F341" s="1"/>
      <c r="G341" s="1"/>
      <c r="H341" s="1"/>
      <c r="I341" s="75"/>
      <c r="J341" s="1"/>
      <c r="K341" s="7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5"/>
      <c r="D342" s="1"/>
      <c r="E342" s="1"/>
      <c r="F342" s="1"/>
      <c r="G342" s="1"/>
      <c r="H342" s="1"/>
      <c r="I342" s="75"/>
      <c r="J342" s="1"/>
      <c r="K342" s="7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5"/>
      <c r="D343" s="1"/>
      <c r="E343" s="1"/>
      <c r="F343" s="1"/>
      <c r="G343" s="1"/>
      <c r="H343" s="1"/>
      <c r="I343" s="75"/>
      <c r="J343" s="1"/>
      <c r="K343" s="7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5"/>
      <c r="D344" s="1"/>
      <c r="E344" s="1"/>
      <c r="F344" s="1"/>
      <c r="G344" s="1"/>
      <c r="H344" s="1"/>
      <c r="I344" s="75"/>
      <c r="J344" s="1"/>
      <c r="K344" s="7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5"/>
      <c r="D345" s="1"/>
      <c r="E345" s="1"/>
      <c r="F345" s="1"/>
      <c r="G345" s="1"/>
      <c r="H345" s="1"/>
      <c r="I345" s="75"/>
      <c r="J345" s="1"/>
      <c r="K345" s="7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5"/>
      <c r="D346" s="1"/>
      <c r="E346" s="1"/>
      <c r="F346" s="1"/>
      <c r="G346" s="1"/>
      <c r="H346" s="1"/>
      <c r="I346" s="75"/>
      <c r="J346" s="1"/>
      <c r="K346" s="7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5"/>
      <c r="D347" s="1"/>
      <c r="E347" s="1"/>
      <c r="F347" s="1"/>
      <c r="G347" s="1"/>
      <c r="H347" s="1"/>
      <c r="I347" s="75"/>
      <c r="J347" s="1"/>
      <c r="K347" s="7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5"/>
      <c r="D348" s="1"/>
      <c r="E348" s="1"/>
      <c r="F348" s="1"/>
      <c r="G348" s="1"/>
      <c r="H348" s="1"/>
      <c r="I348" s="75"/>
      <c r="J348" s="1"/>
      <c r="K348" s="7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5"/>
      <c r="D349" s="1"/>
      <c r="E349" s="1"/>
      <c r="F349" s="1"/>
      <c r="G349" s="1"/>
      <c r="H349" s="1"/>
      <c r="I349" s="75"/>
      <c r="J349" s="1"/>
      <c r="K349" s="7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5"/>
      <c r="D350" s="1"/>
      <c r="E350" s="1"/>
      <c r="F350" s="1"/>
      <c r="G350" s="1"/>
      <c r="H350" s="1"/>
      <c r="I350" s="75"/>
      <c r="J350" s="1"/>
      <c r="K350" s="7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5"/>
      <c r="D351" s="1"/>
      <c r="E351" s="1"/>
      <c r="F351" s="1"/>
      <c r="G351" s="1"/>
      <c r="H351" s="1"/>
      <c r="I351" s="75"/>
      <c r="J351" s="1"/>
      <c r="K351" s="7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5"/>
      <c r="D352" s="1"/>
      <c r="E352" s="1"/>
      <c r="F352" s="1"/>
      <c r="G352" s="1"/>
      <c r="H352" s="1"/>
      <c r="I352" s="75"/>
      <c r="J352" s="1"/>
      <c r="K352" s="7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5"/>
      <c r="D353" s="1"/>
      <c r="E353" s="1"/>
      <c r="F353" s="1"/>
      <c r="G353" s="1"/>
      <c r="H353" s="1"/>
      <c r="I353" s="75"/>
      <c r="J353" s="1"/>
      <c r="K353" s="7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5"/>
      <c r="D354" s="1"/>
      <c r="E354" s="1"/>
      <c r="F354" s="1"/>
      <c r="G354" s="1"/>
      <c r="H354" s="1"/>
      <c r="I354" s="75"/>
      <c r="J354" s="1"/>
      <c r="K354" s="7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5"/>
      <c r="D355" s="1"/>
      <c r="E355" s="1"/>
      <c r="F355" s="1"/>
      <c r="G355" s="1"/>
      <c r="H355" s="1"/>
      <c r="I355" s="75"/>
      <c r="J355" s="1"/>
      <c r="K355" s="7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5"/>
      <c r="D356" s="1"/>
      <c r="E356" s="1"/>
      <c r="F356" s="1"/>
      <c r="G356" s="1"/>
      <c r="H356" s="1"/>
      <c r="I356" s="75"/>
      <c r="J356" s="1"/>
      <c r="K356" s="7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5"/>
      <c r="D357" s="1"/>
      <c r="E357" s="1"/>
      <c r="F357" s="1"/>
      <c r="G357" s="1"/>
      <c r="H357" s="1"/>
      <c r="I357" s="75"/>
      <c r="J357" s="1"/>
      <c r="K357" s="7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5"/>
      <c r="D358" s="1"/>
      <c r="E358" s="1"/>
      <c r="F358" s="1"/>
      <c r="G358" s="1"/>
      <c r="H358" s="1"/>
      <c r="I358" s="75"/>
      <c r="J358" s="1"/>
      <c r="K358" s="7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5"/>
      <c r="D359" s="1"/>
      <c r="E359" s="1"/>
      <c r="F359" s="1"/>
      <c r="G359" s="1"/>
      <c r="H359" s="1"/>
      <c r="I359" s="75"/>
      <c r="J359" s="1"/>
      <c r="K359" s="7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5"/>
      <c r="D360" s="1"/>
      <c r="E360" s="1"/>
      <c r="F360" s="1"/>
      <c r="G360" s="1"/>
      <c r="H360" s="1"/>
      <c r="I360" s="75"/>
      <c r="J360" s="1"/>
      <c r="K360" s="7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5"/>
      <c r="D361" s="1"/>
      <c r="E361" s="1"/>
      <c r="F361" s="1"/>
      <c r="G361" s="1"/>
      <c r="H361" s="1"/>
      <c r="I361" s="75"/>
      <c r="J361" s="1"/>
      <c r="K361" s="7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5"/>
      <c r="D362" s="1"/>
      <c r="E362" s="1"/>
      <c r="F362" s="1"/>
      <c r="G362" s="1"/>
      <c r="H362" s="1"/>
      <c r="I362" s="75"/>
      <c r="J362" s="1"/>
      <c r="K362" s="7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5"/>
      <c r="D363" s="1"/>
      <c r="E363" s="1"/>
      <c r="F363" s="1"/>
      <c r="G363" s="1"/>
      <c r="H363" s="1"/>
      <c r="I363" s="75"/>
      <c r="J363" s="1"/>
      <c r="K363" s="7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5"/>
      <c r="D364" s="1"/>
      <c r="E364" s="1"/>
      <c r="F364" s="1"/>
      <c r="G364" s="1"/>
      <c r="H364" s="1"/>
      <c r="I364" s="75"/>
      <c r="J364" s="1"/>
      <c r="K364" s="7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5"/>
      <c r="D365" s="1"/>
      <c r="E365" s="1"/>
      <c r="F365" s="1"/>
      <c r="G365" s="1"/>
      <c r="H365" s="1"/>
      <c r="I365" s="75"/>
      <c r="J365" s="1"/>
      <c r="K365" s="7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5"/>
      <c r="D366" s="1"/>
      <c r="E366" s="1"/>
      <c r="F366" s="1"/>
      <c r="G366" s="1"/>
      <c r="H366" s="1"/>
      <c r="I366" s="75"/>
      <c r="J366" s="1"/>
      <c r="K366" s="7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5"/>
      <c r="D367" s="1"/>
      <c r="E367" s="1"/>
      <c r="F367" s="1"/>
      <c r="G367" s="1"/>
      <c r="H367" s="1"/>
      <c r="I367" s="75"/>
      <c r="J367" s="1"/>
      <c r="K367" s="7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5"/>
      <c r="D368" s="1"/>
      <c r="E368" s="1"/>
      <c r="F368" s="1"/>
      <c r="G368" s="1"/>
      <c r="H368" s="1"/>
      <c r="I368" s="75"/>
      <c r="J368" s="1"/>
      <c r="K368" s="7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5"/>
      <c r="D369" s="1"/>
      <c r="E369" s="1"/>
      <c r="F369" s="1"/>
      <c r="G369" s="1"/>
      <c r="H369" s="1"/>
      <c r="I369" s="75"/>
      <c r="J369" s="1"/>
      <c r="K369" s="7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5"/>
      <c r="D370" s="1"/>
      <c r="E370" s="1"/>
      <c r="F370" s="1"/>
      <c r="G370" s="1"/>
      <c r="H370" s="1"/>
      <c r="I370" s="75"/>
      <c r="J370" s="1"/>
      <c r="K370" s="7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5"/>
      <c r="D371" s="1"/>
      <c r="E371" s="1"/>
      <c r="F371" s="1"/>
      <c r="G371" s="1"/>
      <c r="H371" s="1"/>
      <c r="I371" s="75"/>
      <c r="J371" s="1"/>
      <c r="K371" s="7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5"/>
      <c r="D372" s="1"/>
      <c r="E372" s="1"/>
      <c r="F372" s="1"/>
      <c r="G372" s="1"/>
      <c r="H372" s="1"/>
      <c r="I372" s="75"/>
      <c r="J372" s="1"/>
      <c r="K372" s="7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5"/>
      <c r="D373" s="1"/>
      <c r="E373" s="1"/>
      <c r="F373" s="1"/>
      <c r="G373" s="1"/>
      <c r="H373" s="1"/>
      <c r="I373" s="75"/>
      <c r="J373" s="1"/>
      <c r="K373" s="7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5"/>
      <c r="D374" s="1"/>
      <c r="E374" s="1"/>
      <c r="F374" s="1"/>
      <c r="G374" s="1"/>
      <c r="H374" s="1"/>
      <c r="I374" s="75"/>
      <c r="J374" s="1"/>
      <c r="K374" s="7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5"/>
      <c r="D375" s="1"/>
      <c r="E375" s="1"/>
      <c r="F375" s="1"/>
      <c r="G375" s="1"/>
      <c r="H375" s="1"/>
      <c r="I375" s="75"/>
      <c r="J375" s="1"/>
      <c r="K375" s="7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5"/>
      <c r="D376" s="1"/>
      <c r="E376" s="1"/>
      <c r="F376" s="1"/>
      <c r="G376" s="1"/>
      <c r="H376" s="1"/>
      <c r="I376" s="75"/>
      <c r="J376" s="1"/>
      <c r="K376" s="7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5"/>
      <c r="D377" s="1"/>
      <c r="E377" s="1"/>
      <c r="F377" s="1"/>
      <c r="G377" s="1"/>
      <c r="H377" s="1"/>
      <c r="I377" s="75"/>
      <c r="J377" s="1"/>
      <c r="K377" s="7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5"/>
      <c r="D378" s="1"/>
      <c r="E378" s="1"/>
      <c r="F378" s="1"/>
      <c r="G378" s="1"/>
      <c r="H378" s="1"/>
      <c r="I378" s="75"/>
      <c r="J378" s="1"/>
      <c r="K378" s="7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5"/>
      <c r="D379" s="1"/>
      <c r="E379" s="1"/>
      <c r="F379" s="1"/>
      <c r="G379" s="1"/>
      <c r="H379" s="1"/>
      <c r="I379" s="75"/>
      <c r="J379" s="1"/>
      <c r="K379" s="7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5"/>
      <c r="D380" s="1"/>
      <c r="E380" s="1"/>
      <c r="F380" s="1"/>
      <c r="G380" s="1"/>
      <c r="H380" s="1"/>
      <c r="I380" s="75"/>
      <c r="J380" s="1"/>
      <c r="K380" s="7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5"/>
      <c r="D381" s="1"/>
      <c r="E381" s="1"/>
      <c r="F381" s="1"/>
      <c r="G381" s="1"/>
      <c r="H381" s="1"/>
      <c r="I381" s="75"/>
      <c r="J381" s="1"/>
      <c r="K381" s="7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5"/>
      <c r="D382" s="1"/>
      <c r="E382" s="1"/>
      <c r="F382" s="1"/>
      <c r="G382" s="1"/>
      <c r="H382" s="1"/>
      <c r="I382" s="75"/>
      <c r="J382" s="1"/>
      <c r="K382" s="7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5"/>
      <c r="D383" s="1"/>
      <c r="E383" s="1"/>
      <c r="F383" s="1"/>
      <c r="G383" s="1"/>
      <c r="H383" s="1"/>
      <c r="I383" s="75"/>
      <c r="J383" s="1"/>
      <c r="K383" s="7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5"/>
      <c r="D384" s="1"/>
      <c r="E384" s="1"/>
      <c r="F384" s="1"/>
      <c r="G384" s="1"/>
      <c r="H384" s="1"/>
      <c r="I384" s="75"/>
      <c r="J384" s="1"/>
      <c r="K384" s="7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5"/>
      <c r="D385" s="1"/>
      <c r="E385" s="1"/>
      <c r="F385" s="1"/>
      <c r="G385" s="1"/>
      <c r="H385" s="1"/>
      <c r="I385" s="75"/>
      <c r="J385" s="1"/>
      <c r="K385" s="7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5"/>
      <c r="D386" s="1"/>
      <c r="E386" s="1"/>
      <c r="F386" s="1"/>
      <c r="G386" s="1"/>
      <c r="H386" s="1"/>
      <c r="I386" s="75"/>
      <c r="J386" s="1"/>
      <c r="K386" s="7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5"/>
      <c r="D387" s="1"/>
      <c r="E387" s="1"/>
      <c r="F387" s="1"/>
      <c r="G387" s="1"/>
      <c r="H387" s="1"/>
      <c r="I387" s="75"/>
      <c r="J387" s="1"/>
      <c r="K387" s="7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5"/>
      <c r="D388" s="1"/>
      <c r="E388" s="1"/>
      <c r="F388" s="1"/>
      <c r="G388" s="1"/>
      <c r="H388" s="1"/>
      <c r="I388" s="75"/>
      <c r="J388" s="1"/>
      <c r="K388" s="7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5"/>
      <c r="D389" s="1"/>
      <c r="E389" s="1"/>
      <c r="F389" s="1"/>
      <c r="G389" s="1"/>
      <c r="H389" s="1"/>
      <c r="I389" s="75"/>
      <c r="J389" s="1"/>
      <c r="K389" s="7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5"/>
      <c r="D390" s="1"/>
      <c r="E390" s="1"/>
      <c r="F390" s="1"/>
      <c r="G390" s="1"/>
      <c r="H390" s="1"/>
      <c r="I390" s="75"/>
      <c r="J390" s="1"/>
      <c r="K390" s="7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5"/>
      <c r="D391" s="1"/>
      <c r="E391" s="1"/>
      <c r="F391" s="1"/>
      <c r="G391" s="1"/>
      <c r="H391" s="1"/>
      <c r="I391" s="75"/>
      <c r="J391" s="1"/>
      <c r="K391" s="7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5"/>
      <c r="D392" s="1"/>
      <c r="E392" s="1"/>
      <c r="F392" s="1"/>
      <c r="G392" s="1"/>
      <c r="H392" s="1"/>
      <c r="I392" s="75"/>
      <c r="J392" s="1"/>
      <c r="K392" s="7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5"/>
      <c r="D393" s="1"/>
      <c r="E393" s="1"/>
      <c r="F393" s="1"/>
      <c r="G393" s="1"/>
      <c r="H393" s="1"/>
      <c r="I393" s="75"/>
      <c r="J393" s="1"/>
      <c r="K393" s="7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5"/>
      <c r="D394" s="1"/>
      <c r="E394" s="1"/>
      <c r="F394" s="1"/>
      <c r="G394" s="1"/>
      <c r="H394" s="1"/>
      <c r="I394" s="75"/>
      <c r="J394" s="1"/>
      <c r="K394" s="7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5"/>
      <c r="D395" s="1"/>
      <c r="E395" s="1"/>
      <c r="F395" s="1"/>
      <c r="G395" s="1"/>
      <c r="H395" s="1"/>
      <c r="I395" s="75"/>
      <c r="J395" s="1"/>
      <c r="K395" s="7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5"/>
      <c r="D396" s="1"/>
      <c r="E396" s="1"/>
      <c r="F396" s="1"/>
      <c r="G396" s="1"/>
      <c r="H396" s="1"/>
      <c r="I396" s="75"/>
      <c r="J396" s="1"/>
      <c r="K396" s="7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5"/>
      <c r="D397" s="1"/>
      <c r="E397" s="1"/>
      <c r="F397" s="1"/>
      <c r="G397" s="1"/>
      <c r="H397" s="1"/>
      <c r="I397" s="75"/>
      <c r="J397" s="1"/>
      <c r="K397" s="7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5"/>
      <c r="D398" s="1"/>
      <c r="E398" s="1"/>
      <c r="F398" s="1"/>
      <c r="G398" s="1"/>
      <c r="H398" s="1"/>
      <c r="I398" s="75"/>
      <c r="J398" s="1"/>
      <c r="K398" s="7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5"/>
      <c r="D399" s="1"/>
      <c r="E399" s="1"/>
      <c r="F399" s="1"/>
      <c r="G399" s="1"/>
      <c r="H399" s="1"/>
      <c r="I399" s="75"/>
      <c r="J399" s="1"/>
      <c r="K399" s="7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5"/>
      <c r="D400" s="1"/>
      <c r="E400" s="1"/>
      <c r="F400" s="1"/>
      <c r="G400" s="1"/>
      <c r="H400" s="1"/>
      <c r="I400" s="75"/>
      <c r="J400" s="1"/>
      <c r="K400" s="7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5"/>
      <c r="D401" s="1"/>
      <c r="E401" s="1"/>
      <c r="F401" s="1"/>
      <c r="G401" s="1"/>
      <c r="H401" s="1"/>
      <c r="I401" s="75"/>
      <c r="J401" s="1"/>
      <c r="K401" s="7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5"/>
      <c r="D402" s="1"/>
      <c r="E402" s="1"/>
      <c r="F402" s="1"/>
      <c r="G402" s="1"/>
      <c r="H402" s="1"/>
      <c r="I402" s="75"/>
      <c r="J402" s="1"/>
      <c r="K402" s="7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5"/>
      <c r="D403" s="1"/>
      <c r="E403" s="1"/>
      <c r="F403" s="1"/>
      <c r="G403" s="1"/>
      <c r="H403" s="1"/>
      <c r="I403" s="75"/>
      <c r="J403" s="1"/>
      <c r="K403" s="7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5"/>
      <c r="D404" s="1"/>
      <c r="E404" s="1"/>
      <c r="F404" s="1"/>
      <c r="G404" s="1"/>
      <c r="H404" s="1"/>
      <c r="I404" s="75"/>
      <c r="J404" s="1"/>
      <c r="K404" s="7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5"/>
      <c r="D405" s="1"/>
      <c r="E405" s="1"/>
      <c r="F405" s="1"/>
      <c r="G405" s="1"/>
      <c r="H405" s="1"/>
      <c r="I405" s="75"/>
      <c r="J405" s="1"/>
      <c r="K405" s="7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5"/>
      <c r="D406" s="1"/>
      <c r="E406" s="1"/>
      <c r="F406" s="1"/>
      <c r="G406" s="1"/>
      <c r="H406" s="1"/>
      <c r="I406" s="75"/>
      <c r="J406" s="1"/>
      <c r="K406" s="7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5"/>
      <c r="D407" s="1"/>
      <c r="E407" s="1"/>
      <c r="F407" s="1"/>
      <c r="G407" s="1"/>
      <c r="H407" s="1"/>
      <c r="I407" s="75"/>
      <c r="J407" s="1"/>
      <c r="K407" s="7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5"/>
      <c r="D408" s="1"/>
      <c r="E408" s="1"/>
      <c r="F408" s="1"/>
      <c r="G408" s="1"/>
      <c r="H408" s="1"/>
      <c r="I408" s="75"/>
      <c r="J408" s="1"/>
      <c r="K408" s="7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5"/>
      <c r="D409" s="1"/>
      <c r="E409" s="1"/>
      <c r="F409" s="1"/>
      <c r="G409" s="1"/>
      <c r="H409" s="1"/>
      <c r="I409" s="75"/>
      <c r="J409" s="1"/>
      <c r="K409" s="7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5"/>
      <c r="D410" s="1"/>
      <c r="E410" s="1"/>
      <c r="F410" s="1"/>
      <c r="G410" s="1"/>
      <c r="H410" s="1"/>
      <c r="I410" s="75"/>
      <c r="J410" s="1"/>
      <c r="K410" s="7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5"/>
      <c r="D411" s="1"/>
      <c r="E411" s="1"/>
      <c r="F411" s="1"/>
      <c r="G411" s="1"/>
      <c r="H411" s="1"/>
      <c r="I411" s="75"/>
      <c r="J411" s="1"/>
      <c r="K411" s="7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5"/>
      <c r="D412" s="1"/>
      <c r="E412" s="1"/>
      <c r="F412" s="1"/>
      <c r="G412" s="1"/>
      <c r="H412" s="1"/>
      <c r="I412" s="75"/>
      <c r="J412" s="1"/>
      <c r="K412" s="7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5"/>
      <c r="D413" s="1"/>
      <c r="E413" s="1"/>
      <c r="F413" s="1"/>
      <c r="G413" s="1"/>
      <c r="H413" s="1"/>
      <c r="I413" s="75"/>
      <c r="J413" s="1"/>
      <c r="K413" s="7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5"/>
      <c r="D414" s="1"/>
      <c r="E414" s="1"/>
      <c r="F414" s="1"/>
      <c r="G414" s="1"/>
      <c r="H414" s="1"/>
      <c r="I414" s="75"/>
      <c r="J414" s="1"/>
      <c r="K414" s="7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5"/>
      <c r="D415" s="1"/>
      <c r="E415" s="1"/>
      <c r="F415" s="1"/>
      <c r="G415" s="1"/>
      <c r="H415" s="1"/>
      <c r="I415" s="75"/>
      <c r="J415" s="1"/>
      <c r="K415" s="7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5"/>
      <c r="D416" s="1"/>
      <c r="E416" s="1"/>
      <c r="F416" s="1"/>
      <c r="G416" s="1"/>
      <c r="H416" s="1"/>
      <c r="I416" s="75"/>
      <c r="J416" s="1"/>
      <c r="K416" s="7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5"/>
      <c r="D417" s="1"/>
      <c r="E417" s="1"/>
      <c r="F417" s="1"/>
      <c r="G417" s="1"/>
      <c r="H417" s="1"/>
      <c r="I417" s="75"/>
      <c r="J417" s="1"/>
      <c r="K417" s="7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5"/>
      <c r="D418" s="1"/>
      <c r="E418" s="1"/>
      <c r="F418" s="1"/>
      <c r="G418" s="1"/>
      <c r="H418" s="1"/>
      <c r="I418" s="75"/>
      <c r="J418" s="1"/>
      <c r="K418" s="7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5"/>
      <c r="D419" s="1"/>
      <c r="E419" s="1"/>
      <c r="F419" s="1"/>
      <c r="G419" s="1"/>
      <c r="H419" s="1"/>
      <c r="I419" s="75"/>
      <c r="J419" s="1"/>
      <c r="K419" s="7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5"/>
      <c r="D420" s="1"/>
      <c r="E420" s="1"/>
      <c r="F420" s="1"/>
      <c r="G420" s="1"/>
      <c r="H420" s="1"/>
      <c r="I420" s="75"/>
      <c r="J420" s="1"/>
      <c r="K420" s="7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5"/>
      <c r="D421" s="1"/>
      <c r="E421" s="1"/>
      <c r="F421" s="1"/>
      <c r="G421" s="1"/>
      <c r="H421" s="1"/>
      <c r="I421" s="75"/>
      <c r="J421" s="1"/>
      <c r="K421" s="7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5"/>
      <c r="D422" s="1"/>
      <c r="E422" s="1"/>
      <c r="F422" s="1"/>
      <c r="G422" s="1"/>
      <c r="H422" s="1"/>
      <c r="I422" s="75"/>
      <c r="J422" s="1"/>
      <c r="K422" s="7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5"/>
      <c r="D423" s="1"/>
      <c r="E423" s="1"/>
      <c r="F423" s="1"/>
      <c r="G423" s="1"/>
      <c r="H423" s="1"/>
      <c r="I423" s="75"/>
      <c r="J423" s="1"/>
      <c r="K423" s="7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5"/>
      <c r="D424" s="1"/>
      <c r="E424" s="1"/>
      <c r="F424" s="1"/>
      <c r="G424" s="1"/>
      <c r="H424" s="1"/>
      <c r="I424" s="75"/>
      <c r="J424" s="1"/>
      <c r="K424" s="7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5"/>
      <c r="D425" s="1"/>
      <c r="E425" s="1"/>
      <c r="F425" s="1"/>
      <c r="G425" s="1"/>
      <c r="H425" s="1"/>
      <c r="I425" s="75"/>
      <c r="J425" s="1"/>
      <c r="K425" s="7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5"/>
      <c r="D426" s="1"/>
      <c r="E426" s="1"/>
      <c r="F426" s="1"/>
      <c r="G426" s="1"/>
      <c r="H426" s="1"/>
      <c r="I426" s="75"/>
      <c r="J426" s="1"/>
      <c r="K426" s="7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5"/>
      <c r="D427" s="1"/>
      <c r="E427" s="1"/>
      <c r="F427" s="1"/>
      <c r="G427" s="1"/>
      <c r="H427" s="1"/>
      <c r="I427" s="75"/>
      <c r="J427" s="1"/>
      <c r="K427" s="7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5"/>
      <c r="D428" s="1"/>
      <c r="E428" s="1"/>
      <c r="F428" s="1"/>
      <c r="G428" s="1"/>
      <c r="H428" s="1"/>
      <c r="I428" s="75"/>
      <c r="J428" s="1"/>
      <c r="K428" s="7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5"/>
      <c r="D429" s="1"/>
      <c r="E429" s="1"/>
      <c r="F429" s="1"/>
      <c r="G429" s="1"/>
      <c r="H429" s="1"/>
      <c r="I429" s="75"/>
      <c r="J429" s="1"/>
      <c r="K429" s="7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5"/>
      <c r="D430" s="1"/>
      <c r="E430" s="1"/>
      <c r="F430" s="1"/>
      <c r="G430" s="1"/>
      <c r="H430" s="1"/>
      <c r="I430" s="75"/>
      <c r="J430" s="1"/>
      <c r="K430" s="7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5"/>
      <c r="D431" s="1"/>
      <c r="E431" s="1"/>
      <c r="F431" s="1"/>
      <c r="G431" s="1"/>
      <c r="H431" s="1"/>
      <c r="I431" s="75"/>
      <c r="J431" s="1"/>
      <c r="K431" s="7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5"/>
      <c r="D432" s="1"/>
      <c r="E432" s="1"/>
      <c r="F432" s="1"/>
      <c r="G432" s="1"/>
      <c r="H432" s="1"/>
      <c r="I432" s="75"/>
      <c r="J432" s="1"/>
      <c r="K432" s="7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5"/>
      <c r="D433" s="1"/>
      <c r="E433" s="1"/>
      <c r="F433" s="1"/>
      <c r="G433" s="1"/>
      <c r="H433" s="1"/>
      <c r="I433" s="75"/>
      <c r="J433" s="1"/>
      <c r="K433" s="7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5"/>
      <c r="D434" s="1"/>
      <c r="E434" s="1"/>
      <c r="F434" s="1"/>
      <c r="G434" s="1"/>
      <c r="H434" s="1"/>
      <c r="I434" s="75"/>
      <c r="J434" s="1"/>
      <c r="K434" s="7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5"/>
      <c r="D435" s="1"/>
      <c r="E435" s="1"/>
      <c r="F435" s="1"/>
      <c r="G435" s="1"/>
      <c r="H435" s="1"/>
      <c r="I435" s="75"/>
      <c r="J435" s="1"/>
      <c r="K435" s="7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5"/>
      <c r="D436" s="1"/>
      <c r="E436" s="1"/>
      <c r="F436" s="1"/>
      <c r="G436" s="1"/>
      <c r="H436" s="1"/>
      <c r="I436" s="75"/>
      <c r="J436" s="1"/>
      <c r="K436" s="7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5"/>
      <c r="D437" s="1"/>
      <c r="E437" s="1"/>
      <c r="F437" s="1"/>
      <c r="G437" s="1"/>
      <c r="H437" s="1"/>
      <c r="I437" s="75"/>
      <c r="J437" s="1"/>
      <c r="K437" s="7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5"/>
      <c r="D438" s="1"/>
      <c r="E438" s="1"/>
      <c r="F438" s="1"/>
      <c r="G438" s="1"/>
      <c r="H438" s="1"/>
      <c r="I438" s="75"/>
      <c r="J438" s="1"/>
      <c r="K438" s="7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5"/>
      <c r="D439" s="1"/>
      <c r="E439" s="1"/>
      <c r="F439" s="1"/>
      <c r="G439" s="1"/>
      <c r="H439" s="1"/>
      <c r="I439" s="75"/>
      <c r="J439" s="1"/>
      <c r="K439" s="7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5"/>
      <c r="D440" s="1"/>
      <c r="E440" s="1"/>
      <c r="F440" s="1"/>
      <c r="G440" s="1"/>
      <c r="H440" s="1"/>
      <c r="I440" s="75"/>
      <c r="J440" s="1"/>
      <c r="K440" s="7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5"/>
      <c r="D441" s="1"/>
      <c r="E441" s="1"/>
      <c r="F441" s="1"/>
      <c r="G441" s="1"/>
      <c r="H441" s="1"/>
      <c r="I441" s="75"/>
      <c r="J441" s="1"/>
      <c r="K441" s="7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5"/>
      <c r="D442" s="1"/>
      <c r="E442" s="1"/>
      <c r="F442" s="1"/>
      <c r="G442" s="1"/>
      <c r="H442" s="1"/>
      <c r="I442" s="75"/>
      <c r="J442" s="1"/>
      <c r="K442" s="7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5"/>
      <c r="D443" s="1"/>
      <c r="E443" s="1"/>
      <c r="F443" s="1"/>
      <c r="G443" s="1"/>
      <c r="H443" s="1"/>
      <c r="I443" s="75"/>
      <c r="J443" s="1"/>
      <c r="K443" s="7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5"/>
      <c r="D444" s="1"/>
      <c r="E444" s="1"/>
      <c r="F444" s="1"/>
      <c r="G444" s="1"/>
      <c r="H444" s="1"/>
      <c r="I444" s="75"/>
      <c r="J444" s="1"/>
      <c r="K444" s="7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5"/>
      <c r="D445" s="1"/>
      <c r="E445" s="1"/>
      <c r="F445" s="1"/>
      <c r="G445" s="1"/>
      <c r="H445" s="1"/>
      <c r="I445" s="75"/>
      <c r="J445" s="1"/>
      <c r="K445" s="7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5"/>
      <c r="D446" s="1"/>
      <c r="E446" s="1"/>
      <c r="F446" s="1"/>
      <c r="G446" s="1"/>
      <c r="H446" s="1"/>
      <c r="I446" s="75"/>
      <c r="J446" s="1"/>
      <c r="K446" s="7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5"/>
      <c r="D447" s="1"/>
      <c r="E447" s="1"/>
      <c r="F447" s="1"/>
      <c r="G447" s="1"/>
      <c r="H447" s="1"/>
      <c r="I447" s="75"/>
      <c r="J447" s="1"/>
      <c r="K447" s="7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5"/>
      <c r="D448" s="1"/>
      <c r="E448" s="1"/>
      <c r="F448" s="1"/>
      <c r="G448" s="1"/>
      <c r="H448" s="1"/>
      <c r="I448" s="75"/>
      <c r="J448" s="1"/>
      <c r="K448" s="7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5"/>
      <c r="D449" s="1"/>
      <c r="E449" s="1"/>
      <c r="F449" s="1"/>
      <c r="G449" s="1"/>
      <c r="H449" s="1"/>
      <c r="I449" s="75"/>
      <c r="J449" s="1"/>
      <c r="K449" s="7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5"/>
      <c r="D450" s="1"/>
      <c r="E450" s="1"/>
      <c r="F450" s="1"/>
      <c r="G450" s="1"/>
      <c r="H450" s="1"/>
      <c r="I450" s="75"/>
      <c r="J450" s="1"/>
      <c r="K450" s="7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5"/>
      <c r="D451" s="1"/>
      <c r="E451" s="1"/>
      <c r="F451" s="1"/>
      <c r="G451" s="1"/>
      <c r="H451" s="1"/>
      <c r="I451" s="75"/>
      <c r="J451" s="1"/>
      <c r="K451" s="7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5"/>
      <c r="D452" s="1"/>
      <c r="E452" s="1"/>
      <c r="F452" s="1"/>
      <c r="G452" s="1"/>
      <c r="H452" s="1"/>
      <c r="I452" s="75"/>
      <c r="J452" s="1"/>
      <c r="K452" s="7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5"/>
      <c r="D453" s="1"/>
      <c r="E453" s="1"/>
      <c r="F453" s="1"/>
      <c r="G453" s="1"/>
      <c r="H453" s="1"/>
      <c r="I453" s="75"/>
      <c r="J453" s="1"/>
      <c r="K453" s="7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5"/>
      <c r="D454" s="1"/>
      <c r="E454" s="1"/>
      <c r="F454" s="1"/>
      <c r="G454" s="1"/>
      <c r="H454" s="1"/>
      <c r="I454" s="75"/>
      <c r="J454" s="1"/>
      <c r="K454" s="7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5"/>
      <c r="D455" s="1"/>
      <c r="E455" s="1"/>
      <c r="F455" s="1"/>
      <c r="G455" s="1"/>
      <c r="H455" s="1"/>
      <c r="I455" s="75"/>
      <c r="J455" s="1"/>
      <c r="K455" s="7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5"/>
      <c r="D456" s="1"/>
      <c r="E456" s="1"/>
      <c r="F456" s="1"/>
      <c r="G456" s="1"/>
      <c r="H456" s="1"/>
      <c r="I456" s="75"/>
      <c r="J456" s="1"/>
      <c r="K456" s="7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5"/>
      <c r="D457" s="1"/>
      <c r="E457" s="1"/>
      <c r="F457" s="1"/>
      <c r="G457" s="1"/>
      <c r="H457" s="1"/>
      <c r="I457" s="75"/>
      <c r="J457" s="1"/>
      <c r="K457" s="7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5"/>
      <c r="D458" s="1"/>
      <c r="E458" s="1"/>
      <c r="F458" s="1"/>
      <c r="G458" s="1"/>
      <c r="H458" s="1"/>
      <c r="I458" s="75"/>
      <c r="J458" s="1"/>
      <c r="K458" s="7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5"/>
      <c r="D459" s="1"/>
      <c r="E459" s="1"/>
      <c r="F459" s="1"/>
      <c r="G459" s="1"/>
      <c r="H459" s="1"/>
      <c r="I459" s="75"/>
      <c r="J459" s="1"/>
      <c r="K459" s="7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5"/>
      <c r="D460" s="1"/>
      <c r="E460" s="1"/>
      <c r="F460" s="1"/>
      <c r="G460" s="1"/>
      <c r="H460" s="1"/>
      <c r="I460" s="75"/>
      <c r="J460" s="1"/>
      <c r="K460" s="7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5"/>
      <c r="D461" s="1"/>
      <c r="E461" s="1"/>
      <c r="F461" s="1"/>
      <c r="G461" s="1"/>
      <c r="H461" s="1"/>
      <c r="I461" s="75"/>
      <c r="J461" s="1"/>
      <c r="K461" s="7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5"/>
      <c r="D462" s="1"/>
      <c r="E462" s="1"/>
      <c r="F462" s="1"/>
      <c r="G462" s="1"/>
      <c r="H462" s="1"/>
      <c r="I462" s="75"/>
      <c r="J462" s="1"/>
      <c r="K462" s="7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5"/>
      <c r="D463" s="1"/>
      <c r="E463" s="1"/>
      <c r="F463" s="1"/>
      <c r="G463" s="1"/>
      <c r="H463" s="1"/>
      <c r="I463" s="75"/>
      <c r="J463" s="1"/>
      <c r="K463" s="7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5"/>
      <c r="D464" s="1"/>
      <c r="E464" s="1"/>
      <c r="F464" s="1"/>
      <c r="G464" s="1"/>
      <c r="H464" s="1"/>
      <c r="I464" s="75"/>
      <c r="J464" s="1"/>
      <c r="K464" s="7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5"/>
      <c r="D465" s="1"/>
      <c r="E465" s="1"/>
      <c r="F465" s="1"/>
      <c r="G465" s="1"/>
      <c r="H465" s="1"/>
      <c r="I465" s="75"/>
      <c r="J465" s="1"/>
      <c r="K465" s="7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5"/>
      <c r="D466" s="1"/>
      <c r="E466" s="1"/>
      <c r="F466" s="1"/>
      <c r="G466" s="1"/>
      <c r="H466" s="1"/>
      <c r="I466" s="75"/>
      <c r="J466" s="1"/>
      <c r="K466" s="7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5"/>
      <c r="D467" s="1"/>
      <c r="E467" s="1"/>
      <c r="F467" s="1"/>
      <c r="G467" s="1"/>
      <c r="H467" s="1"/>
      <c r="I467" s="75"/>
      <c r="J467" s="1"/>
      <c r="K467" s="7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5"/>
      <c r="D468" s="1"/>
      <c r="E468" s="1"/>
      <c r="F468" s="1"/>
      <c r="G468" s="1"/>
      <c r="H468" s="1"/>
      <c r="I468" s="75"/>
      <c r="J468" s="1"/>
      <c r="K468" s="7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5"/>
      <c r="D469" s="1"/>
      <c r="E469" s="1"/>
      <c r="F469" s="1"/>
      <c r="G469" s="1"/>
      <c r="H469" s="1"/>
      <c r="I469" s="75"/>
      <c r="J469" s="1"/>
      <c r="K469" s="7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5"/>
      <c r="D470" s="1"/>
      <c r="E470" s="1"/>
      <c r="F470" s="1"/>
      <c r="G470" s="1"/>
      <c r="H470" s="1"/>
      <c r="I470" s="75"/>
      <c r="J470" s="1"/>
      <c r="K470" s="7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5"/>
      <c r="D471" s="1"/>
      <c r="E471" s="1"/>
      <c r="F471" s="1"/>
      <c r="G471" s="1"/>
      <c r="H471" s="1"/>
      <c r="I471" s="75"/>
      <c r="J471" s="1"/>
      <c r="K471" s="7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5"/>
      <c r="D472" s="1"/>
      <c r="E472" s="1"/>
      <c r="F472" s="1"/>
      <c r="G472" s="1"/>
      <c r="H472" s="1"/>
      <c r="I472" s="75"/>
      <c r="J472" s="1"/>
      <c r="K472" s="7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5"/>
      <c r="D473" s="1"/>
      <c r="E473" s="1"/>
      <c r="F473" s="1"/>
      <c r="G473" s="1"/>
      <c r="H473" s="1"/>
      <c r="I473" s="75"/>
      <c r="J473" s="1"/>
      <c r="K473" s="7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5"/>
      <c r="D474" s="1"/>
      <c r="E474" s="1"/>
      <c r="F474" s="1"/>
      <c r="G474" s="1"/>
      <c r="H474" s="1"/>
      <c r="I474" s="75"/>
      <c r="J474" s="1"/>
      <c r="K474" s="7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5"/>
      <c r="D475" s="1"/>
      <c r="E475" s="1"/>
      <c r="F475" s="1"/>
      <c r="G475" s="1"/>
      <c r="H475" s="1"/>
      <c r="I475" s="75"/>
      <c r="J475" s="1"/>
      <c r="K475" s="7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5"/>
      <c r="D476" s="1"/>
      <c r="E476" s="1"/>
      <c r="F476" s="1"/>
      <c r="G476" s="1"/>
      <c r="H476" s="1"/>
      <c r="I476" s="75"/>
      <c r="J476" s="1"/>
      <c r="K476" s="7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5"/>
      <c r="D477" s="1"/>
      <c r="E477" s="1"/>
      <c r="F477" s="1"/>
      <c r="G477" s="1"/>
      <c r="H477" s="1"/>
      <c r="I477" s="75"/>
      <c r="J477" s="1"/>
      <c r="K477" s="7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5"/>
      <c r="D478" s="1"/>
      <c r="E478" s="1"/>
      <c r="F478" s="1"/>
      <c r="G478" s="1"/>
      <c r="H478" s="1"/>
      <c r="I478" s="75"/>
      <c r="J478" s="1"/>
      <c r="K478" s="7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5"/>
      <c r="D479" s="1"/>
      <c r="E479" s="1"/>
      <c r="F479" s="1"/>
      <c r="G479" s="1"/>
      <c r="H479" s="1"/>
      <c r="I479" s="75"/>
      <c r="J479" s="1"/>
      <c r="K479" s="7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5"/>
      <c r="D480" s="1"/>
      <c r="E480" s="1"/>
      <c r="F480" s="1"/>
      <c r="G480" s="1"/>
      <c r="H480" s="1"/>
      <c r="I480" s="75"/>
      <c r="J480" s="1"/>
      <c r="K480" s="7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5"/>
      <c r="D481" s="1"/>
      <c r="E481" s="1"/>
      <c r="F481" s="1"/>
      <c r="G481" s="1"/>
      <c r="H481" s="1"/>
      <c r="I481" s="75"/>
      <c r="J481" s="1"/>
      <c r="K481" s="7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5"/>
      <c r="D482" s="1"/>
      <c r="E482" s="1"/>
      <c r="F482" s="1"/>
      <c r="G482" s="1"/>
      <c r="H482" s="1"/>
      <c r="I482" s="75"/>
      <c r="J482" s="1"/>
      <c r="K482" s="7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5"/>
      <c r="D483" s="1"/>
      <c r="E483" s="1"/>
      <c r="F483" s="1"/>
      <c r="G483" s="1"/>
      <c r="H483" s="1"/>
      <c r="I483" s="75"/>
      <c r="J483" s="1"/>
      <c r="K483" s="7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5"/>
      <c r="D484" s="1"/>
      <c r="E484" s="1"/>
      <c r="F484" s="1"/>
      <c r="G484" s="1"/>
      <c r="H484" s="1"/>
      <c r="I484" s="75"/>
      <c r="J484" s="1"/>
      <c r="K484" s="7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5"/>
      <c r="D485" s="1"/>
      <c r="E485" s="1"/>
      <c r="F485" s="1"/>
      <c r="G485" s="1"/>
      <c r="H485" s="1"/>
      <c r="I485" s="75"/>
      <c r="J485" s="1"/>
      <c r="K485" s="7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5"/>
      <c r="D486" s="1"/>
      <c r="E486" s="1"/>
      <c r="F486" s="1"/>
      <c r="G486" s="1"/>
      <c r="H486" s="1"/>
      <c r="I486" s="75"/>
      <c r="J486" s="1"/>
      <c r="K486" s="7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5"/>
      <c r="D487" s="1"/>
      <c r="E487" s="1"/>
      <c r="F487" s="1"/>
      <c r="G487" s="1"/>
      <c r="H487" s="1"/>
      <c r="I487" s="75"/>
      <c r="J487" s="1"/>
      <c r="K487" s="7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5"/>
      <c r="D488" s="1"/>
      <c r="E488" s="1"/>
      <c r="F488" s="1"/>
      <c r="G488" s="1"/>
      <c r="H488" s="1"/>
      <c r="I488" s="75"/>
      <c r="J488" s="1"/>
      <c r="K488" s="7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5"/>
      <c r="D489" s="1"/>
      <c r="E489" s="1"/>
      <c r="F489" s="1"/>
      <c r="G489" s="1"/>
      <c r="H489" s="1"/>
      <c r="I489" s="75"/>
      <c r="J489" s="1"/>
      <c r="K489" s="7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5"/>
      <c r="D490" s="1"/>
      <c r="E490" s="1"/>
      <c r="F490" s="1"/>
      <c r="G490" s="1"/>
      <c r="H490" s="1"/>
      <c r="I490" s="75"/>
      <c r="J490" s="1"/>
      <c r="K490" s="7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5"/>
      <c r="D491" s="1"/>
      <c r="E491" s="1"/>
      <c r="F491" s="1"/>
      <c r="G491" s="1"/>
      <c r="H491" s="1"/>
      <c r="I491" s="75"/>
      <c r="J491" s="1"/>
      <c r="K491" s="7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5"/>
      <c r="D492" s="1"/>
      <c r="E492" s="1"/>
      <c r="F492" s="1"/>
      <c r="G492" s="1"/>
      <c r="H492" s="1"/>
      <c r="I492" s="75"/>
      <c r="J492" s="1"/>
      <c r="K492" s="7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5"/>
      <c r="D493" s="1"/>
      <c r="E493" s="1"/>
      <c r="F493" s="1"/>
      <c r="G493" s="1"/>
      <c r="H493" s="1"/>
      <c r="I493" s="75"/>
      <c r="J493" s="1"/>
      <c r="K493" s="7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5"/>
      <c r="D494" s="1"/>
      <c r="E494" s="1"/>
      <c r="F494" s="1"/>
      <c r="G494" s="1"/>
      <c r="H494" s="1"/>
      <c r="I494" s="75"/>
      <c r="J494" s="1"/>
      <c r="K494" s="7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5"/>
      <c r="D495" s="1"/>
      <c r="E495" s="1"/>
      <c r="F495" s="1"/>
      <c r="G495" s="1"/>
      <c r="H495" s="1"/>
      <c r="I495" s="75"/>
      <c r="J495" s="1"/>
      <c r="K495" s="7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5"/>
      <c r="D496" s="1"/>
      <c r="E496" s="1"/>
      <c r="F496" s="1"/>
      <c r="G496" s="1"/>
      <c r="H496" s="1"/>
      <c r="I496" s="75"/>
      <c r="J496" s="1"/>
      <c r="K496" s="7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5"/>
      <c r="D497" s="1"/>
      <c r="E497" s="1"/>
      <c r="F497" s="1"/>
      <c r="G497" s="1"/>
      <c r="H497" s="1"/>
      <c r="I497" s="75"/>
      <c r="J497" s="1"/>
      <c r="K497" s="7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5"/>
      <c r="D498" s="1"/>
      <c r="E498" s="1"/>
      <c r="F498" s="1"/>
      <c r="G498" s="1"/>
      <c r="H498" s="1"/>
      <c r="I498" s="75"/>
      <c r="J498" s="1"/>
      <c r="K498" s="7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5"/>
      <c r="D499" s="1"/>
      <c r="E499" s="1"/>
      <c r="F499" s="1"/>
      <c r="G499" s="1"/>
      <c r="H499" s="1"/>
      <c r="I499" s="75"/>
      <c r="J499" s="1"/>
      <c r="K499" s="7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5"/>
      <c r="D500" s="1"/>
      <c r="E500" s="1"/>
      <c r="F500" s="1"/>
      <c r="G500" s="1"/>
      <c r="H500" s="1"/>
      <c r="I500" s="75"/>
      <c r="J500" s="1"/>
      <c r="K500" s="7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5"/>
      <c r="D501" s="1"/>
      <c r="E501" s="1"/>
      <c r="F501" s="1"/>
      <c r="G501" s="1"/>
      <c r="H501" s="1"/>
      <c r="I501" s="75"/>
      <c r="J501" s="1"/>
      <c r="K501" s="7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5"/>
      <c r="D502" s="1"/>
      <c r="E502" s="1"/>
      <c r="F502" s="1"/>
      <c r="G502" s="1"/>
      <c r="H502" s="1"/>
      <c r="I502" s="75"/>
      <c r="J502" s="1"/>
      <c r="K502" s="7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5"/>
      <c r="D503" s="1"/>
      <c r="E503" s="1"/>
      <c r="F503" s="1"/>
      <c r="G503" s="1"/>
      <c r="H503" s="1"/>
      <c r="I503" s="75"/>
      <c r="J503" s="1"/>
      <c r="K503" s="7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5"/>
      <c r="D504" s="1"/>
      <c r="E504" s="1"/>
      <c r="F504" s="1"/>
      <c r="G504" s="1"/>
      <c r="H504" s="1"/>
      <c r="I504" s="75"/>
      <c r="J504" s="1"/>
      <c r="K504" s="7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5"/>
      <c r="D505" s="1"/>
      <c r="E505" s="1"/>
      <c r="F505" s="1"/>
      <c r="G505" s="1"/>
      <c r="H505" s="1"/>
      <c r="I505" s="75"/>
      <c r="J505" s="1"/>
      <c r="K505" s="7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5"/>
      <c r="D506" s="1"/>
      <c r="E506" s="1"/>
      <c r="F506" s="1"/>
      <c r="G506" s="1"/>
      <c r="H506" s="1"/>
      <c r="I506" s="75"/>
      <c r="J506" s="1"/>
      <c r="K506" s="7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5"/>
      <c r="D507" s="1"/>
      <c r="E507" s="1"/>
      <c r="F507" s="1"/>
      <c r="G507" s="1"/>
      <c r="H507" s="1"/>
      <c r="I507" s="75"/>
      <c r="J507" s="1"/>
      <c r="K507" s="7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5"/>
      <c r="D508" s="1"/>
      <c r="E508" s="1"/>
      <c r="F508" s="1"/>
      <c r="G508" s="1"/>
      <c r="H508" s="1"/>
      <c r="I508" s="75"/>
      <c r="J508" s="1"/>
      <c r="K508" s="7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5"/>
      <c r="D509" s="1"/>
      <c r="E509" s="1"/>
      <c r="F509" s="1"/>
      <c r="G509" s="1"/>
      <c r="H509" s="1"/>
      <c r="I509" s="75"/>
      <c r="J509" s="1"/>
      <c r="K509" s="7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5"/>
      <c r="D510" s="1"/>
      <c r="E510" s="1"/>
      <c r="F510" s="1"/>
      <c r="G510" s="1"/>
      <c r="H510" s="1"/>
      <c r="I510" s="75"/>
      <c r="J510" s="1"/>
      <c r="K510" s="7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5"/>
      <c r="D511" s="1"/>
      <c r="E511" s="1"/>
      <c r="F511" s="1"/>
      <c r="G511" s="1"/>
      <c r="H511" s="1"/>
      <c r="I511" s="75"/>
      <c r="J511" s="1"/>
      <c r="K511" s="7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5"/>
      <c r="D512" s="1"/>
      <c r="E512" s="1"/>
      <c r="F512" s="1"/>
      <c r="G512" s="1"/>
      <c r="H512" s="1"/>
      <c r="I512" s="75"/>
      <c r="J512" s="1"/>
      <c r="K512" s="7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5"/>
      <c r="D513" s="1"/>
      <c r="E513" s="1"/>
      <c r="F513" s="1"/>
      <c r="G513" s="1"/>
      <c r="H513" s="1"/>
      <c r="I513" s="75"/>
      <c r="J513" s="1"/>
      <c r="K513" s="7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5"/>
      <c r="D514" s="1"/>
      <c r="E514" s="1"/>
      <c r="F514" s="1"/>
      <c r="G514" s="1"/>
      <c r="H514" s="1"/>
      <c r="I514" s="75"/>
      <c r="J514" s="1"/>
      <c r="K514" s="7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5"/>
      <c r="D515" s="1"/>
      <c r="E515" s="1"/>
      <c r="F515" s="1"/>
      <c r="G515" s="1"/>
      <c r="H515" s="1"/>
      <c r="I515" s="75"/>
      <c r="J515" s="1"/>
      <c r="K515" s="7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5"/>
      <c r="D516" s="1"/>
      <c r="E516" s="1"/>
      <c r="F516" s="1"/>
      <c r="G516" s="1"/>
      <c r="H516" s="1"/>
      <c r="I516" s="75"/>
      <c r="J516" s="1"/>
      <c r="K516" s="7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5"/>
      <c r="D517" s="1"/>
      <c r="E517" s="1"/>
      <c r="F517" s="1"/>
      <c r="G517" s="1"/>
      <c r="H517" s="1"/>
      <c r="I517" s="75"/>
      <c r="J517" s="1"/>
      <c r="K517" s="7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5"/>
      <c r="D518" s="1"/>
      <c r="E518" s="1"/>
      <c r="F518" s="1"/>
      <c r="G518" s="1"/>
      <c r="H518" s="1"/>
      <c r="I518" s="75"/>
      <c r="J518" s="1"/>
      <c r="K518" s="7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5"/>
      <c r="D519" s="1"/>
      <c r="E519" s="1"/>
      <c r="F519" s="1"/>
      <c r="G519" s="1"/>
      <c r="H519" s="1"/>
      <c r="I519" s="75"/>
      <c r="J519" s="1"/>
      <c r="K519" s="7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5"/>
      <c r="D520" s="1"/>
      <c r="E520" s="1"/>
      <c r="F520" s="1"/>
      <c r="G520" s="1"/>
      <c r="H520" s="1"/>
      <c r="I520" s="75"/>
      <c r="J520" s="1"/>
      <c r="K520" s="7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5"/>
      <c r="D521" s="1"/>
      <c r="E521" s="1"/>
      <c r="F521" s="1"/>
      <c r="G521" s="1"/>
      <c r="H521" s="1"/>
      <c r="I521" s="75"/>
      <c r="J521" s="1"/>
      <c r="K521" s="7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5"/>
      <c r="D522" s="1"/>
      <c r="E522" s="1"/>
      <c r="F522" s="1"/>
      <c r="G522" s="1"/>
      <c r="H522" s="1"/>
      <c r="I522" s="75"/>
      <c r="J522" s="1"/>
      <c r="K522" s="7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5"/>
      <c r="D523" s="1"/>
      <c r="E523" s="1"/>
      <c r="F523" s="1"/>
      <c r="G523" s="1"/>
      <c r="H523" s="1"/>
      <c r="I523" s="75"/>
      <c r="J523" s="1"/>
      <c r="K523" s="7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5"/>
      <c r="D524" s="1"/>
      <c r="E524" s="1"/>
      <c r="F524" s="1"/>
      <c r="G524" s="1"/>
      <c r="H524" s="1"/>
      <c r="I524" s="75"/>
      <c r="J524" s="1"/>
      <c r="K524" s="7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5"/>
      <c r="D525" s="1"/>
      <c r="E525" s="1"/>
      <c r="F525" s="1"/>
      <c r="G525" s="1"/>
      <c r="H525" s="1"/>
      <c r="I525" s="75"/>
      <c r="J525" s="1"/>
      <c r="K525" s="7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5"/>
      <c r="D526" s="1"/>
      <c r="E526" s="1"/>
      <c r="F526" s="1"/>
      <c r="G526" s="1"/>
      <c r="H526" s="1"/>
      <c r="I526" s="75"/>
      <c r="J526" s="1"/>
      <c r="K526" s="7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5"/>
      <c r="D527" s="1"/>
      <c r="E527" s="1"/>
      <c r="F527" s="1"/>
      <c r="G527" s="1"/>
      <c r="H527" s="1"/>
      <c r="I527" s="75"/>
      <c r="J527" s="1"/>
      <c r="K527" s="7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5"/>
      <c r="D528" s="1"/>
      <c r="E528" s="1"/>
      <c r="F528" s="1"/>
      <c r="G528" s="1"/>
      <c r="H528" s="1"/>
      <c r="I528" s="75"/>
      <c r="J528" s="1"/>
      <c r="K528" s="7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5"/>
      <c r="D529" s="1"/>
      <c r="E529" s="1"/>
      <c r="F529" s="1"/>
      <c r="G529" s="1"/>
      <c r="H529" s="1"/>
      <c r="I529" s="75"/>
      <c r="J529" s="1"/>
      <c r="K529" s="7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5"/>
      <c r="D530" s="1"/>
      <c r="E530" s="1"/>
      <c r="F530" s="1"/>
      <c r="G530" s="1"/>
      <c r="H530" s="1"/>
      <c r="I530" s="75"/>
      <c r="J530" s="1"/>
      <c r="K530" s="7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5"/>
      <c r="D531" s="1"/>
      <c r="E531" s="1"/>
      <c r="F531" s="1"/>
      <c r="G531" s="1"/>
      <c r="H531" s="1"/>
      <c r="I531" s="75"/>
      <c r="J531" s="1"/>
      <c r="K531" s="7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5"/>
      <c r="D532" s="1"/>
      <c r="E532" s="1"/>
      <c r="F532" s="1"/>
      <c r="G532" s="1"/>
      <c r="H532" s="1"/>
      <c r="I532" s="75"/>
      <c r="J532" s="1"/>
      <c r="K532" s="7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5"/>
      <c r="D533" s="1"/>
      <c r="E533" s="1"/>
      <c r="F533" s="1"/>
      <c r="G533" s="1"/>
      <c r="H533" s="1"/>
      <c r="I533" s="75"/>
      <c r="J533" s="1"/>
      <c r="K533" s="7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5"/>
      <c r="D534" s="1"/>
      <c r="E534" s="1"/>
      <c r="F534" s="1"/>
      <c r="G534" s="1"/>
      <c r="H534" s="1"/>
      <c r="I534" s="75"/>
      <c r="J534" s="1"/>
      <c r="K534" s="7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5"/>
      <c r="D535" s="1"/>
      <c r="E535" s="1"/>
      <c r="F535" s="1"/>
      <c r="G535" s="1"/>
      <c r="H535" s="1"/>
      <c r="I535" s="75"/>
      <c r="J535" s="1"/>
      <c r="K535" s="7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5"/>
      <c r="D536" s="1"/>
      <c r="E536" s="1"/>
      <c r="F536" s="1"/>
      <c r="G536" s="1"/>
      <c r="H536" s="1"/>
      <c r="I536" s="75"/>
      <c r="J536" s="1"/>
      <c r="K536" s="7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5"/>
      <c r="D537" s="1"/>
      <c r="E537" s="1"/>
      <c r="F537" s="1"/>
      <c r="G537" s="1"/>
      <c r="H537" s="1"/>
      <c r="I537" s="75"/>
      <c r="J537" s="1"/>
      <c r="K537" s="7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5"/>
      <c r="D538" s="1"/>
      <c r="E538" s="1"/>
      <c r="F538" s="1"/>
      <c r="G538" s="1"/>
      <c r="H538" s="1"/>
      <c r="I538" s="75"/>
      <c r="J538" s="1"/>
      <c r="K538" s="7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5"/>
      <c r="D539" s="1"/>
      <c r="E539" s="1"/>
      <c r="F539" s="1"/>
      <c r="G539" s="1"/>
      <c r="H539" s="1"/>
      <c r="I539" s="75"/>
      <c r="J539" s="1"/>
      <c r="K539" s="7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5"/>
      <c r="D540" s="1"/>
      <c r="E540" s="1"/>
      <c r="F540" s="1"/>
      <c r="G540" s="1"/>
      <c r="H540" s="1"/>
      <c r="I540" s="75"/>
      <c r="J540" s="1"/>
      <c r="K540" s="7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5"/>
      <c r="D541" s="1"/>
      <c r="E541" s="1"/>
      <c r="F541" s="1"/>
      <c r="G541" s="1"/>
      <c r="H541" s="1"/>
      <c r="I541" s="75"/>
      <c r="J541" s="1"/>
      <c r="K541" s="7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5"/>
      <c r="D542" s="1"/>
      <c r="E542" s="1"/>
      <c r="F542" s="1"/>
      <c r="G542" s="1"/>
      <c r="H542" s="1"/>
      <c r="I542" s="75"/>
      <c r="J542" s="1"/>
      <c r="K542" s="7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5"/>
      <c r="D543" s="1"/>
      <c r="E543" s="1"/>
      <c r="F543" s="1"/>
      <c r="G543" s="1"/>
      <c r="H543" s="1"/>
      <c r="I543" s="75"/>
      <c r="J543" s="1"/>
      <c r="K543" s="7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5"/>
      <c r="D544" s="1"/>
      <c r="E544" s="1"/>
      <c r="F544" s="1"/>
      <c r="G544" s="1"/>
      <c r="H544" s="1"/>
      <c r="I544" s="75"/>
      <c r="J544" s="1"/>
      <c r="K544" s="7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5"/>
      <c r="D545" s="1"/>
      <c r="E545" s="1"/>
      <c r="F545" s="1"/>
      <c r="G545" s="1"/>
      <c r="H545" s="1"/>
      <c r="I545" s="75"/>
      <c r="J545" s="1"/>
      <c r="K545" s="7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5"/>
      <c r="D546" s="1"/>
      <c r="E546" s="1"/>
      <c r="F546" s="1"/>
      <c r="G546" s="1"/>
      <c r="H546" s="1"/>
      <c r="I546" s="75"/>
      <c r="J546" s="1"/>
      <c r="K546" s="7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5"/>
      <c r="D547" s="1"/>
      <c r="E547" s="1"/>
      <c r="F547" s="1"/>
      <c r="G547" s="1"/>
      <c r="H547" s="1"/>
      <c r="I547" s="75"/>
      <c r="J547" s="1"/>
      <c r="K547" s="7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5"/>
      <c r="D548" s="1"/>
      <c r="E548" s="1"/>
      <c r="F548" s="1"/>
      <c r="G548" s="1"/>
      <c r="H548" s="1"/>
      <c r="I548" s="75"/>
      <c r="J548" s="1"/>
      <c r="K548" s="7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5"/>
      <c r="D549" s="1"/>
      <c r="E549" s="1"/>
      <c r="F549" s="1"/>
      <c r="G549" s="1"/>
      <c r="H549" s="1"/>
      <c r="I549" s="75"/>
      <c r="J549" s="1"/>
      <c r="K549" s="7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5"/>
      <c r="D550" s="1"/>
      <c r="E550" s="1"/>
      <c r="F550" s="1"/>
      <c r="G550" s="1"/>
      <c r="H550" s="1"/>
      <c r="I550" s="75"/>
      <c r="J550" s="1"/>
      <c r="K550" s="7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5"/>
      <c r="D551" s="1"/>
      <c r="E551" s="1"/>
      <c r="F551" s="1"/>
      <c r="G551" s="1"/>
      <c r="H551" s="1"/>
      <c r="I551" s="75"/>
      <c r="J551" s="1"/>
      <c r="K551" s="7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5"/>
      <c r="D552" s="1"/>
      <c r="E552" s="1"/>
      <c r="F552" s="1"/>
      <c r="G552" s="1"/>
      <c r="H552" s="1"/>
      <c r="I552" s="75"/>
      <c r="J552" s="1"/>
      <c r="K552" s="7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5"/>
      <c r="D553" s="1"/>
      <c r="E553" s="1"/>
      <c r="F553" s="1"/>
      <c r="G553" s="1"/>
      <c r="H553" s="1"/>
      <c r="I553" s="75"/>
      <c r="J553" s="1"/>
      <c r="K553" s="7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5"/>
      <c r="D554" s="1"/>
      <c r="E554" s="1"/>
      <c r="F554" s="1"/>
      <c r="G554" s="1"/>
      <c r="H554" s="1"/>
      <c r="I554" s="75"/>
      <c r="J554" s="1"/>
      <c r="K554" s="7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5"/>
      <c r="D555" s="1"/>
      <c r="E555" s="1"/>
      <c r="F555" s="1"/>
      <c r="G555" s="1"/>
      <c r="H555" s="1"/>
      <c r="I555" s="75"/>
      <c r="J555" s="1"/>
      <c r="K555" s="7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5"/>
      <c r="D556" s="1"/>
      <c r="E556" s="1"/>
      <c r="F556" s="1"/>
      <c r="G556" s="1"/>
      <c r="H556" s="1"/>
      <c r="I556" s="75"/>
      <c r="J556" s="1"/>
      <c r="K556" s="7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5"/>
      <c r="D557" s="1"/>
      <c r="E557" s="1"/>
      <c r="F557" s="1"/>
      <c r="G557" s="1"/>
      <c r="H557" s="1"/>
      <c r="I557" s="75"/>
      <c r="J557" s="1"/>
      <c r="K557" s="7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5"/>
      <c r="D558" s="1"/>
      <c r="E558" s="1"/>
      <c r="F558" s="1"/>
      <c r="G558" s="1"/>
      <c r="H558" s="1"/>
      <c r="I558" s="75"/>
      <c r="J558" s="1"/>
      <c r="K558" s="7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5"/>
      <c r="D559" s="1"/>
      <c r="E559" s="1"/>
      <c r="F559" s="1"/>
      <c r="G559" s="1"/>
      <c r="H559" s="1"/>
      <c r="I559" s="75"/>
      <c r="J559" s="1"/>
      <c r="K559" s="7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5"/>
      <c r="D560" s="1"/>
      <c r="E560" s="1"/>
      <c r="F560" s="1"/>
      <c r="G560" s="1"/>
      <c r="H560" s="1"/>
      <c r="I560" s="75"/>
      <c r="J560" s="1"/>
      <c r="K560" s="7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5"/>
      <c r="D561" s="1"/>
      <c r="E561" s="1"/>
      <c r="F561" s="1"/>
      <c r="G561" s="1"/>
      <c r="H561" s="1"/>
      <c r="I561" s="75"/>
      <c r="J561" s="1"/>
      <c r="K561" s="7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5"/>
      <c r="D562" s="1"/>
      <c r="E562" s="1"/>
      <c r="F562" s="1"/>
      <c r="G562" s="1"/>
      <c r="H562" s="1"/>
      <c r="I562" s="75"/>
      <c r="J562" s="1"/>
      <c r="K562" s="7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5"/>
      <c r="D563" s="1"/>
      <c r="E563" s="1"/>
      <c r="F563" s="1"/>
      <c r="G563" s="1"/>
      <c r="H563" s="1"/>
      <c r="I563" s="75"/>
      <c r="J563" s="1"/>
      <c r="K563" s="7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5"/>
      <c r="D564" s="1"/>
      <c r="E564" s="1"/>
      <c r="F564" s="1"/>
      <c r="G564" s="1"/>
      <c r="H564" s="1"/>
      <c r="I564" s="75"/>
      <c r="J564" s="1"/>
      <c r="K564" s="7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5"/>
      <c r="D565" s="1"/>
      <c r="E565" s="1"/>
      <c r="F565" s="1"/>
      <c r="G565" s="1"/>
      <c r="H565" s="1"/>
      <c r="I565" s="75"/>
      <c r="J565" s="1"/>
      <c r="K565" s="7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5"/>
      <c r="D566" s="1"/>
      <c r="E566" s="1"/>
      <c r="F566" s="1"/>
      <c r="G566" s="1"/>
      <c r="H566" s="1"/>
      <c r="I566" s="75"/>
      <c r="J566" s="1"/>
      <c r="K566" s="7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5"/>
      <c r="D567" s="1"/>
      <c r="E567" s="1"/>
      <c r="F567" s="1"/>
      <c r="G567" s="1"/>
      <c r="H567" s="1"/>
      <c r="I567" s="75"/>
      <c r="J567" s="1"/>
      <c r="K567" s="7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5"/>
      <c r="D568" s="1"/>
      <c r="E568" s="1"/>
      <c r="F568" s="1"/>
      <c r="G568" s="1"/>
      <c r="H568" s="1"/>
      <c r="I568" s="75"/>
      <c r="J568" s="1"/>
      <c r="K568" s="7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5"/>
      <c r="D569" s="1"/>
      <c r="E569" s="1"/>
      <c r="F569" s="1"/>
      <c r="G569" s="1"/>
      <c r="H569" s="1"/>
      <c r="I569" s="75"/>
      <c r="J569" s="1"/>
      <c r="K569" s="7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5"/>
      <c r="D570" s="1"/>
      <c r="E570" s="1"/>
      <c r="F570" s="1"/>
      <c r="G570" s="1"/>
      <c r="H570" s="1"/>
      <c r="I570" s="75"/>
      <c r="J570" s="1"/>
      <c r="K570" s="7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5"/>
      <c r="D571" s="1"/>
      <c r="E571" s="1"/>
      <c r="F571" s="1"/>
      <c r="G571" s="1"/>
      <c r="H571" s="1"/>
      <c r="I571" s="75"/>
      <c r="J571" s="1"/>
      <c r="K571" s="7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5"/>
      <c r="D572" s="1"/>
      <c r="E572" s="1"/>
      <c r="F572" s="1"/>
      <c r="G572" s="1"/>
      <c r="H572" s="1"/>
      <c r="I572" s="75"/>
      <c r="J572" s="1"/>
      <c r="K572" s="7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5"/>
      <c r="D573" s="1"/>
      <c r="E573" s="1"/>
      <c r="F573" s="1"/>
      <c r="G573" s="1"/>
      <c r="H573" s="1"/>
      <c r="I573" s="75"/>
      <c r="J573" s="1"/>
      <c r="K573" s="7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5"/>
      <c r="D574" s="1"/>
      <c r="E574" s="1"/>
      <c r="F574" s="1"/>
      <c r="G574" s="1"/>
      <c r="H574" s="1"/>
      <c r="I574" s="75"/>
      <c r="J574" s="1"/>
      <c r="K574" s="7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5"/>
      <c r="D575" s="1"/>
      <c r="E575" s="1"/>
      <c r="F575" s="1"/>
      <c r="G575" s="1"/>
      <c r="H575" s="1"/>
      <c r="I575" s="75"/>
      <c r="J575" s="1"/>
      <c r="K575" s="7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5"/>
      <c r="D576" s="1"/>
      <c r="E576" s="1"/>
      <c r="F576" s="1"/>
      <c r="G576" s="1"/>
      <c r="H576" s="1"/>
      <c r="I576" s="75"/>
      <c r="J576" s="1"/>
      <c r="K576" s="7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5"/>
      <c r="D577" s="1"/>
      <c r="E577" s="1"/>
      <c r="F577" s="1"/>
      <c r="G577" s="1"/>
      <c r="H577" s="1"/>
      <c r="I577" s="75"/>
      <c r="J577" s="1"/>
      <c r="K577" s="7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5"/>
      <c r="D578" s="1"/>
      <c r="E578" s="1"/>
      <c r="F578" s="1"/>
      <c r="G578" s="1"/>
      <c r="H578" s="1"/>
      <c r="I578" s="75"/>
      <c r="J578" s="1"/>
      <c r="K578" s="7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5"/>
      <c r="D579" s="1"/>
      <c r="E579" s="1"/>
      <c r="F579" s="1"/>
      <c r="G579" s="1"/>
      <c r="H579" s="1"/>
      <c r="I579" s="75"/>
      <c r="J579" s="1"/>
      <c r="K579" s="7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5"/>
      <c r="D580" s="1"/>
      <c r="E580" s="1"/>
      <c r="F580" s="1"/>
      <c r="G580" s="1"/>
      <c r="H580" s="1"/>
      <c r="I580" s="75"/>
      <c r="J580" s="1"/>
      <c r="K580" s="7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5"/>
      <c r="D581" s="1"/>
      <c r="E581" s="1"/>
      <c r="F581" s="1"/>
      <c r="G581" s="1"/>
      <c r="H581" s="1"/>
      <c r="I581" s="75"/>
      <c r="J581" s="1"/>
      <c r="K581" s="7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5"/>
      <c r="D582" s="1"/>
      <c r="E582" s="1"/>
      <c r="F582" s="1"/>
      <c r="G582" s="1"/>
      <c r="H582" s="1"/>
      <c r="I582" s="75"/>
      <c r="J582" s="1"/>
      <c r="K582" s="7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5"/>
      <c r="D583" s="1"/>
      <c r="E583" s="1"/>
      <c r="F583" s="1"/>
      <c r="G583" s="1"/>
      <c r="H583" s="1"/>
      <c r="I583" s="75"/>
      <c r="J583" s="1"/>
      <c r="K583" s="7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5"/>
      <c r="D584" s="1"/>
      <c r="E584" s="1"/>
      <c r="F584" s="1"/>
      <c r="G584" s="1"/>
      <c r="H584" s="1"/>
      <c r="I584" s="75"/>
      <c r="J584" s="1"/>
      <c r="K584" s="7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5"/>
      <c r="D585" s="1"/>
      <c r="E585" s="1"/>
      <c r="F585" s="1"/>
      <c r="G585" s="1"/>
      <c r="H585" s="1"/>
      <c r="I585" s="75"/>
      <c r="J585" s="1"/>
      <c r="K585" s="7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5"/>
      <c r="D586" s="1"/>
      <c r="E586" s="1"/>
      <c r="F586" s="1"/>
      <c r="G586" s="1"/>
      <c r="H586" s="1"/>
      <c r="I586" s="75"/>
      <c r="J586" s="1"/>
      <c r="K586" s="7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5"/>
      <c r="D587" s="1"/>
      <c r="E587" s="1"/>
      <c r="F587" s="1"/>
      <c r="G587" s="1"/>
      <c r="H587" s="1"/>
      <c r="I587" s="75"/>
      <c r="J587" s="1"/>
      <c r="K587" s="7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5"/>
      <c r="D588" s="1"/>
      <c r="E588" s="1"/>
      <c r="F588" s="1"/>
      <c r="G588" s="1"/>
      <c r="H588" s="1"/>
      <c r="I588" s="75"/>
      <c r="J588" s="1"/>
      <c r="K588" s="7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5"/>
      <c r="D589" s="1"/>
      <c r="E589" s="1"/>
      <c r="F589" s="1"/>
      <c r="G589" s="1"/>
      <c r="H589" s="1"/>
      <c r="I589" s="75"/>
      <c r="J589" s="1"/>
      <c r="K589" s="7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5"/>
      <c r="D590" s="1"/>
      <c r="E590" s="1"/>
      <c r="F590" s="1"/>
      <c r="G590" s="1"/>
      <c r="H590" s="1"/>
      <c r="I590" s="75"/>
      <c r="J590" s="1"/>
      <c r="K590" s="7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5"/>
      <c r="D591" s="1"/>
      <c r="E591" s="1"/>
      <c r="F591" s="1"/>
      <c r="G591" s="1"/>
      <c r="H591" s="1"/>
      <c r="I591" s="75"/>
      <c r="J591" s="1"/>
      <c r="K591" s="7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5"/>
      <c r="D592" s="1"/>
      <c r="E592" s="1"/>
      <c r="F592" s="1"/>
      <c r="G592" s="1"/>
      <c r="H592" s="1"/>
      <c r="I592" s="75"/>
      <c r="J592" s="1"/>
      <c r="K592" s="7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5"/>
      <c r="D593" s="1"/>
      <c r="E593" s="1"/>
      <c r="F593" s="1"/>
      <c r="G593" s="1"/>
      <c r="H593" s="1"/>
      <c r="I593" s="75"/>
      <c r="J593" s="1"/>
      <c r="K593" s="7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5"/>
      <c r="D594" s="1"/>
      <c r="E594" s="1"/>
      <c r="F594" s="1"/>
      <c r="G594" s="1"/>
      <c r="H594" s="1"/>
      <c r="I594" s="75"/>
      <c r="J594" s="1"/>
      <c r="K594" s="7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5"/>
      <c r="D595" s="1"/>
      <c r="E595" s="1"/>
      <c r="F595" s="1"/>
      <c r="G595" s="1"/>
      <c r="H595" s="1"/>
      <c r="I595" s="75"/>
      <c r="J595" s="1"/>
      <c r="K595" s="7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5"/>
      <c r="D596" s="1"/>
      <c r="E596" s="1"/>
      <c r="F596" s="1"/>
      <c r="G596" s="1"/>
      <c r="H596" s="1"/>
      <c r="I596" s="75"/>
      <c r="J596" s="1"/>
      <c r="K596" s="7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5"/>
      <c r="D597" s="1"/>
      <c r="E597" s="1"/>
      <c r="F597" s="1"/>
      <c r="G597" s="1"/>
      <c r="H597" s="1"/>
      <c r="I597" s="75"/>
      <c r="J597" s="1"/>
      <c r="K597" s="7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5"/>
      <c r="D598" s="1"/>
      <c r="E598" s="1"/>
      <c r="F598" s="1"/>
      <c r="G598" s="1"/>
      <c r="H598" s="1"/>
      <c r="I598" s="75"/>
      <c r="J598" s="1"/>
      <c r="K598" s="7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5"/>
      <c r="D599" s="1"/>
      <c r="E599" s="1"/>
      <c r="F599" s="1"/>
      <c r="G599" s="1"/>
      <c r="H599" s="1"/>
      <c r="I599" s="75"/>
      <c r="J599" s="1"/>
      <c r="K599" s="7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5"/>
      <c r="D600" s="1"/>
      <c r="E600" s="1"/>
      <c r="F600" s="1"/>
      <c r="G600" s="1"/>
      <c r="H600" s="1"/>
      <c r="I600" s="75"/>
      <c r="J600" s="1"/>
      <c r="K600" s="7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5"/>
      <c r="D601" s="1"/>
      <c r="E601" s="1"/>
      <c r="F601" s="1"/>
      <c r="G601" s="1"/>
      <c r="H601" s="1"/>
      <c r="I601" s="75"/>
      <c r="J601" s="1"/>
      <c r="K601" s="7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5"/>
      <c r="D602" s="1"/>
      <c r="E602" s="1"/>
      <c r="F602" s="1"/>
      <c r="G602" s="1"/>
      <c r="H602" s="1"/>
      <c r="I602" s="75"/>
      <c r="J602" s="1"/>
      <c r="K602" s="7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5"/>
      <c r="D603" s="1"/>
      <c r="E603" s="1"/>
      <c r="F603" s="1"/>
      <c r="G603" s="1"/>
      <c r="H603" s="1"/>
      <c r="I603" s="75"/>
      <c r="J603" s="1"/>
      <c r="K603" s="7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5"/>
      <c r="D604" s="1"/>
      <c r="E604" s="1"/>
      <c r="F604" s="1"/>
      <c r="G604" s="1"/>
      <c r="H604" s="1"/>
      <c r="I604" s="75"/>
      <c r="J604" s="1"/>
      <c r="K604" s="7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5"/>
      <c r="D605" s="1"/>
      <c r="E605" s="1"/>
      <c r="F605" s="1"/>
      <c r="G605" s="1"/>
      <c r="H605" s="1"/>
      <c r="I605" s="75"/>
      <c r="J605" s="1"/>
      <c r="K605" s="7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5"/>
      <c r="D606" s="1"/>
      <c r="E606" s="1"/>
      <c r="F606" s="1"/>
      <c r="G606" s="1"/>
      <c r="H606" s="1"/>
      <c r="I606" s="75"/>
      <c r="J606" s="1"/>
      <c r="K606" s="7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5"/>
      <c r="D607" s="1"/>
      <c r="E607" s="1"/>
      <c r="F607" s="1"/>
      <c r="G607" s="1"/>
      <c r="H607" s="1"/>
      <c r="I607" s="75"/>
      <c r="J607" s="1"/>
      <c r="K607" s="7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5"/>
      <c r="D608" s="1"/>
      <c r="E608" s="1"/>
      <c r="F608" s="1"/>
      <c r="G608" s="1"/>
      <c r="H608" s="1"/>
      <c r="I608" s="75"/>
      <c r="J608" s="1"/>
      <c r="K608" s="7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5"/>
      <c r="D609" s="1"/>
      <c r="E609" s="1"/>
      <c r="F609" s="1"/>
      <c r="G609" s="1"/>
      <c r="H609" s="1"/>
      <c r="I609" s="75"/>
      <c r="J609" s="1"/>
      <c r="K609" s="7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5"/>
      <c r="D610" s="1"/>
      <c r="E610" s="1"/>
      <c r="F610" s="1"/>
      <c r="G610" s="1"/>
      <c r="H610" s="1"/>
      <c r="I610" s="75"/>
      <c r="J610" s="1"/>
      <c r="K610" s="7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5"/>
      <c r="D611" s="1"/>
      <c r="E611" s="1"/>
      <c r="F611" s="1"/>
      <c r="G611" s="1"/>
      <c r="H611" s="1"/>
      <c r="I611" s="75"/>
      <c r="J611" s="1"/>
      <c r="K611" s="7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5"/>
      <c r="D612" s="1"/>
      <c r="E612" s="1"/>
      <c r="F612" s="1"/>
      <c r="G612" s="1"/>
      <c r="H612" s="1"/>
      <c r="I612" s="75"/>
      <c r="J612" s="1"/>
      <c r="K612" s="7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5"/>
      <c r="D613" s="1"/>
      <c r="E613" s="1"/>
      <c r="F613" s="1"/>
      <c r="G613" s="1"/>
      <c r="H613" s="1"/>
      <c r="I613" s="75"/>
      <c r="J613" s="1"/>
      <c r="K613" s="7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5"/>
      <c r="D614" s="1"/>
      <c r="E614" s="1"/>
      <c r="F614" s="1"/>
      <c r="G614" s="1"/>
      <c r="H614" s="1"/>
      <c r="I614" s="75"/>
      <c r="J614" s="1"/>
      <c r="K614" s="7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5"/>
      <c r="D615" s="1"/>
      <c r="E615" s="1"/>
      <c r="F615" s="1"/>
      <c r="G615" s="1"/>
      <c r="H615" s="1"/>
      <c r="I615" s="75"/>
      <c r="J615" s="1"/>
      <c r="K615" s="7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5"/>
      <c r="D616" s="1"/>
      <c r="E616" s="1"/>
      <c r="F616" s="1"/>
      <c r="G616" s="1"/>
      <c r="H616" s="1"/>
      <c r="I616" s="75"/>
      <c r="J616" s="1"/>
      <c r="K616" s="7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5"/>
      <c r="D617" s="1"/>
      <c r="E617" s="1"/>
      <c r="F617" s="1"/>
      <c r="G617" s="1"/>
      <c r="H617" s="1"/>
      <c r="I617" s="75"/>
      <c r="J617" s="1"/>
      <c r="K617" s="7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5"/>
      <c r="D618" s="1"/>
      <c r="E618" s="1"/>
      <c r="F618" s="1"/>
      <c r="G618" s="1"/>
      <c r="H618" s="1"/>
      <c r="I618" s="75"/>
      <c r="J618" s="1"/>
      <c r="K618" s="7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5"/>
      <c r="D619" s="1"/>
      <c r="E619" s="1"/>
      <c r="F619" s="1"/>
      <c r="G619" s="1"/>
      <c r="H619" s="1"/>
      <c r="I619" s="75"/>
      <c r="J619" s="1"/>
      <c r="K619" s="7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5"/>
      <c r="D620" s="1"/>
      <c r="E620" s="1"/>
      <c r="F620" s="1"/>
      <c r="G620" s="1"/>
      <c r="H620" s="1"/>
      <c r="I620" s="75"/>
      <c r="J620" s="1"/>
      <c r="K620" s="7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5"/>
      <c r="D621" s="1"/>
      <c r="E621" s="1"/>
      <c r="F621" s="1"/>
      <c r="G621" s="1"/>
      <c r="H621" s="1"/>
      <c r="I621" s="75"/>
      <c r="J621" s="1"/>
      <c r="K621" s="7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5"/>
      <c r="D622" s="1"/>
      <c r="E622" s="1"/>
      <c r="F622" s="1"/>
      <c r="G622" s="1"/>
      <c r="H622" s="1"/>
      <c r="I622" s="75"/>
      <c r="J622" s="1"/>
      <c r="K622" s="7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5"/>
      <c r="D623" s="1"/>
      <c r="E623" s="1"/>
      <c r="F623" s="1"/>
      <c r="G623" s="1"/>
      <c r="H623" s="1"/>
      <c r="I623" s="75"/>
      <c r="J623" s="1"/>
      <c r="K623" s="7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5"/>
      <c r="D624" s="1"/>
      <c r="E624" s="1"/>
      <c r="F624" s="1"/>
      <c r="G624" s="1"/>
      <c r="H624" s="1"/>
      <c r="I624" s="75"/>
      <c r="J624" s="1"/>
      <c r="K624" s="7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5"/>
      <c r="D625" s="1"/>
      <c r="E625" s="1"/>
      <c r="F625" s="1"/>
      <c r="G625" s="1"/>
      <c r="H625" s="1"/>
      <c r="I625" s="75"/>
      <c r="J625" s="1"/>
      <c r="K625" s="7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5"/>
      <c r="D626" s="1"/>
      <c r="E626" s="1"/>
      <c r="F626" s="1"/>
      <c r="G626" s="1"/>
      <c r="H626" s="1"/>
      <c r="I626" s="75"/>
      <c r="J626" s="1"/>
      <c r="K626" s="7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5"/>
      <c r="D627" s="1"/>
      <c r="E627" s="1"/>
      <c r="F627" s="1"/>
      <c r="G627" s="1"/>
      <c r="H627" s="1"/>
      <c r="I627" s="75"/>
      <c r="J627" s="1"/>
      <c r="K627" s="7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5"/>
      <c r="D628" s="1"/>
      <c r="E628" s="1"/>
      <c r="F628" s="1"/>
      <c r="G628" s="1"/>
      <c r="H628" s="1"/>
      <c r="I628" s="75"/>
      <c r="J628" s="1"/>
      <c r="K628" s="7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5"/>
      <c r="D629" s="1"/>
      <c r="E629" s="1"/>
      <c r="F629" s="1"/>
      <c r="G629" s="1"/>
      <c r="H629" s="1"/>
      <c r="I629" s="75"/>
      <c r="J629" s="1"/>
      <c r="K629" s="7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5"/>
      <c r="D630" s="1"/>
      <c r="E630" s="1"/>
      <c r="F630" s="1"/>
      <c r="G630" s="1"/>
      <c r="H630" s="1"/>
      <c r="I630" s="75"/>
      <c r="J630" s="1"/>
      <c r="K630" s="7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5"/>
      <c r="D631" s="1"/>
      <c r="E631" s="1"/>
      <c r="F631" s="1"/>
      <c r="G631" s="1"/>
      <c r="H631" s="1"/>
      <c r="I631" s="75"/>
      <c r="J631" s="1"/>
      <c r="K631" s="7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5"/>
      <c r="D632" s="1"/>
      <c r="E632" s="1"/>
      <c r="F632" s="1"/>
      <c r="G632" s="1"/>
      <c r="H632" s="1"/>
      <c r="I632" s="75"/>
      <c r="J632" s="1"/>
      <c r="K632" s="7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5"/>
      <c r="D633" s="1"/>
      <c r="E633" s="1"/>
      <c r="F633" s="1"/>
      <c r="G633" s="1"/>
      <c r="H633" s="1"/>
      <c r="I633" s="75"/>
      <c r="J633" s="1"/>
      <c r="K633" s="7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5"/>
      <c r="D634" s="1"/>
      <c r="E634" s="1"/>
      <c r="F634" s="1"/>
      <c r="G634" s="1"/>
      <c r="H634" s="1"/>
      <c r="I634" s="75"/>
      <c r="J634" s="1"/>
      <c r="K634" s="7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5"/>
      <c r="D635" s="1"/>
      <c r="E635" s="1"/>
      <c r="F635" s="1"/>
      <c r="G635" s="1"/>
      <c r="H635" s="1"/>
      <c r="I635" s="75"/>
      <c r="J635" s="1"/>
      <c r="K635" s="7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5"/>
      <c r="D636" s="1"/>
      <c r="E636" s="1"/>
      <c r="F636" s="1"/>
      <c r="G636" s="1"/>
      <c r="H636" s="1"/>
      <c r="I636" s="75"/>
      <c r="J636" s="1"/>
      <c r="K636" s="7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5"/>
      <c r="D637" s="1"/>
      <c r="E637" s="1"/>
      <c r="F637" s="1"/>
      <c r="G637" s="1"/>
      <c r="H637" s="1"/>
      <c r="I637" s="75"/>
      <c r="J637" s="1"/>
      <c r="K637" s="7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5"/>
      <c r="D638" s="1"/>
      <c r="E638" s="1"/>
      <c r="F638" s="1"/>
      <c r="G638" s="1"/>
      <c r="H638" s="1"/>
      <c r="I638" s="75"/>
      <c r="J638" s="1"/>
      <c r="K638" s="7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5"/>
      <c r="D639" s="1"/>
      <c r="E639" s="1"/>
      <c r="F639" s="1"/>
      <c r="G639" s="1"/>
      <c r="H639" s="1"/>
      <c r="I639" s="75"/>
      <c r="J639" s="1"/>
      <c r="K639" s="7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5"/>
      <c r="D640" s="1"/>
      <c r="E640" s="1"/>
      <c r="F640" s="1"/>
      <c r="G640" s="1"/>
      <c r="H640" s="1"/>
      <c r="I640" s="75"/>
      <c r="J640" s="1"/>
      <c r="K640" s="7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5"/>
      <c r="D641" s="1"/>
      <c r="E641" s="1"/>
      <c r="F641" s="1"/>
      <c r="G641" s="1"/>
      <c r="H641" s="1"/>
      <c r="I641" s="75"/>
      <c r="J641" s="1"/>
      <c r="K641" s="7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5"/>
      <c r="D642" s="1"/>
      <c r="E642" s="1"/>
      <c r="F642" s="1"/>
      <c r="G642" s="1"/>
      <c r="H642" s="1"/>
      <c r="I642" s="75"/>
      <c r="J642" s="1"/>
      <c r="K642" s="7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5"/>
      <c r="D643" s="1"/>
      <c r="E643" s="1"/>
      <c r="F643" s="1"/>
      <c r="G643" s="1"/>
      <c r="H643" s="1"/>
      <c r="I643" s="75"/>
      <c r="J643" s="1"/>
      <c r="K643" s="7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5"/>
      <c r="D644" s="1"/>
      <c r="E644" s="1"/>
      <c r="F644" s="1"/>
      <c r="G644" s="1"/>
      <c r="H644" s="1"/>
      <c r="I644" s="75"/>
      <c r="J644" s="1"/>
      <c r="K644" s="7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5"/>
      <c r="D645" s="1"/>
      <c r="E645" s="1"/>
      <c r="F645" s="1"/>
      <c r="G645" s="1"/>
      <c r="H645" s="1"/>
      <c r="I645" s="75"/>
      <c r="J645" s="1"/>
      <c r="K645" s="7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5"/>
      <c r="D646" s="1"/>
      <c r="E646" s="1"/>
      <c r="F646" s="1"/>
      <c r="G646" s="1"/>
      <c r="H646" s="1"/>
      <c r="I646" s="75"/>
      <c r="J646" s="1"/>
      <c r="K646" s="7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5"/>
      <c r="D647" s="1"/>
      <c r="E647" s="1"/>
      <c r="F647" s="1"/>
      <c r="G647" s="1"/>
      <c r="H647" s="1"/>
      <c r="I647" s="75"/>
      <c r="J647" s="1"/>
      <c r="K647" s="7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5"/>
      <c r="D648" s="1"/>
      <c r="E648" s="1"/>
      <c r="F648" s="1"/>
      <c r="G648" s="1"/>
      <c r="H648" s="1"/>
      <c r="I648" s="75"/>
      <c r="J648" s="1"/>
      <c r="K648" s="7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5"/>
      <c r="D649" s="1"/>
      <c r="E649" s="1"/>
      <c r="F649" s="1"/>
      <c r="G649" s="1"/>
      <c r="H649" s="1"/>
      <c r="I649" s="75"/>
      <c r="J649" s="1"/>
      <c r="K649" s="7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5"/>
      <c r="D650" s="1"/>
      <c r="E650" s="1"/>
      <c r="F650" s="1"/>
      <c r="G650" s="1"/>
      <c r="H650" s="1"/>
      <c r="I650" s="75"/>
      <c r="J650" s="1"/>
      <c r="K650" s="7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5"/>
      <c r="D651" s="1"/>
      <c r="E651" s="1"/>
      <c r="F651" s="1"/>
      <c r="G651" s="1"/>
      <c r="H651" s="1"/>
      <c r="I651" s="75"/>
      <c r="J651" s="1"/>
      <c r="K651" s="7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5"/>
      <c r="D652" s="1"/>
      <c r="E652" s="1"/>
      <c r="F652" s="1"/>
      <c r="G652" s="1"/>
      <c r="H652" s="1"/>
      <c r="I652" s="75"/>
      <c r="J652" s="1"/>
      <c r="K652" s="7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5"/>
      <c r="D653" s="1"/>
      <c r="E653" s="1"/>
      <c r="F653" s="1"/>
      <c r="G653" s="1"/>
      <c r="H653" s="1"/>
      <c r="I653" s="75"/>
      <c r="J653" s="1"/>
      <c r="K653" s="7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5"/>
      <c r="D654" s="1"/>
      <c r="E654" s="1"/>
      <c r="F654" s="1"/>
      <c r="G654" s="1"/>
      <c r="H654" s="1"/>
      <c r="I654" s="75"/>
      <c r="J654" s="1"/>
      <c r="K654" s="7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5"/>
      <c r="D655" s="1"/>
      <c r="E655" s="1"/>
      <c r="F655" s="1"/>
      <c r="G655" s="1"/>
      <c r="H655" s="1"/>
      <c r="I655" s="75"/>
      <c r="J655" s="1"/>
      <c r="K655" s="7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5"/>
      <c r="D656" s="1"/>
      <c r="E656" s="1"/>
      <c r="F656" s="1"/>
      <c r="G656" s="1"/>
      <c r="H656" s="1"/>
      <c r="I656" s="75"/>
      <c r="J656" s="1"/>
      <c r="K656" s="7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5"/>
      <c r="D657" s="1"/>
      <c r="E657" s="1"/>
      <c r="F657" s="1"/>
      <c r="G657" s="1"/>
      <c r="H657" s="1"/>
      <c r="I657" s="75"/>
      <c r="J657" s="1"/>
      <c r="K657" s="7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5"/>
      <c r="D658" s="1"/>
      <c r="E658" s="1"/>
      <c r="F658" s="1"/>
      <c r="G658" s="1"/>
      <c r="H658" s="1"/>
      <c r="I658" s="75"/>
      <c r="J658" s="1"/>
      <c r="K658" s="7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5"/>
      <c r="D659" s="1"/>
      <c r="E659" s="1"/>
      <c r="F659" s="1"/>
      <c r="G659" s="1"/>
      <c r="H659" s="1"/>
      <c r="I659" s="75"/>
      <c r="J659" s="1"/>
      <c r="K659" s="7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5"/>
      <c r="D660" s="1"/>
      <c r="E660" s="1"/>
      <c r="F660" s="1"/>
      <c r="G660" s="1"/>
      <c r="H660" s="1"/>
      <c r="I660" s="75"/>
      <c r="J660" s="1"/>
      <c r="K660" s="7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5"/>
      <c r="D661" s="1"/>
      <c r="E661" s="1"/>
      <c r="F661" s="1"/>
      <c r="G661" s="1"/>
      <c r="H661" s="1"/>
      <c r="I661" s="75"/>
      <c r="J661" s="1"/>
      <c r="K661" s="7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5"/>
      <c r="D662" s="1"/>
      <c r="E662" s="1"/>
      <c r="F662" s="1"/>
      <c r="G662" s="1"/>
      <c r="H662" s="1"/>
      <c r="I662" s="75"/>
      <c r="J662" s="1"/>
      <c r="K662" s="7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5"/>
      <c r="D663" s="1"/>
      <c r="E663" s="1"/>
      <c r="F663" s="1"/>
      <c r="G663" s="1"/>
      <c r="H663" s="1"/>
      <c r="I663" s="75"/>
      <c r="J663" s="1"/>
      <c r="K663" s="7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5"/>
      <c r="D664" s="1"/>
      <c r="E664" s="1"/>
      <c r="F664" s="1"/>
      <c r="G664" s="1"/>
      <c r="H664" s="1"/>
      <c r="I664" s="75"/>
      <c r="J664" s="1"/>
      <c r="K664" s="7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5"/>
      <c r="D665" s="1"/>
      <c r="E665" s="1"/>
      <c r="F665" s="1"/>
      <c r="G665" s="1"/>
      <c r="H665" s="1"/>
      <c r="I665" s="75"/>
      <c r="J665" s="1"/>
      <c r="K665" s="7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5"/>
      <c r="D666" s="1"/>
      <c r="E666" s="1"/>
      <c r="F666" s="1"/>
      <c r="G666" s="1"/>
      <c r="H666" s="1"/>
      <c r="I666" s="75"/>
      <c r="J666" s="1"/>
      <c r="K666" s="7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5"/>
      <c r="D667" s="1"/>
      <c r="E667" s="1"/>
      <c r="F667" s="1"/>
      <c r="G667" s="1"/>
      <c r="H667" s="1"/>
      <c r="I667" s="75"/>
      <c r="J667" s="1"/>
      <c r="K667" s="7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5"/>
      <c r="D668" s="1"/>
      <c r="E668" s="1"/>
      <c r="F668" s="1"/>
      <c r="G668" s="1"/>
      <c r="H668" s="1"/>
      <c r="I668" s="75"/>
      <c r="J668" s="1"/>
      <c r="K668" s="7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5"/>
      <c r="D669" s="1"/>
      <c r="E669" s="1"/>
      <c r="F669" s="1"/>
      <c r="G669" s="1"/>
      <c r="H669" s="1"/>
      <c r="I669" s="75"/>
      <c r="J669" s="1"/>
      <c r="K669" s="7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5"/>
      <c r="D670" s="1"/>
      <c r="E670" s="1"/>
      <c r="F670" s="1"/>
      <c r="G670" s="1"/>
      <c r="H670" s="1"/>
      <c r="I670" s="75"/>
      <c r="J670" s="1"/>
      <c r="K670" s="7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5"/>
      <c r="D671" s="1"/>
      <c r="E671" s="1"/>
      <c r="F671" s="1"/>
      <c r="G671" s="1"/>
      <c r="H671" s="1"/>
      <c r="I671" s="75"/>
      <c r="J671" s="1"/>
      <c r="K671" s="7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5"/>
      <c r="D672" s="1"/>
      <c r="E672" s="1"/>
      <c r="F672" s="1"/>
      <c r="G672" s="1"/>
      <c r="H672" s="1"/>
      <c r="I672" s="75"/>
      <c r="J672" s="1"/>
      <c r="K672" s="7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5"/>
      <c r="D673" s="1"/>
      <c r="E673" s="1"/>
      <c r="F673" s="1"/>
      <c r="G673" s="1"/>
      <c r="H673" s="1"/>
      <c r="I673" s="75"/>
      <c r="J673" s="1"/>
      <c r="K673" s="7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5"/>
      <c r="D674" s="1"/>
      <c r="E674" s="1"/>
      <c r="F674" s="1"/>
      <c r="G674" s="1"/>
      <c r="H674" s="1"/>
      <c r="I674" s="75"/>
      <c r="J674" s="1"/>
      <c r="K674" s="7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5"/>
      <c r="D675" s="1"/>
      <c r="E675" s="1"/>
      <c r="F675" s="1"/>
      <c r="G675" s="1"/>
      <c r="H675" s="1"/>
      <c r="I675" s="75"/>
      <c r="J675" s="1"/>
      <c r="K675" s="7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5"/>
      <c r="D676" s="1"/>
      <c r="E676" s="1"/>
      <c r="F676" s="1"/>
      <c r="G676" s="1"/>
      <c r="H676" s="1"/>
      <c r="I676" s="75"/>
      <c r="J676" s="1"/>
      <c r="K676" s="7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5"/>
      <c r="D677" s="1"/>
      <c r="E677" s="1"/>
      <c r="F677" s="1"/>
      <c r="G677" s="1"/>
      <c r="H677" s="1"/>
      <c r="I677" s="75"/>
      <c r="J677" s="1"/>
      <c r="K677" s="7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5"/>
      <c r="D678" s="1"/>
      <c r="E678" s="1"/>
      <c r="F678" s="1"/>
      <c r="G678" s="1"/>
      <c r="H678" s="1"/>
      <c r="I678" s="75"/>
      <c r="J678" s="1"/>
      <c r="K678" s="7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5"/>
      <c r="D679" s="1"/>
      <c r="E679" s="1"/>
      <c r="F679" s="1"/>
      <c r="G679" s="1"/>
      <c r="H679" s="1"/>
      <c r="I679" s="75"/>
      <c r="J679" s="1"/>
      <c r="K679" s="7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5"/>
      <c r="D680" s="1"/>
      <c r="E680" s="1"/>
      <c r="F680" s="1"/>
      <c r="G680" s="1"/>
      <c r="H680" s="1"/>
      <c r="I680" s="75"/>
      <c r="J680" s="1"/>
      <c r="K680" s="7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5"/>
      <c r="D681" s="1"/>
      <c r="E681" s="1"/>
      <c r="F681" s="1"/>
      <c r="G681" s="1"/>
      <c r="H681" s="1"/>
      <c r="I681" s="75"/>
      <c r="J681" s="1"/>
      <c r="K681" s="7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5"/>
      <c r="D682" s="1"/>
      <c r="E682" s="1"/>
      <c r="F682" s="1"/>
      <c r="G682" s="1"/>
      <c r="H682" s="1"/>
      <c r="I682" s="75"/>
      <c r="J682" s="1"/>
      <c r="K682" s="7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5"/>
      <c r="D683" s="1"/>
      <c r="E683" s="1"/>
      <c r="F683" s="1"/>
      <c r="G683" s="1"/>
      <c r="H683" s="1"/>
      <c r="I683" s="75"/>
      <c r="J683" s="1"/>
      <c r="K683" s="7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5"/>
      <c r="D684" s="1"/>
      <c r="E684" s="1"/>
      <c r="F684" s="1"/>
      <c r="G684" s="1"/>
      <c r="H684" s="1"/>
      <c r="I684" s="75"/>
      <c r="J684" s="1"/>
      <c r="K684" s="7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5"/>
      <c r="D685" s="1"/>
      <c r="E685" s="1"/>
      <c r="F685" s="1"/>
      <c r="G685" s="1"/>
      <c r="H685" s="1"/>
      <c r="I685" s="75"/>
      <c r="J685" s="1"/>
      <c r="K685" s="7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5"/>
      <c r="D686" s="1"/>
      <c r="E686" s="1"/>
      <c r="F686" s="1"/>
      <c r="G686" s="1"/>
      <c r="H686" s="1"/>
      <c r="I686" s="75"/>
      <c r="J686" s="1"/>
      <c r="K686" s="7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5"/>
      <c r="D687" s="1"/>
      <c r="E687" s="1"/>
      <c r="F687" s="1"/>
      <c r="G687" s="1"/>
      <c r="H687" s="1"/>
      <c r="I687" s="75"/>
      <c r="J687" s="1"/>
      <c r="K687" s="7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5"/>
      <c r="D688" s="1"/>
      <c r="E688" s="1"/>
      <c r="F688" s="1"/>
      <c r="G688" s="1"/>
      <c r="H688" s="1"/>
      <c r="I688" s="75"/>
      <c r="J688" s="1"/>
      <c r="K688" s="7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5"/>
      <c r="D689" s="1"/>
      <c r="E689" s="1"/>
      <c r="F689" s="1"/>
      <c r="G689" s="1"/>
      <c r="H689" s="1"/>
      <c r="I689" s="75"/>
      <c r="J689" s="1"/>
      <c r="K689" s="7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5"/>
      <c r="D690" s="1"/>
      <c r="E690" s="1"/>
      <c r="F690" s="1"/>
      <c r="G690" s="1"/>
      <c r="H690" s="1"/>
      <c r="I690" s="75"/>
      <c r="J690" s="1"/>
      <c r="K690" s="7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5"/>
      <c r="D691" s="1"/>
      <c r="E691" s="1"/>
      <c r="F691" s="1"/>
      <c r="G691" s="1"/>
      <c r="H691" s="1"/>
      <c r="I691" s="75"/>
      <c r="J691" s="1"/>
      <c r="K691" s="7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5"/>
      <c r="D692" s="1"/>
      <c r="E692" s="1"/>
      <c r="F692" s="1"/>
      <c r="G692" s="1"/>
      <c r="H692" s="1"/>
      <c r="I692" s="75"/>
      <c r="J692" s="1"/>
      <c r="K692" s="7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5"/>
      <c r="D693" s="1"/>
      <c r="E693" s="1"/>
      <c r="F693" s="1"/>
      <c r="G693" s="1"/>
      <c r="H693" s="1"/>
      <c r="I693" s="75"/>
      <c r="J693" s="1"/>
      <c r="K693" s="7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5"/>
      <c r="D694" s="1"/>
      <c r="E694" s="1"/>
      <c r="F694" s="1"/>
      <c r="G694" s="1"/>
      <c r="H694" s="1"/>
      <c r="I694" s="75"/>
      <c r="J694" s="1"/>
      <c r="K694" s="7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5"/>
      <c r="D695" s="1"/>
      <c r="E695" s="1"/>
      <c r="F695" s="1"/>
      <c r="G695" s="1"/>
      <c r="H695" s="1"/>
      <c r="I695" s="75"/>
      <c r="J695" s="1"/>
      <c r="K695" s="7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5"/>
      <c r="D696" s="1"/>
      <c r="E696" s="1"/>
      <c r="F696" s="1"/>
      <c r="G696" s="1"/>
      <c r="H696" s="1"/>
      <c r="I696" s="75"/>
      <c r="J696" s="1"/>
      <c r="K696" s="7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5"/>
      <c r="D697" s="1"/>
      <c r="E697" s="1"/>
      <c r="F697" s="1"/>
      <c r="G697" s="1"/>
      <c r="H697" s="1"/>
      <c r="I697" s="75"/>
      <c r="J697" s="1"/>
      <c r="K697" s="7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5"/>
      <c r="D698" s="1"/>
      <c r="E698" s="1"/>
      <c r="F698" s="1"/>
      <c r="G698" s="1"/>
      <c r="H698" s="1"/>
      <c r="I698" s="75"/>
      <c r="J698" s="1"/>
      <c r="K698" s="7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5"/>
      <c r="D699" s="1"/>
      <c r="E699" s="1"/>
      <c r="F699" s="1"/>
      <c r="G699" s="1"/>
      <c r="H699" s="1"/>
      <c r="I699" s="75"/>
      <c r="J699" s="1"/>
      <c r="K699" s="7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5"/>
      <c r="D700" s="1"/>
      <c r="E700" s="1"/>
      <c r="F700" s="1"/>
      <c r="G700" s="1"/>
      <c r="H700" s="1"/>
      <c r="I700" s="75"/>
      <c r="J700" s="1"/>
      <c r="K700" s="7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5"/>
      <c r="D701" s="1"/>
      <c r="E701" s="1"/>
      <c r="F701" s="1"/>
      <c r="G701" s="1"/>
      <c r="H701" s="1"/>
      <c r="I701" s="75"/>
      <c r="J701" s="1"/>
      <c r="K701" s="7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5"/>
      <c r="D702" s="1"/>
      <c r="E702" s="1"/>
      <c r="F702" s="1"/>
      <c r="G702" s="1"/>
      <c r="H702" s="1"/>
      <c r="I702" s="75"/>
      <c r="J702" s="1"/>
      <c r="K702" s="7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5"/>
      <c r="D703" s="1"/>
      <c r="E703" s="1"/>
      <c r="F703" s="1"/>
      <c r="G703" s="1"/>
      <c r="H703" s="1"/>
      <c r="I703" s="75"/>
      <c r="J703" s="1"/>
      <c r="K703" s="7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5"/>
      <c r="D704" s="1"/>
      <c r="E704" s="1"/>
      <c r="F704" s="1"/>
      <c r="G704" s="1"/>
      <c r="H704" s="1"/>
      <c r="I704" s="75"/>
      <c r="J704" s="1"/>
      <c r="K704" s="7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5"/>
      <c r="D705" s="1"/>
      <c r="E705" s="1"/>
      <c r="F705" s="1"/>
      <c r="G705" s="1"/>
      <c r="H705" s="1"/>
      <c r="I705" s="75"/>
      <c r="J705" s="1"/>
      <c r="K705" s="7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5"/>
      <c r="D706" s="1"/>
      <c r="E706" s="1"/>
      <c r="F706" s="1"/>
      <c r="G706" s="1"/>
      <c r="H706" s="1"/>
      <c r="I706" s="75"/>
      <c r="J706" s="1"/>
      <c r="K706" s="7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5"/>
      <c r="D707" s="1"/>
      <c r="E707" s="1"/>
      <c r="F707" s="1"/>
      <c r="G707" s="1"/>
      <c r="H707" s="1"/>
      <c r="I707" s="75"/>
      <c r="J707" s="1"/>
      <c r="K707" s="7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5"/>
      <c r="D708" s="1"/>
      <c r="E708" s="1"/>
      <c r="F708" s="1"/>
      <c r="G708" s="1"/>
      <c r="H708" s="1"/>
      <c r="I708" s="75"/>
      <c r="J708" s="1"/>
      <c r="K708" s="7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5"/>
      <c r="D709" s="1"/>
      <c r="E709" s="1"/>
      <c r="F709" s="1"/>
      <c r="G709" s="1"/>
      <c r="H709" s="1"/>
      <c r="I709" s="75"/>
      <c r="J709" s="1"/>
      <c r="K709" s="7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5"/>
      <c r="D710" s="1"/>
      <c r="E710" s="1"/>
      <c r="F710" s="1"/>
      <c r="G710" s="1"/>
      <c r="H710" s="1"/>
      <c r="I710" s="75"/>
      <c r="J710" s="1"/>
      <c r="K710" s="7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5"/>
      <c r="D711" s="1"/>
      <c r="E711" s="1"/>
      <c r="F711" s="1"/>
      <c r="G711" s="1"/>
      <c r="H711" s="1"/>
      <c r="I711" s="75"/>
      <c r="J711" s="1"/>
      <c r="K711" s="7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5"/>
      <c r="D712" s="1"/>
      <c r="E712" s="1"/>
      <c r="F712" s="1"/>
      <c r="G712" s="1"/>
      <c r="H712" s="1"/>
      <c r="I712" s="75"/>
      <c r="J712" s="1"/>
      <c r="K712" s="7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5"/>
      <c r="D713" s="1"/>
      <c r="E713" s="1"/>
      <c r="F713" s="1"/>
      <c r="G713" s="1"/>
      <c r="H713" s="1"/>
      <c r="I713" s="75"/>
      <c r="J713" s="1"/>
      <c r="K713" s="7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5"/>
      <c r="D714" s="1"/>
      <c r="E714" s="1"/>
      <c r="F714" s="1"/>
      <c r="G714" s="1"/>
      <c r="H714" s="1"/>
      <c r="I714" s="75"/>
      <c r="J714" s="1"/>
      <c r="K714" s="7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5"/>
      <c r="D715" s="1"/>
      <c r="E715" s="1"/>
      <c r="F715" s="1"/>
      <c r="G715" s="1"/>
      <c r="H715" s="1"/>
      <c r="I715" s="75"/>
      <c r="J715" s="1"/>
      <c r="K715" s="7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5"/>
      <c r="D716" s="1"/>
      <c r="E716" s="1"/>
      <c r="F716" s="1"/>
      <c r="G716" s="1"/>
      <c r="H716" s="1"/>
      <c r="I716" s="75"/>
      <c r="J716" s="1"/>
      <c r="K716" s="7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5"/>
      <c r="D717" s="1"/>
      <c r="E717" s="1"/>
      <c r="F717" s="1"/>
      <c r="G717" s="1"/>
      <c r="H717" s="1"/>
      <c r="I717" s="75"/>
      <c r="J717" s="1"/>
      <c r="K717" s="7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5"/>
      <c r="D718" s="1"/>
      <c r="E718" s="1"/>
      <c r="F718" s="1"/>
      <c r="G718" s="1"/>
      <c r="H718" s="1"/>
      <c r="I718" s="75"/>
      <c r="J718" s="1"/>
      <c r="K718" s="7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5"/>
      <c r="D719" s="1"/>
      <c r="E719" s="1"/>
      <c r="F719" s="1"/>
      <c r="G719" s="1"/>
      <c r="H719" s="1"/>
      <c r="I719" s="75"/>
      <c r="J719" s="1"/>
      <c r="K719" s="7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5"/>
      <c r="D720" s="1"/>
      <c r="E720" s="1"/>
      <c r="F720" s="1"/>
      <c r="G720" s="1"/>
      <c r="H720" s="1"/>
      <c r="I720" s="75"/>
      <c r="J720" s="1"/>
      <c r="K720" s="7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5"/>
      <c r="D721" s="1"/>
      <c r="E721" s="1"/>
      <c r="F721" s="1"/>
      <c r="G721" s="1"/>
      <c r="H721" s="1"/>
      <c r="I721" s="75"/>
      <c r="J721" s="1"/>
      <c r="K721" s="7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5"/>
      <c r="D722" s="1"/>
      <c r="E722" s="1"/>
      <c r="F722" s="1"/>
      <c r="G722" s="1"/>
      <c r="H722" s="1"/>
      <c r="I722" s="75"/>
      <c r="J722" s="1"/>
      <c r="K722" s="7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5"/>
      <c r="D723" s="1"/>
      <c r="E723" s="1"/>
      <c r="F723" s="1"/>
      <c r="G723" s="1"/>
      <c r="H723" s="1"/>
      <c r="I723" s="75"/>
      <c r="J723" s="1"/>
      <c r="K723" s="7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5"/>
      <c r="D724" s="1"/>
      <c r="E724" s="1"/>
      <c r="F724" s="1"/>
      <c r="G724" s="1"/>
      <c r="H724" s="1"/>
      <c r="I724" s="75"/>
      <c r="J724" s="1"/>
      <c r="K724" s="7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5"/>
      <c r="D725" s="1"/>
      <c r="E725" s="1"/>
      <c r="F725" s="1"/>
      <c r="G725" s="1"/>
      <c r="H725" s="1"/>
      <c r="I725" s="75"/>
      <c r="J725" s="1"/>
      <c r="K725" s="7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5"/>
      <c r="D726" s="1"/>
      <c r="E726" s="1"/>
      <c r="F726" s="1"/>
      <c r="G726" s="1"/>
      <c r="H726" s="1"/>
      <c r="I726" s="75"/>
      <c r="J726" s="1"/>
      <c r="K726" s="7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5"/>
      <c r="D727" s="1"/>
      <c r="E727" s="1"/>
      <c r="F727" s="1"/>
      <c r="G727" s="1"/>
      <c r="H727" s="1"/>
      <c r="I727" s="75"/>
      <c r="J727" s="1"/>
      <c r="K727" s="7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5"/>
      <c r="D728" s="1"/>
      <c r="E728" s="1"/>
      <c r="F728" s="1"/>
      <c r="G728" s="1"/>
      <c r="H728" s="1"/>
      <c r="I728" s="75"/>
      <c r="J728" s="1"/>
      <c r="K728" s="7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5"/>
      <c r="D729" s="1"/>
      <c r="E729" s="1"/>
      <c r="F729" s="1"/>
      <c r="G729" s="1"/>
      <c r="H729" s="1"/>
      <c r="I729" s="75"/>
      <c r="J729" s="1"/>
      <c r="K729" s="7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5"/>
      <c r="D730" s="1"/>
      <c r="E730" s="1"/>
      <c r="F730" s="1"/>
      <c r="G730" s="1"/>
      <c r="H730" s="1"/>
      <c r="I730" s="75"/>
      <c r="J730" s="1"/>
      <c r="K730" s="7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5"/>
      <c r="D731" s="1"/>
      <c r="E731" s="1"/>
      <c r="F731" s="1"/>
      <c r="G731" s="1"/>
      <c r="H731" s="1"/>
      <c r="I731" s="75"/>
      <c r="J731" s="1"/>
      <c r="K731" s="7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5"/>
      <c r="D732" s="1"/>
      <c r="E732" s="1"/>
      <c r="F732" s="1"/>
      <c r="G732" s="1"/>
      <c r="H732" s="1"/>
      <c r="I732" s="75"/>
      <c r="J732" s="1"/>
      <c r="K732" s="7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5"/>
      <c r="D733" s="1"/>
      <c r="E733" s="1"/>
      <c r="F733" s="1"/>
      <c r="G733" s="1"/>
      <c r="H733" s="1"/>
      <c r="I733" s="75"/>
      <c r="J733" s="1"/>
      <c r="K733" s="7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5"/>
      <c r="D734" s="1"/>
      <c r="E734" s="1"/>
      <c r="F734" s="1"/>
      <c r="G734" s="1"/>
      <c r="H734" s="1"/>
      <c r="I734" s="75"/>
      <c r="J734" s="1"/>
      <c r="K734" s="7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5"/>
      <c r="D735" s="1"/>
      <c r="E735" s="1"/>
      <c r="F735" s="1"/>
      <c r="G735" s="1"/>
      <c r="H735" s="1"/>
      <c r="I735" s="75"/>
      <c r="J735" s="1"/>
      <c r="K735" s="7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5"/>
      <c r="D736" s="1"/>
      <c r="E736" s="1"/>
      <c r="F736" s="1"/>
      <c r="G736" s="1"/>
      <c r="H736" s="1"/>
      <c r="I736" s="75"/>
      <c r="J736" s="1"/>
      <c r="K736" s="7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5"/>
      <c r="D737" s="1"/>
      <c r="E737" s="1"/>
      <c r="F737" s="1"/>
      <c r="G737" s="1"/>
      <c r="H737" s="1"/>
      <c r="I737" s="75"/>
      <c r="J737" s="1"/>
      <c r="K737" s="7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5"/>
      <c r="D738" s="1"/>
      <c r="E738" s="1"/>
      <c r="F738" s="1"/>
      <c r="G738" s="1"/>
      <c r="H738" s="1"/>
      <c r="I738" s="75"/>
      <c r="J738" s="1"/>
      <c r="K738" s="7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5"/>
      <c r="D739" s="1"/>
      <c r="E739" s="1"/>
      <c r="F739" s="1"/>
      <c r="G739" s="1"/>
      <c r="H739" s="1"/>
      <c r="I739" s="75"/>
      <c r="J739" s="1"/>
      <c r="K739" s="7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5"/>
      <c r="D740" s="1"/>
      <c r="E740" s="1"/>
      <c r="F740" s="1"/>
      <c r="G740" s="1"/>
      <c r="H740" s="1"/>
      <c r="I740" s="75"/>
      <c r="J740" s="1"/>
      <c r="K740" s="7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5"/>
      <c r="D741" s="1"/>
      <c r="E741" s="1"/>
      <c r="F741" s="1"/>
      <c r="G741" s="1"/>
      <c r="H741" s="1"/>
      <c r="I741" s="75"/>
      <c r="J741" s="1"/>
      <c r="K741" s="7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5"/>
      <c r="D742" s="1"/>
      <c r="E742" s="1"/>
      <c r="F742" s="1"/>
      <c r="G742" s="1"/>
      <c r="H742" s="1"/>
      <c r="I742" s="75"/>
      <c r="J742" s="1"/>
      <c r="K742" s="7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5"/>
      <c r="D743" s="1"/>
      <c r="E743" s="1"/>
      <c r="F743" s="1"/>
      <c r="G743" s="1"/>
      <c r="H743" s="1"/>
      <c r="I743" s="75"/>
      <c r="J743" s="1"/>
      <c r="K743" s="7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5"/>
      <c r="D744" s="1"/>
      <c r="E744" s="1"/>
      <c r="F744" s="1"/>
      <c r="G744" s="1"/>
      <c r="H744" s="1"/>
      <c r="I744" s="75"/>
      <c r="J744" s="1"/>
      <c r="K744" s="7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5"/>
      <c r="D745" s="1"/>
      <c r="E745" s="1"/>
      <c r="F745" s="1"/>
      <c r="G745" s="1"/>
      <c r="H745" s="1"/>
      <c r="I745" s="75"/>
      <c r="J745" s="1"/>
      <c r="K745" s="7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5"/>
      <c r="D746" s="1"/>
      <c r="E746" s="1"/>
      <c r="F746" s="1"/>
      <c r="G746" s="1"/>
      <c r="H746" s="1"/>
      <c r="I746" s="75"/>
      <c r="J746" s="1"/>
      <c r="K746" s="7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5"/>
      <c r="D747" s="1"/>
      <c r="E747" s="1"/>
      <c r="F747" s="1"/>
      <c r="G747" s="1"/>
      <c r="H747" s="1"/>
      <c r="I747" s="75"/>
      <c r="J747" s="1"/>
      <c r="K747" s="7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5"/>
      <c r="D748" s="1"/>
      <c r="E748" s="1"/>
      <c r="F748" s="1"/>
      <c r="G748" s="1"/>
      <c r="H748" s="1"/>
      <c r="I748" s="75"/>
      <c r="J748" s="1"/>
      <c r="K748" s="7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5"/>
      <c r="D749" s="1"/>
      <c r="E749" s="1"/>
      <c r="F749" s="1"/>
      <c r="G749" s="1"/>
      <c r="H749" s="1"/>
      <c r="I749" s="75"/>
      <c r="J749" s="1"/>
      <c r="K749" s="7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5"/>
      <c r="D750" s="1"/>
      <c r="E750" s="1"/>
      <c r="F750" s="1"/>
      <c r="G750" s="1"/>
      <c r="H750" s="1"/>
      <c r="I750" s="75"/>
      <c r="J750" s="1"/>
      <c r="K750" s="7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5"/>
      <c r="D751" s="1"/>
      <c r="E751" s="1"/>
      <c r="F751" s="1"/>
      <c r="G751" s="1"/>
      <c r="H751" s="1"/>
      <c r="I751" s="75"/>
      <c r="J751" s="1"/>
      <c r="K751" s="7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5"/>
      <c r="D752" s="1"/>
      <c r="E752" s="1"/>
      <c r="F752" s="1"/>
      <c r="G752" s="1"/>
      <c r="H752" s="1"/>
      <c r="I752" s="75"/>
      <c r="J752" s="1"/>
      <c r="K752" s="7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5"/>
      <c r="D753" s="1"/>
      <c r="E753" s="1"/>
      <c r="F753" s="1"/>
      <c r="G753" s="1"/>
      <c r="H753" s="1"/>
      <c r="I753" s="75"/>
      <c r="J753" s="1"/>
      <c r="K753" s="7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5"/>
      <c r="D754" s="1"/>
      <c r="E754" s="1"/>
      <c r="F754" s="1"/>
      <c r="G754" s="1"/>
      <c r="H754" s="1"/>
      <c r="I754" s="75"/>
      <c r="J754" s="1"/>
      <c r="K754" s="7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5"/>
      <c r="D755" s="1"/>
      <c r="E755" s="1"/>
      <c r="F755" s="1"/>
      <c r="G755" s="1"/>
      <c r="H755" s="1"/>
      <c r="I755" s="75"/>
      <c r="J755" s="1"/>
      <c r="K755" s="7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5"/>
      <c r="D756" s="1"/>
      <c r="E756" s="1"/>
      <c r="F756" s="1"/>
      <c r="G756" s="1"/>
      <c r="H756" s="1"/>
      <c r="I756" s="75"/>
      <c r="J756" s="1"/>
      <c r="K756" s="7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5"/>
      <c r="D757" s="1"/>
      <c r="E757" s="1"/>
      <c r="F757" s="1"/>
      <c r="G757" s="1"/>
      <c r="H757" s="1"/>
      <c r="I757" s="75"/>
      <c r="J757" s="1"/>
      <c r="K757" s="7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5"/>
      <c r="D758" s="1"/>
      <c r="E758" s="1"/>
      <c r="F758" s="1"/>
      <c r="G758" s="1"/>
      <c r="H758" s="1"/>
      <c r="I758" s="75"/>
      <c r="J758" s="1"/>
      <c r="K758" s="7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5"/>
      <c r="D759" s="1"/>
      <c r="E759" s="1"/>
      <c r="F759" s="1"/>
      <c r="G759" s="1"/>
      <c r="H759" s="1"/>
      <c r="I759" s="75"/>
      <c r="J759" s="1"/>
      <c r="K759" s="7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5"/>
      <c r="D760" s="1"/>
      <c r="E760" s="1"/>
      <c r="F760" s="1"/>
      <c r="G760" s="1"/>
      <c r="H760" s="1"/>
      <c r="I760" s="75"/>
      <c r="J760" s="1"/>
      <c r="K760" s="7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5"/>
      <c r="D761" s="1"/>
      <c r="E761" s="1"/>
      <c r="F761" s="1"/>
      <c r="G761" s="1"/>
      <c r="H761" s="1"/>
      <c r="I761" s="75"/>
      <c r="J761" s="1"/>
      <c r="K761" s="7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5"/>
      <c r="D762" s="1"/>
      <c r="E762" s="1"/>
      <c r="F762" s="1"/>
      <c r="G762" s="1"/>
      <c r="H762" s="1"/>
      <c r="I762" s="75"/>
      <c r="J762" s="1"/>
      <c r="K762" s="7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5"/>
      <c r="D763" s="1"/>
      <c r="E763" s="1"/>
      <c r="F763" s="1"/>
      <c r="G763" s="1"/>
      <c r="H763" s="1"/>
      <c r="I763" s="75"/>
      <c r="J763" s="1"/>
      <c r="K763" s="7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5"/>
      <c r="D764" s="1"/>
      <c r="E764" s="1"/>
      <c r="F764" s="1"/>
      <c r="G764" s="1"/>
      <c r="H764" s="1"/>
      <c r="I764" s="75"/>
      <c r="J764" s="1"/>
      <c r="K764" s="7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5"/>
      <c r="D765" s="1"/>
      <c r="E765" s="1"/>
      <c r="F765" s="1"/>
      <c r="G765" s="1"/>
      <c r="H765" s="1"/>
      <c r="I765" s="75"/>
      <c r="J765" s="1"/>
      <c r="K765" s="7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5"/>
      <c r="D766" s="1"/>
      <c r="E766" s="1"/>
      <c r="F766" s="1"/>
      <c r="G766" s="1"/>
      <c r="H766" s="1"/>
      <c r="I766" s="75"/>
      <c r="J766" s="1"/>
      <c r="K766" s="7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5"/>
      <c r="D767" s="1"/>
      <c r="E767" s="1"/>
      <c r="F767" s="1"/>
      <c r="G767" s="1"/>
      <c r="H767" s="1"/>
      <c r="I767" s="75"/>
      <c r="J767" s="1"/>
      <c r="K767" s="7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5"/>
      <c r="D768" s="1"/>
      <c r="E768" s="1"/>
      <c r="F768" s="1"/>
      <c r="G768" s="1"/>
      <c r="H768" s="1"/>
      <c r="I768" s="75"/>
      <c r="J768" s="1"/>
      <c r="K768" s="7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5"/>
      <c r="D769" s="1"/>
      <c r="E769" s="1"/>
      <c r="F769" s="1"/>
      <c r="G769" s="1"/>
      <c r="H769" s="1"/>
      <c r="I769" s="75"/>
      <c r="J769" s="1"/>
      <c r="K769" s="7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5"/>
      <c r="D770" s="1"/>
      <c r="E770" s="1"/>
      <c r="F770" s="1"/>
      <c r="G770" s="1"/>
      <c r="H770" s="1"/>
      <c r="I770" s="75"/>
      <c r="J770" s="1"/>
      <c r="K770" s="7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5"/>
      <c r="D771" s="1"/>
      <c r="E771" s="1"/>
      <c r="F771" s="1"/>
      <c r="G771" s="1"/>
      <c r="H771" s="1"/>
      <c r="I771" s="75"/>
      <c r="J771" s="1"/>
      <c r="K771" s="7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5"/>
      <c r="D772" s="1"/>
      <c r="E772" s="1"/>
      <c r="F772" s="1"/>
      <c r="G772" s="1"/>
      <c r="H772" s="1"/>
      <c r="I772" s="75"/>
      <c r="J772" s="1"/>
      <c r="K772" s="7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5"/>
      <c r="D773" s="1"/>
      <c r="E773" s="1"/>
      <c r="F773" s="1"/>
      <c r="G773" s="1"/>
      <c r="H773" s="1"/>
      <c r="I773" s="75"/>
      <c r="J773" s="1"/>
      <c r="K773" s="7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5"/>
      <c r="D774" s="1"/>
      <c r="E774" s="1"/>
      <c r="F774" s="1"/>
      <c r="G774" s="1"/>
      <c r="H774" s="1"/>
      <c r="I774" s="75"/>
      <c r="J774" s="1"/>
      <c r="K774" s="7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5"/>
      <c r="D775" s="1"/>
      <c r="E775" s="1"/>
      <c r="F775" s="1"/>
      <c r="G775" s="1"/>
      <c r="H775" s="1"/>
      <c r="I775" s="75"/>
      <c r="J775" s="1"/>
      <c r="K775" s="7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5"/>
      <c r="D776" s="1"/>
      <c r="E776" s="1"/>
      <c r="F776" s="1"/>
      <c r="G776" s="1"/>
      <c r="H776" s="1"/>
      <c r="I776" s="75"/>
      <c r="J776" s="1"/>
      <c r="K776" s="7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5"/>
      <c r="D777" s="1"/>
      <c r="E777" s="1"/>
      <c r="F777" s="1"/>
      <c r="G777" s="1"/>
      <c r="H777" s="1"/>
      <c r="I777" s="75"/>
      <c r="J777" s="1"/>
      <c r="K777" s="7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5"/>
      <c r="D778" s="1"/>
      <c r="E778" s="1"/>
      <c r="F778" s="1"/>
      <c r="G778" s="1"/>
      <c r="H778" s="1"/>
      <c r="I778" s="75"/>
      <c r="J778" s="1"/>
      <c r="K778" s="7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5"/>
      <c r="D779" s="1"/>
      <c r="E779" s="1"/>
      <c r="F779" s="1"/>
      <c r="G779" s="1"/>
      <c r="H779" s="1"/>
      <c r="I779" s="75"/>
      <c r="J779" s="1"/>
      <c r="K779" s="7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5"/>
      <c r="D780" s="1"/>
      <c r="E780" s="1"/>
      <c r="F780" s="1"/>
      <c r="G780" s="1"/>
      <c r="H780" s="1"/>
      <c r="I780" s="75"/>
      <c r="J780" s="1"/>
      <c r="K780" s="7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5"/>
      <c r="D781" s="1"/>
      <c r="E781" s="1"/>
      <c r="F781" s="1"/>
      <c r="G781" s="1"/>
      <c r="H781" s="1"/>
      <c r="I781" s="75"/>
      <c r="J781" s="1"/>
      <c r="K781" s="7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5"/>
      <c r="D782" s="1"/>
      <c r="E782" s="1"/>
      <c r="F782" s="1"/>
      <c r="G782" s="1"/>
      <c r="H782" s="1"/>
      <c r="I782" s="75"/>
      <c r="J782" s="1"/>
      <c r="K782" s="7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5"/>
      <c r="D783" s="1"/>
      <c r="E783" s="1"/>
      <c r="F783" s="1"/>
      <c r="G783" s="1"/>
      <c r="H783" s="1"/>
      <c r="I783" s="75"/>
      <c r="J783" s="1"/>
      <c r="K783" s="7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5"/>
      <c r="D784" s="1"/>
      <c r="E784" s="1"/>
      <c r="F784" s="1"/>
      <c r="G784" s="1"/>
      <c r="H784" s="1"/>
      <c r="I784" s="75"/>
      <c r="J784" s="1"/>
      <c r="K784" s="7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5"/>
      <c r="D785" s="1"/>
      <c r="E785" s="1"/>
      <c r="F785" s="1"/>
      <c r="G785" s="1"/>
      <c r="H785" s="1"/>
      <c r="I785" s="75"/>
      <c r="J785" s="1"/>
      <c r="K785" s="7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5"/>
      <c r="D786" s="1"/>
      <c r="E786" s="1"/>
      <c r="F786" s="1"/>
      <c r="G786" s="1"/>
      <c r="H786" s="1"/>
      <c r="I786" s="75"/>
      <c r="J786" s="1"/>
      <c r="K786" s="7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5"/>
      <c r="D787" s="1"/>
      <c r="E787" s="1"/>
      <c r="F787" s="1"/>
      <c r="G787" s="1"/>
      <c r="H787" s="1"/>
      <c r="I787" s="75"/>
      <c r="J787" s="1"/>
      <c r="K787" s="7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5"/>
      <c r="D788" s="1"/>
      <c r="E788" s="1"/>
      <c r="F788" s="1"/>
      <c r="G788" s="1"/>
      <c r="H788" s="1"/>
      <c r="I788" s="75"/>
      <c r="J788" s="1"/>
      <c r="K788" s="7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5"/>
      <c r="D789" s="1"/>
      <c r="E789" s="1"/>
      <c r="F789" s="1"/>
      <c r="G789" s="1"/>
      <c r="H789" s="1"/>
      <c r="I789" s="75"/>
      <c r="J789" s="1"/>
      <c r="K789" s="7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5"/>
      <c r="D790" s="1"/>
      <c r="E790" s="1"/>
      <c r="F790" s="1"/>
      <c r="G790" s="1"/>
      <c r="H790" s="1"/>
      <c r="I790" s="75"/>
      <c r="J790" s="1"/>
      <c r="K790" s="7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5"/>
      <c r="D791" s="1"/>
      <c r="E791" s="1"/>
      <c r="F791" s="1"/>
      <c r="G791" s="1"/>
      <c r="H791" s="1"/>
      <c r="I791" s="75"/>
      <c r="J791" s="1"/>
      <c r="K791" s="7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5"/>
      <c r="D792" s="1"/>
      <c r="E792" s="1"/>
      <c r="F792" s="1"/>
      <c r="G792" s="1"/>
      <c r="H792" s="1"/>
      <c r="I792" s="75"/>
      <c r="J792" s="1"/>
      <c r="K792" s="7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5"/>
      <c r="D793" s="1"/>
      <c r="E793" s="1"/>
      <c r="F793" s="1"/>
      <c r="G793" s="1"/>
      <c r="H793" s="1"/>
      <c r="I793" s="75"/>
      <c r="J793" s="1"/>
      <c r="K793" s="7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5"/>
      <c r="D794" s="1"/>
      <c r="E794" s="1"/>
      <c r="F794" s="1"/>
      <c r="G794" s="1"/>
      <c r="H794" s="1"/>
      <c r="I794" s="75"/>
      <c r="J794" s="1"/>
      <c r="K794" s="7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5"/>
      <c r="D795" s="1"/>
      <c r="E795" s="1"/>
      <c r="F795" s="1"/>
      <c r="G795" s="1"/>
      <c r="H795" s="1"/>
      <c r="I795" s="75"/>
      <c r="J795" s="1"/>
      <c r="K795" s="7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5"/>
      <c r="D796" s="1"/>
      <c r="E796" s="1"/>
      <c r="F796" s="1"/>
      <c r="G796" s="1"/>
      <c r="H796" s="1"/>
      <c r="I796" s="75"/>
      <c r="J796" s="1"/>
      <c r="K796" s="7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5"/>
      <c r="D797" s="1"/>
      <c r="E797" s="1"/>
      <c r="F797" s="1"/>
      <c r="G797" s="1"/>
      <c r="H797" s="1"/>
      <c r="I797" s="75"/>
      <c r="J797" s="1"/>
      <c r="K797" s="7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5"/>
      <c r="D798" s="1"/>
      <c r="E798" s="1"/>
      <c r="F798" s="1"/>
      <c r="G798" s="1"/>
      <c r="H798" s="1"/>
      <c r="I798" s="75"/>
      <c r="J798" s="1"/>
      <c r="K798" s="7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5"/>
      <c r="D799" s="1"/>
      <c r="E799" s="1"/>
      <c r="F799" s="1"/>
      <c r="G799" s="1"/>
      <c r="H799" s="1"/>
      <c r="I799" s="75"/>
      <c r="J799" s="1"/>
      <c r="K799" s="7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5"/>
      <c r="D800" s="1"/>
      <c r="E800" s="1"/>
      <c r="F800" s="1"/>
      <c r="G800" s="1"/>
      <c r="H800" s="1"/>
      <c r="I800" s="75"/>
      <c r="J800" s="1"/>
      <c r="K800" s="7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5"/>
      <c r="D801" s="1"/>
      <c r="E801" s="1"/>
      <c r="F801" s="1"/>
      <c r="G801" s="1"/>
      <c r="H801" s="1"/>
      <c r="I801" s="75"/>
      <c r="J801" s="1"/>
      <c r="K801" s="7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5"/>
      <c r="D802" s="1"/>
      <c r="E802" s="1"/>
      <c r="F802" s="1"/>
      <c r="G802" s="1"/>
      <c r="H802" s="1"/>
      <c r="I802" s="75"/>
      <c r="J802" s="1"/>
      <c r="K802" s="7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5"/>
      <c r="D803" s="1"/>
      <c r="E803" s="1"/>
      <c r="F803" s="1"/>
      <c r="G803" s="1"/>
      <c r="H803" s="1"/>
      <c r="I803" s="75"/>
      <c r="J803" s="1"/>
      <c r="K803" s="7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5"/>
      <c r="D804" s="1"/>
      <c r="E804" s="1"/>
      <c r="F804" s="1"/>
      <c r="G804" s="1"/>
      <c r="H804" s="1"/>
      <c r="I804" s="75"/>
      <c r="J804" s="1"/>
      <c r="K804" s="7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5"/>
      <c r="D805" s="1"/>
      <c r="E805" s="1"/>
      <c r="F805" s="1"/>
      <c r="G805" s="1"/>
      <c r="H805" s="1"/>
      <c r="I805" s="75"/>
      <c r="J805" s="1"/>
      <c r="K805" s="7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5"/>
      <c r="D806" s="1"/>
      <c r="E806" s="1"/>
      <c r="F806" s="1"/>
      <c r="G806" s="1"/>
      <c r="H806" s="1"/>
      <c r="I806" s="75"/>
      <c r="J806" s="1"/>
      <c r="K806" s="7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5"/>
      <c r="D807" s="1"/>
      <c r="E807" s="1"/>
      <c r="F807" s="1"/>
      <c r="G807" s="1"/>
      <c r="H807" s="1"/>
      <c r="I807" s="75"/>
      <c r="J807" s="1"/>
      <c r="K807" s="7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5"/>
      <c r="D808" s="1"/>
      <c r="E808" s="1"/>
      <c r="F808" s="1"/>
      <c r="G808" s="1"/>
      <c r="H808" s="1"/>
      <c r="I808" s="75"/>
      <c r="J808" s="1"/>
      <c r="K808" s="7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5"/>
      <c r="D809" s="1"/>
      <c r="E809" s="1"/>
      <c r="F809" s="1"/>
      <c r="G809" s="1"/>
      <c r="H809" s="1"/>
      <c r="I809" s="75"/>
      <c r="J809" s="1"/>
      <c r="K809" s="7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5"/>
      <c r="D810" s="1"/>
      <c r="E810" s="1"/>
      <c r="F810" s="1"/>
      <c r="G810" s="1"/>
      <c r="H810" s="1"/>
      <c r="I810" s="75"/>
      <c r="J810" s="1"/>
      <c r="K810" s="7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5"/>
      <c r="D811" s="1"/>
      <c r="E811" s="1"/>
      <c r="F811" s="1"/>
      <c r="G811" s="1"/>
      <c r="H811" s="1"/>
      <c r="I811" s="75"/>
      <c r="J811" s="1"/>
      <c r="K811" s="7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5"/>
      <c r="D812" s="1"/>
      <c r="E812" s="1"/>
      <c r="F812" s="1"/>
      <c r="G812" s="1"/>
      <c r="H812" s="1"/>
      <c r="I812" s="75"/>
      <c r="J812" s="1"/>
      <c r="K812" s="7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5"/>
      <c r="D813" s="1"/>
      <c r="E813" s="1"/>
      <c r="F813" s="1"/>
      <c r="G813" s="1"/>
      <c r="H813" s="1"/>
      <c r="I813" s="75"/>
      <c r="J813" s="1"/>
      <c r="K813" s="7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5"/>
      <c r="D814" s="1"/>
      <c r="E814" s="1"/>
      <c r="F814" s="1"/>
      <c r="G814" s="1"/>
      <c r="H814" s="1"/>
      <c r="I814" s="75"/>
      <c r="J814" s="1"/>
      <c r="K814" s="7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5"/>
      <c r="D815" s="1"/>
      <c r="E815" s="1"/>
      <c r="F815" s="1"/>
      <c r="G815" s="1"/>
      <c r="H815" s="1"/>
      <c r="I815" s="75"/>
      <c r="J815" s="1"/>
      <c r="K815" s="7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5"/>
      <c r="D816" s="1"/>
      <c r="E816" s="1"/>
      <c r="F816" s="1"/>
      <c r="G816" s="1"/>
      <c r="H816" s="1"/>
      <c r="I816" s="75"/>
      <c r="J816" s="1"/>
      <c r="K816" s="7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5"/>
      <c r="D817" s="1"/>
      <c r="E817" s="1"/>
      <c r="F817" s="1"/>
      <c r="G817" s="1"/>
      <c r="H817" s="1"/>
      <c r="I817" s="75"/>
      <c r="J817" s="1"/>
      <c r="K817" s="7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5"/>
      <c r="D818" s="1"/>
      <c r="E818" s="1"/>
      <c r="F818" s="1"/>
      <c r="G818" s="1"/>
      <c r="H818" s="1"/>
      <c r="I818" s="75"/>
      <c r="J818" s="1"/>
      <c r="K818" s="7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5"/>
      <c r="D819" s="1"/>
      <c r="E819" s="1"/>
      <c r="F819" s="1"/>
      <c r="G819" s="1"/>
      <c r="H819" s="1"/>
      <c r="I819" s="75"/>
      <c r="J819" s="1"/>
      <c r="K819" s="7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5"/>
      <c r="D820" s="1"/>
      <c r="E820" s="1"/>
      <c r="F820" s="1"/>
      <c r="G820" s="1"/>
      <c r="H820" s="1"/>
      <c r="I820" s="75"/>
      <c r="J820" s="1"/>
      <c r="K820" s="7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5"/>
      <c r="D821" s="1"/>
      <c r="E821" s="1"/>
      <c r="F821" s="1"/>
      <c r="G821" s="1"/>
      <c r="H821" s="1"/>
      <c r="I821" s="75"/>
      <c r="J821" s="1"/>
      <c r="K821" s="7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5"/>
      <c r="D822" s="1"/>
      <c r="E822" s="1"/>
      <c r="F822" s="1"/>
      <c r="G822" s="1"/>
      <c r="H822" s="1"/>
      <c r="I822" s="75"/>
      <c r="J822" s="1"/>
      <c r="K822" s="7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5"/>
      <c r="D823" s="1"/>
      <c r="E823" s="1"/>
      <c r="F823" s="1"/>
      <c r="G823" s="1"/>
      <c r="H823" s="1"/>
      <c r="I823" s="75"/>
      <c r="J823" s="1"/>
      <c r="K823" s="7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5"/>
      <c r="D824" s="1"/>
      <c r="E824" s="1"/>
      <c r="F824" s="1"/>
      <c r="G824" s="1"/>
      <c r="H824" s="1"/>
      <c r="I824" s="75"/>
      <c r="J824" s="1"/>
      <c r="K824" s="7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5"/>
      <c r="D825" s="1"/>
      <c r="E825" s="1"/>
      <c r="F825" s="1"/>
      <c r="G825" s="1"/>
      <c r="H825" s="1"/>
      <c r="I825" s="75"/>
      <c r="J825" s="1"/>
      <c r="K825" s="7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5"/>
      <c r="D826" s="1"/>
      <c r="E826" s="1"/>
      <c r="F826" s="1"/>
      <c r="G826" s="1"/>
      <c r="H826" s="1"/>
      <c r="I826" s="75"/>
      <c r="J826" s="1"/>
      <c r="K826" s="7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5"/>
      <c r="D827" s="1"/>
      <c r="E827" s="1"/>
      <c r="F827" s="1"/>
      <c r="G827" s="1"/>
      <c r="H827" s="1"/>
      <c r="I827" s="75"/>
      <c r="J827" s="1"/>
      <c r="K827" s="7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5"/>
      <c r="D828" s="1"/>
      <c r="E828" s="1"/>
      <c r="F828" s="1"/>
      <c r="G828" s="1"/>
      <c r="H828" s="1"/>
      <c r="I828" s="75"/>
      <c r="J828" s="1"/>
      <c r="K828" s="7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5"/>
      <c r="D829" s="1"/>
      <c r="E829" s="1"/>
      <c r="F829" s="1"/>
      <c r="G829" s="1"/>
      <c r="H829" s="1"/>
      <c r="I829" s="75"/>
      <c r="J829" s="1"/>
      <c r="K829" s="7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5"/>
      <c r="D830" s="1"/>
      <c r="E830" s="1"/>
      <c r="F830" s="1"/>
      <c r="G830" s="1"/>
      <c r="H830" s="1"/>
      <c r="I830" s="75"/>
      <c r="J830" s="1"/>
      <c r="K830" s="7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5"/>
      <c r="D831" s="1"/>
      <c r="E831" s="1"/>
      <c r="F831" s="1"/>
      <c r="G831" s="1"/>
      <c r="H831" s="1"/>
      <c r="I831" s="75"/>
      <c r="J831" s="1"/>
      <c r="K831" s="7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5"/>
      <c r="D832" s="1"/>
      <c r="E832" s="1"/>
      <c r="F832" s="1"/>
      <c r="G832" s="1"/>
      <c r="H832" s="1"/>
      <c r="I832" s="75"/>
      <c r="J832" s="1"/>
      <c r="K832" s="7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5"/>
      <c r="D833" s="1"/>
      <c r="E833" s="1"/>
      <c r="F833" s="1"/>
      <c r="G833" s="1"/>
      <c r="H833" s="1"/>
      <c r="I833" s="75"/>
      <c r="J833" s="1"/>
      <c r="K833" s="7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5"/>
      <c r="D834" s="1"/>
      <c r="E834" s="1"/>
      <c r="F834" s="1"/>
      <c r="G834" s="1"/>
      <c r="H834" s="1"/>
      <c r="I834" s="75"/>
      <c r="J834" s="1"/>
      <c r="K834" s="7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5"/>
      <c r="D835" s="1"/>
      <c r="E835" s="1"/>
      <c r="F835" s="1"/>
      <c r="G835" s="1"/>
      <c r="H835" s="1"/>
      <c r="I835" s="75"/>
      <c r="J835" s="1"/>
      <c r="K835" s="7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5"/>
      <c r="D836" s="1"/>
      <c r="E836" s="1"/>
      <c r="F836" s="1"/>
      <c r="G836" s="1"/>
      <c r="H836" s="1"/>
      <c r="I836" s="75"/>
      <c r="J836" s="1"/>
      <c r="K836" s="7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5"/>
      <c r="D837" s="1"/>
      <c r="E837" s="1"/>
      <c r="F837" s="1"/>
      <c r="G837" s="1"/>
      <c r="H837" s="1"/>
      <c r="I837" s="75"/>
      <c r="J837" s="1"/>
      <c r="K837" s="7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5"/>
      <c r="D838" s="1"/>
      <c r="E838" s="1"/>
      <c r="F838" s="1"/>
      <c r="G838" s="1"/>
      <c r="H838" s="1"/>
      <c r="I838" s="75"/>
      <c r="J838" s="1"/>
      <c r="K838" s="7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5"/>
      <c r="D839" s="1"/>
      <c r="E839" s="1"/>
      <c r="F839" s="1"/>
      <c r="G839" s="1"/>
      <c r="H839" s="1"/>
      <c r="I839" s="75"/>
      <c r="J839" s="1"/>
      <c r="K839" s="7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5"/>
      <c r="D840" s="1"/>
      <c r="E840" s="1"/>
      <c r="F840" s="1"/>
      <c r="G840" s="1"/>
      <c r="H840" s="1"/>
      <c r="I840" s="75"/>
      <c r="J840" s="1"/>
      <c r="K840" s="7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5"/>
      <c r="D841" s="1"/>
      <c r="E841" s="1"/>
      <c r="F841" s="1"/>
      <c r="G841" s="1"/>
      <c r="H841" s="1"/>
      <c r="I841" s="75"/>
      <c r="J841" s="1"/>
      <c r="K841" s="7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5"/>
      <c r="D842" s="1"/>
      <c r="E842" s="1"/>
      <c r="F842" s="1"/>
      <c r="G842" s="1"/>
      <c r="H842" s="1"/>
      <c r="I842" s="75"/>
      <c r="J842" s="1"/>
      <c r="K842" s="7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5"/>
      <c r="D843" s="1"/>
      <c r="E843" s="1"/>
      <c r="F843" s="1"/>
      <c r="G843" s="1"/>
      <c r="H843" s="1"/>
      <c r="I843" s="75"/>
      <c r="J843" s="1"/>
      <c r="K843" s="7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5"/>
      <c r="D844" s="1"/>
      <c r="E844" s="1"/>
      <c r="F844" s="1"/>
      <c r="G844" s="1"/>
      <c r="H844" s="1"/>
      <c r="I844" s="75"/>
      <c r="J844" s="1"/>
      <c r="K844" s="7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5"/>
      <c r="D845" s="1"/>
      <c r="E845" s="1"/>
      <c r="F845" s="1"/>
      <c r="G845" s="1"/>
      <c r="H845" s="1"/>
      <c r="I845" s="75"/>
      <c r="J845" s="1"/>
      <c r="K845" s="7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5"/>
      <c r="D846" s="1"/>
      <c r="E846" s="1"/>
      <c r="F846" s="1"/>
      <c r="G846" s="1"/>
      <c r="H846" s="1"/>
      <c r="I846" s="75"/>
      <c r="J846" s="1"/>
      <c r="K846" s="7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5"/>
      <c r="D847" s="1"/>
      <c r="E847" s="1"/>
      <c r="F847" s="1"/>
      <c r="G847" s="1"/>
      <c r="H847" s="1"/>
      <c r="I847" s="75"/>
      <c r="J847" s="1"/>
      <c r="K847" s="7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5"/>
      <c r="D848" s="1"/>
      <c r="E848" s="1"/>
      <c r="F848" s="1"/>
      <c r="G848" s="1"/>
      <c r="H848" s="1"/>
      <c r="I848" s="75"/>
      <c r="J848" s="1"/>
      <c r="K848" s="7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5"/>
      <c r="D849" s="1"/>
      <c r="E849" s="1"/>
      <c r="F849" s="1"/>
      <c r="G849" s="1"/>
      <c r="H849" s="1"/>
      <c r="I849" s="75"/>
      <c r="J849" s="1"/>
      <c r="K849" s="7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5"/>
      <c r="D850" s="1"/>
      <c r="E850" s="1"/>
      <c r="F850" s="1"/>
      <c r="G850" s="1"/>
      <c r="H850" s="1"/>
      <c r="I850" s="75"/>
      <c r="J850" s="1"/>
      <c r="K850" s="7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5"/>
      <c r="D851" s="1"/>
      <c r="E851" s="1"/>
      <c r="F851" s="1"/>
      <c r="G851" s="1"/>
      <c r="H851" s="1"/>
      <c r="I851" s="75"/>
      <c r="J851" s="1"/>
      <c r="K851" s="7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5"/>
      <c r="D852" s="1"/>
      <c r="E852" s="1"/>
      <c r="F852" s="1"/>
      <c r="G852" s="1"/>
      <c r="H852" s="1"/>
      <c r="I852" s="75"/>
      <c r="J852" s="1"/>
      <c r="K852" s="7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5"/>
      <c r="D853" s="1"/>
      <c r="E853" s="1"/>
      <c r="F853" s="1"/>
      <c r="G853" s="1"/>
      <c r="H853" s="1"/>
      <c r="I853" s="75"/>
      <c r="J853" s="1"/>
      <c r="K853" s="7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5"/>
      <c r="D854" s="1"/>
      <c r="E854" s="1"/>
      <c r="F854" s="1"/>
      <c r="G854" s="1"/>
      <c r="H854" s="1"/>
      <c r="I854" s="75"/>
      <c r="J854" s="1"/>
      <c r="K854" s="7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5"/>
      <c r="D855" s="1"/>
      <c r="E855" s="1"/>
      <c r="F855" s="1"/>
      <c r="G855" s="1"/>
      <c r="H855" s="1"/>
      <c r="I855" s="75"/>
      <c r="J855" s="1"/>
      <c r="K855" s="7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5"/>
      <c r="D856" s="1"/>
      <c r="E856" s="1"/>
      <c r="F856" s="1"/>
      <c r="G856" s="1"/>
      <c r="H856" s="1"/>
      <c r="I856" s="75"/>
      <c r="J856" s="1"/>
      <c r="K856" s="7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5"/>
      <c r="D857" s="1"/>
      <c r="E857" s="1"/>
      <c r="F857" s="1"/>
      <c r="G857" s="1"/>
      <c r="H857" s="1"/>
      <c r="I857" s="75"/>
      <c r="J857" s="1"/>
      <c r="K857" s="7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5"/>
      <c r="D858" s="1"/>
      <c r="E858" s="1"/>
      <c r="F858" s="1"/>
      <c r="G858" s="1"/>
      <c r="H858" s="1"/>
      <c r="I858" s="75"/>
      <c r="J858" s="1"/>
      <c r="K858" s="7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5"/>
      <c r="D859" s="1"/>
      <c r="E859" s="1"/>
      <c r="F859" s="1"/>
      <c r="G859" s="1"/>
      <c r="H859" s="1"/>
      <c r="I859" s="75"/>
      <c r="J859" s="1"/>
      <c r="K859" s="7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5"/>
      <c r="D860" s="1"/>
      <c r="E860" s="1"/>
      <c r="F860" s="1"/>
      <c r="G860" s="1"/>
      <c r="H860" s="1"/>
      <c r="I860" s="75"/>
      <c r="J860" s="1"/>
      <c r="K860" s="7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5"/>
      <c r="D861" s="1"/>
      <c r="E861" s="1"/>
      <c r="F861" s="1"/>
      <c r="G861" s="1"/>
      <c r="H861" s="1"/>
      <c r="I861" s="75"/>
      <c r="J861" s="1"/>
      <c r="K861" s="7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5"/>
      <c r="D862" s="1"/>
      <c r="E862" s="1"/>
      <c r="F862" s="1"/>
      <c r="G862" s="1"/>
      <c r="H862" s="1"/>
      <c r="I862" s="75"/>
      <c r="J862" s="1"/>
      <c r="K862" s="7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5"/>
      <c r="D863" s="1"/>
      <c r="E863" s="1"/>
      <c r="F863" s="1"/>
      <c r="G863" s="1"/>
      <c r="H863" s="1"/>
      <c r="I863" s="75"/>
      <c r="J863" s="1"/>
      <c r="K863" s="7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5"/>
      <c r="D864" s="1"/>
      <c r="E864" s="1"/>
      <c r="F864" s="1"/>
      <c r="G864" s="1"/>
      <c r="H864" s="1"/>
      <c r="I864" s="75"/>
      <c r="J864" s="1"/>
      <c r="K864" s="7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5"/>
      <c r="D865" s="1"/>
      <c r="E865" s="1"/>
      <c r="F865" s="1"/>
      <c r="G865" s="1"/>
      <c r="H865" s="1"/>
      <c r="I865" s="75"/>
      <c r="J865" s="1"/>
      <c r="K865" s="7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5"/>
      <c r="D866" s="1"/>
      <c r="E866" s="1"/>
      <c r="F866" s="1"/>
      <c r="G866" s="1"/>
      <c r="H866" s="1"/>
      <c r="I866" s="75"/>
      <c r="J866" s="1"/>
      <c r="K866" s="7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5"/>
      <c r="D867" s="1"/>
      <c r="E867" s="1"/>
      <c r="F867" s="1"/>
      <c r="G867" s="1"/>
      <c r="H867" s="1"/>
      <c r="I867" s="75"/>
      <c r="J867" s="1"/>
      <c r="K867" s="7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5"/>
      <c r="D868" s="1"/>
      <c r="E868" s="1"/>
      <c r="F868" s="1"/>
      <c r="G868" s="1"/>
      <c r="H868" s="1"/>
      <c r="I868" s="75"/>
      <c r="J868" s="1"/>
      <c r="K868" s="7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5"/>
      <c r="D869" s="1"/>
      <c r="E869" s="1"/>
      <c r="F869" s="1"/>
      <c r="G869" s="1"/>
      <c r="H869" s="1"/>
      <c r="I869" s="75"/>
      <c r="J869" s="1"/>
      <c r="K869" s="7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5"/>
      <c r="D870" s="1"/>
      <c r="E870" s="1"/>
      <c r="F870" s="1"/>
      <c r="G870" s="1"/>
      <c r="H870" s="1"/>
      <c r="I870" s="75"/>
      <c r="J870" s="1"/>
      <c r="K870" s="7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5"/>
      <c r="D871" s="1"/>
      <c r="E871" s="1"/>
      <c r="F871" s="1"/>
      <c r="G871" s="1"/>
      <c r="H871" s="1"/>
      <c r="I871" s="75"/>
      <c r="J871" s="1"/>
      <c r="K871" s="7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5"/>
      <c r="D872" s="1"/>
      <c r="E872" s="1"/>
      <c r="F872" s="1"/>
      <c r="G872" s="1"/>
      <c r="H872" s="1"/>
      <c r="I872" s="75"/>
      <c r="J872" s="1"/>
      <c r="K872" s="7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5"/>
      <c r="D873" s="1"/>
      <c r="E873" s="1"/>
      <c r="F873" s="1"/>
      <c r="G873" s="1"/>
      <c r="H873" s="1"/>
      <c r="I873" s="75"/>
      <c r="J873" s="1"/>
      <c r="K873" s="7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5"/>
      <c r="D874" s="1"/>
      <c r="E874" s="1"/>
      <c r="F874" s="1"/>
      <c r="G874" s="1"/>
      <c r="H874" s="1"/>
      <c r="I874" s="75"/>
      <c r="J874" s="1"/>
      <c r="K874" s="7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5"/>
      <c r="D875" s="1"/>
      <c r="E875" s="1"/>
      <c r="F875" s="1"/>
      <c r="G875" s="1"/>
      <c r="H875" s="1"/>
      <c r="I875" s="75"/>
      <c r="J875" s="1"/>
      <c r="K875" s="7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5"/>
      <c r="D876" s="1"/>
      <c r="E876" s="1"/>
      <c r="F876" s="1"/>
      <c r="G876" s="1"/>
      <c r="H876" s="1"/>
      <c r="I876" s="75"/>
      <c r="J876" s="1"/>
      <c r="K876" s="7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5"/>
      <c r="D877" s="1"/>
      <c r="E877" s="1"/>
      <c r="F877" s="1"/>
      <c r="G877" s="1"/>
      <c r="H877" s="1"/>
      <c r="I877" s="75"/>
      <c r="J877" s="1"/>
      <c r="K877" s="7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5"/>
      <c r="D878" s="1"/>
      <c r="E878" s="1"/>
      <c r="F878" s="1"/>
      <c r="G878" s="1"/>
      <c r="H878" s="1"/>
      <c r="I878" s="75"/>
      <c r="J878" s="1"/>
      <c r="K878" s="7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5"/>
      <c r="D879" s="1"/>
      <c r="E879" s="1"/>
      <c r="F879" s="1"/>
      <c r="G879" s="1"/>
      <c r="H879" s="1"/>
      <c r="I879" s="75"/>
      <c r="J879" s="1"/>
      <c r="K879" s="7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5"/>
      <c r="D880" s="1"/>
      <c r="E880" s="1"/>
      <c r="F880" s="1"/>
      <c r="G880" s="1"/>
      <c r="H880" s="1"/>
      <c r="I880" s="75"/>
      <c r="J880" s="1"/>
      <c r="K880" s="7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5"/>
      <c r="D881" s="1"/>
      <c r="E881" s="1"/>
      <c r="F881" s="1"/>
      <c r="G881" s="1"/>
      <c r="H881" s="1"/>
      <c r="I881" s="75"/>
      <c r="J881" s="1"/>
      <c r="K881" s="7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5"/>
      <c r="D882" s="1"/>
      <c r="E882" s="1"/>
      <c r="F882" s="1"/>
      <c r="G882" s="1"/>
      <c r="H882" s="1"/>
      <c r="I882" s="75"/>
      <c r="J882" s="1"/>
      <c r="K882" s="7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5"/>
      <c r="D883" s="1"/>
      <c r="E883" s="1"/>
      <c r="F883" s="1"/>
      <c r="G883" s="1"/>
      <c r="H883" s="1"/>
      <c r="I883" s="75"/>
      <c r="J883" s="1"/>
      <c r="K883" s="7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5"/>
      <c r="D884" s="1"/>
      <c r="E884" s="1"/>
      <c r="F884" s="1"/>
      <c r="G884" s="1"/>
      <c r="H884" s="1"/>
      <c r="I884" s="75"/>
      <c r="J884" s="1"/>
      <c r="K884" s="7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5"/>
      <c r="D885" s="1"/>
      <c r="E885" s="1"/>
      <c r="F885" s="1"/>
      <c r="G885" s="1"/>
      <c r="H885" s="1"/>
      <c r="I885" s="75"/>
      <c r="J885" s="1"/>
      <c r="K885" s="7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5"/>
      <c r="D886" s="1"/>
      <c r="E886" s="1"/>
      <c r="F886" s="1"/>
      <c r="G886" s="1"/>
      <c r="H886" s="1"/>
      <c r="I886" s="75"/>
      <c r="J886" s="1"/>
      <c r="K886" s="7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5"/>
      <c r="D887" s="1"/>
      <c r="E887" s="1"/>
      <c r="F887" s="1"/>
      <c r="G887" s="1"/>
      <c r="H887" s="1"/>
      <c r="I887" s="75"/>
      <c r="J887" s="1"/>
      <c r="K887" s="7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5"/>
      <c r="D888" s="1"/>
      <c r="E888" s="1"/>
      <c r="F888" s="1"/>
      <c r="G888" s="1"/>
      <c r="H888" s="1"/>
      <c r="I888" s="75"/>
      <c r="J888" s="1"/>
      <c r="K888" s="7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5"/>
      <c r="D889" s="1"/>
      <c r="E889" s="1"/>
      <c r="F889" s="1"/>
      <c r="G889" s="1"/>
      <c r="H889" s="1"/>
      <c r="I889" s="75"/>
      <c r="J889" s="1"/>
      <c r="K889" s="7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5"/>
      <c r="D890" s="1"/>
      <c r="E890" s="1"/>
      <c r="F890" s="1"/>
      <c r="G890" s="1"/>
      <c r="H890" s="1"/>
      <c r="I890" s="75"/>
      <c r="J890" s="1"/>
      <c r="K890" s="7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5"/>
      <c r="D891" s="1"/>
      <c r="E891" s="1"/>
      <c r="F891" s="1"/>
      <c r="G891" s="1"/>
      <c r="H891" s="1"/>
      <c r="I891" s="75"/>
      <c r="J891" s="1"/>
      <c r="K891" s="7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5"/>
      <c r="D892" s="1"/>
      <c r="E892" s="1"/>
      <c r="F892" s="1"/>
      <c r="G892" s="1"/>
      <c r="H892" s="1"/>
      <c r="I892" s="75"/>
      <c r="J892" s="1"/>
      <c r="K892" s="7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5"/>
      <c r="D893" s="1"/>
      <c r="E893" s="1"/>
      <c r="F893" s="1"/>
      <c r="G893" s="1"/>
      <c r="H893" s="1"/>
      <c r="I893" s="75"/>
      <c r="J893" s="1"/>
      <c r="K893" s="7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5"/>
      <c r="D894" s="1"/>
      <c r="E894" s="1"/>
      <c r="F894" s="1"/>
      <c r="G894" s="1"/>
      <c r="H894" s="1"/>
      <c r="I894" s="75"/>
      <c r="J894" s="1"/>
      <c r="K894" s="7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5"/>
      <c r="D895" s="1"/>
      <c r="E895" s="1"/>
      <c r="F895" s="1"/>
      <c r="G895" s="1"/>
      <c r="H895" s="1"/>
      <c r="I895" s="75"/>
      <c r="J895" s="1"/>
      <c r="K895" s="7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5"/>
      <c r="D896" s="1"/>
      <c r="E896" s="1"/>
      <c r="F896" s="1"/>
      <c r="G896" s="1"/>
      <c r="H896" s="1"/>
      <c r="I896" s="75"/>
      <c r="J896" s="1"/>
      <c r="K896" s="7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5"/>
      <c r="D897" s="1"/>
      <c r="E897" s="1"/>
      <c r="F897" s="1"/>
      <c r="G897" s="1"/>
      <c r="H897" s="1"/>
      <c r="I897" s="75"/>
      <c r="J897" s="1"/>
      <c r="K897" s="7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5"/>
      <c r="D898" s="1"/>
      <c r="E898" s="1"/>
      <c r="F898" s="1"/>
      <c r="G898" s="1"/>
      <c r="H898" s="1"/>
      <c r="I898" s="75"/>
      <c r="J898" s="1"/>
      <c r="K898" s="7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5"/>
      <c r="D899" s="1"/>
      <c r="E899" s="1"/>
      <c r="F899" s="1"/>
      <c r="G899" s="1"/>
      <c r="H899" s="1"/>
      <c r="I899" s="75"/>
      <c r="J899" s="1"/>
      <c r="K899" s="7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5"/>
      <c r="D900" s="1"/>
      <c r="E900" s="1"/>
      <c r="F900" s="1"/>
      <c r="G900" s="1"/>
      <c r="H900" s="1"/>
      <c r="I900" s="75"/>
      <c r="J900" s="1"/>
      <c r="K900" s="7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5"/>
      <c r="D901" s="1"/>
      <c r="E901" s="1"/>
      <c r="F901" s="1"/>
      <c r="G901" s="1"/>
      <c r="H901" s="1"/>
      <c r="I901" s="75"/>
      <c r="J901" s="1"/>
      <c r="K901" s="7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5"/>
      <c r="D902" s="1"/>
      <c r="E902" s="1"/>
      <c r="F902" s="1"/>
      <c r="G902" s="1"/>
      <c r="H902" s="1"/>
      <c r="I902" s="75"/>
      <c r="J902" s="1"/>
      <c r="K902" s="7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5"/>
      <c r="D903" s="1"/>
      <c r="E903" s="1"/>
      <c r="F903" s="1"/>
      <c r="G903" s="1"/>
      <c r="H903" s="1"/>
      <c r="I903" s="75"/>
      <c r="J903" s="1"/>
      <c r="K903" s="7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5"/>
      <c r="D904" s="1"/>
      <c r="E904" s="1"/>
      <c r="F904" s="1"/>
      <c r="G904" s="1"/>
      <c r="H904" s="1"/>
      <c r="I904" s="75"/>
      <c r="J904" s="1"/>
      <c r="K904" s="7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5"/>
      <c r="D905" s="1"/>
      <c r="E905" s="1"/>
      <c r="F905" s="1"/>
      <c r="G905" s="1"/>
      <c r="H905" s="1"/>
      <c r="I905" s="75"/>
      <c r="J905" s="1"/>
      <c r="K905" s="7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5"/>
      <c r="D906" s="1"/>
      <c r="E906" s="1"/>
      <c r="F906" s="1"/>
      <c r="G906" s="1"/>
      <c r="H906" s="1"/>
      <c r="I906" s="75"/>
      <c r="J906" s="1"/>
      <c r="K906" s="7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5"/>
      <c r="D907" s="1"/>
      <c r="E907" s="1"/>
      <c r="F907" s="1"/>
      <c r="G907" s="1"/>
      <c r="H907" s="1"/>
      <c r="I907" s="75"/>
      <c r="J907" s="1"/>
      <c r="K907" s="7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5"/>
      <c r="D908" s="1"/>
      <c r="E908" s="1"/>
      <c r="F908" s="1"/>
      <c r="G908" s="1"/>
      <c r="H908" s="1"/>
      <c r="I908" s="75"/>
      <c r="J908" s="1"/>
      <c r="K908" s="7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5"/>
      <c r="D909" s="1"/>
      <c r="E909" s="1"/>
      <c r="F909" s="1"/>
      <c r="G909" s="1"/>
      <c r="H909" s="1"/>
      <c r="I909" s="75"/>
      <c r="J909" s="1"/>
      <c r="K909" s="7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5"/>
      <c r="D910" s="1"/>
      <c r="E910" s="1"/>
      <c r="F910" s="1"/>
      <c r="G910" s="1"/>
      <c r="H910" s="1"/>
      <c r="I910" s="75"/>
      <c r="J910" s="1"/>
      <c r="K910" s="7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5"/>
      <c r="D911" s="1"/>
      <c r="E911" s="1"/>
      <c r="F911" s="1"/>
      <c r="G911" s="1"/>
      <c r="H911" s="1"/>
      <c r="I911" s="75"/>
      <c r="J911" s="1"/>
      <c r="K911" s="7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5"/>
      <c r="D912" s="1"/>
      <c r="E912" s="1"/>
      <c r="F912" s="1"/>
      <c r="G912" s="1"/>
      <c r="H912" s="1"/>
      <c r="I912" s="75"/>
      <c r="J912" s="1"/>
      <c r="K912" s="7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5"/>
      <c r="D913" s="1"/>
      <c r="E913" s="1"/>
      <c r="F913" s="1"/>
      <c r="G913" s="1"/>
      <c r="H913" s="1"/>
      <c r="I913" s="75"/>
      <c r="J913" s="1"/>
      <c r="K913" s="7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5"/>
      <c r="D914" s="1"/>
      <c r="E914" s="1"/>
      <c r="F914" s="1"/>
      <c r="G914" s="1"/>
      <c r="H914" s="1"/>
      <c r="I914" s="75"/>
      <c r="J914" s="1"/>
      <c r="K914" s="7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5"/>
      <c r="D915" s="1"/>
      <c r="E915" s="1"/>
      <c r="F915" s="1"/>
      <c r="G915" s="1"/>
      <c r="H915" s="1"/>
      <c r="I915" s="75"/>
      <c r="J915" s="1"/>
      <c r="K915" s="7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5"/>
      <c r="D916" s="1"/>
      <c r="E916" s="1"/>
      <c r="F916" s="1"/>
      <c r="G916" s="1"/>
      <c r="H916" s="1"/>
      <c r="I916" s="75"/>
      <c r="J916" s="1"/>
      <c r="K916" s="7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5"/>
      <c r="D917" s="1"/>
      <c r="E917" s="1"/>
      <c r="F917" s="1"/>
      <c r="G917" s="1"/>
      <c r="H917" s="1"/>
      <c r="I917" s="75"/>
      <c r="J917" s="1"/>
      <c r="K917" s="7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5"/>
      <c r="D918" s="1"/>
      <c r="E918" s="1"/>
      <c r="F918" s="1"/>
      <c r="G918" s="1"/>
      <c r="H918" s="1"/>
      <c r="I918" s="75"/>
      <c r="J918" s="1"/>
      <c r="K918" s="7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5"/>
      <c r="D919" s="1"/>
      <c r="E919" s="1"/>
      <c r="F919" s="1"/>
      <c r="G919" s="1"/>
      <c r="H919" s="1"/>
      <c r="I919" s="75"/>
      <c r="J919" s="1"/>
      <c r="K919" s="7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5"/>
      <c r="D920" s="1"/>
      <c r="E920" s="1"/>
      <c r="F920" s="1"/>
      <c r="G920" s="1"/>
      <c r="H920" s="1"/>
      <c r="I920" s="75"/>
      <c r="J920" s="1"/>
      <c r="K920" s="7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5"/>
      <c r="D921" s="1"/>
      <c r="E921" s="1"/>
      <c r="F921" s="1"/>
      <c r="G921" s="1"/>
      <c r="H921" s="1"/>
      <c r="I921" s="75"/>
      <c r="J921" s="1"/>
      <c r="K921" s="7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5"/>
      <c r="D922" s="1"/>
      <c r="E922" s="1"/>
      <c r="F922" s="1"/>
      <c r="G922" s="1"/>
      <c r="H922" s="1"/>
      <c r="I922" s="75"/>
      <c r="J922" s="1"/>
      <c r="K922" s="7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5"/>
      <c r="D923" s="1"/>
      <c r="E923" s="1"/>
      <c r="F923" s="1"/>
      <c r="G923" s="1"/>
      <c r="H923" s="1"/>
      <c r="I923" s="75"/>
      <c r="J923" s="1"/>
      <c r="K923" s="7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5"/>
      <c r="D924" s="1"/>
      <c r="E924" s="1"/>
      <c r="F924" s="1"/>
      <c r="G924" s="1"/>
      <c r="H924" s="1"/>
      <c r="I924" s="75"/>
      <c r="J924" s="1"/>
      <c r="K924" s="7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5"/>
      <c r="D925" s="1"/>
      <c r="E925" s="1"/>
      <c r="F925" s="1"/>
      <c r="G925" s="1"/>
      <c r="H925" s="1"/>
      <c r="I925" s="75"/>
      <c r="J925" s="1"/>
      <c r="K925" s="7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5"/>
      <c r="D926" s="1"/>
      <c r="E926" s="1"/>
      <c r="F926" s="1"/>
      <c r="G926" s="1"/>
      <c r="H926" s="1"/>
      <c r="I926" s="75"/>
      <c r="J926" s="1"/>
      <c r="K926" s="7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5"/>
      <c r="D927" s="1"/>
      <c r="E927" s="1"/>
      <c r="F927" s="1"/>
      <c r="G927" s="1"/>
      <c r="H927" s="1"/>
      <c r="I927" s="75"/>
      <c r="J927" s="1"/>
      <c r="K927" s="7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5"/>
      <c r="D928" s="1"/>
      <c r="E928" s="1"/>
      <c r="F928" s="1"/>
      <c r="G928" s="1"/>
      <c r="H928" s="1"/>
      <c r="I928" s="75"/>
      <c r="J928" s="1"/>
      <c r="K928" s="7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5"/>
      <c r="D929" s="1"/>
      <c r="E929" s="1"/>
      <c r="F929" s="1"/>
      <c r="G929" s="1"/>
      <c r="H929" s="1"/>
      <c r="I929" s="75"/>
      <c r="J929" s="1"/>
      <c r="K929" s="7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5"/>
      <c r="D930" s="1"/>
      <c r="E930" s="1"/>
      <c r="F930" s="1"/>
      <c r="G930" s="1"/>
      <c r="H930" s="1"/>
      <c r="I930" s="75"/>
      <c r="J930" s="1"/>
      <c r="K930" s="7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5"/>
      <c r="D931" s="1"/>
      <c r="E931" s="1"/>
      <c r="F931" s="1"/>
      <c r="G931" s="1"/>
      <c r="H931" s="1"/>
      <c r="I931" s="75"/>
      <c r="J931" s="1"/>
      <c r="K931" s="7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5"/>
      <c r="D932" s="1"/>
      <c r="E932" s="1"/>
      <c r="F932" s="1"/>
      <c r="G932" s="1"/>
      <c r="H932" s="1"/>
      <c r="I932" s="75"/>
      <c r="J932" s="1"/>
      <c r="K932" s="7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5"/>
      <c r="D933" s="1"/>
      <c r="E933" s="1"/>
      <c r="F933" s="1"/>
      <c r="G933" s="1"/>
      <c r="H933" s="1"/>
      <c r="I933" s="75"/>
      <c r="J933" s="1"/>
      <c r="K933" s="7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5"/>
      <c r="D934" s="1"/>
      <c r="E934" s="1"/>
      <c r="F934" s="1"/>
      <c r="G934" s="1"/>
      <c r="H934" s="1"/>
      <c r="I934" s="75"/>
      <c r="J934" s="1"/>
      <c r="K934" s="7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5"/>
      <c r="D935" s="1"/>
      <c r="E935" s="1"/>
      <c r="F935" s="1"/>
      <c r="G935" s="1"/>
      <c r="H935" s="1"/>
      <c r="I935" s="75"/>
      <c r="J935" s="1"/>
      <c r="K935" s="7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5"/>
      <c r="D936" s="1"/>
      <c r="E936" s="1"/>
      <c r="F936" s="1"/>
      <c r="G936" s="1"/>
      <c r="H936" s="1"/>
      <c r="I936" s="75"/>
      <c r="J936" s="1"/>
      <c r="K936" s="7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5"/>
      <c r="D937" s="1"/>
      <c r="E937" s="1"/>
      <c r="F937" s="1"/>
      <c r="G937" s="1"/>
      <c r="H937" s="1"/>
      <c r="I937" s="75"/>
      <c r="J937" s="1"/>
      <c r="K937" s="7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5"/>
      <c r="D938" s="1"/>
      <c r="E938" s="1"/>
      <c r="F938" s="1"/>
      <c r="G938" s="1"/>
      <c r="H938" s="1"/>
      <c r="I938" s="75"/>
      <c r="J938" s="1"/>
      <c r="K938" s="7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5"/>
      <c r="D939" s="1"/>
      <c r="E939" s="1"/>
      <c r="F939" s="1"/>
      <c r="G939" s="1"/>
      <c r="H939" s="1"/>
      <c r="I939" s="75"/>
      <c r="J939" s="1"/>
      <c r="K939" s="7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5"/>
      <c r="D940" s="1"/>
      <c r="E940" s="1"/>
      <c r="F940" s="1"/>
      <c r="G940" s="1"/>
      <c r="H940" s="1"/>
      <c r="I940" s="75"/>
      <c r="J940" s="1"/>
      <c r="K940" s="7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5"/>
      <c r="D941" s="1"/>
      <c r="E941" s="1"/>
      <c r="F941" s="1"/>
      <c r="G941" s="1"/>
      <c r="H941" s="1"/>
      <c r="I941" s="75"/>
      <c r="J941" s="1"/>
      <c r="K941" s="7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5"/>
      <c r="D942" s="1"/>
      <c r="E942" s="1"/>
      <c r="F942" s="1"/>
      <c r="G942" s="1"/>
      <c r="H942" s="1"/>
      <c r="I942" s="75"/>
      <c r="J942" s="1"/>
      <c r="K942" s="7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5"/>
      <c r="D943" s="1"/>
      <c r="E943" s="1"/>
      <c r="F943" s="1"/>
      <c r="G943" s="1"/>
      <c r="H943" s="1"/>
      <c r="I943" s="75"/>
      <c r="J943" s="1"/>
      <c r="K943" s="7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5"/>
      <c r="D944" s="1"/>
      <c r="E944" s="1"/>
      <c r="F944" s="1"/>
      <c r="G944" s="1"/>
      <c r="H944" s="1"/>
      <c r="I944" s="75"/>
      <c r="J944" s="1"/>
      <c r="K944" s="7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5"/>
      <c r="D945" s="1"/>
      <c r="E945" s="1"/>
      <c r="F945" s="1"/>
      <c r="G945" s="1"/>
      <c r="H945" s="1"/>
      <c r="I945" s="75"/>
      <c r="J945" s="1"/>
      <c r="K945" s="7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5"/>
      <c r="D946" s="1"/>
      <c r="E946" s="1"/>
      <c r="F946" s="1"/>
      <c r="G946" s="1"/>
      <c r="H946" s="1"/>
      <c r="I946" s="75"/>
      <c r="J946" s="1"/>
      <c r="K946" s="7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5"/>
      <c r="D947" s="1"/>
      <c r="E947" s="1"/>
      <c r="F947" s="1"/>
      <c r="G947" s="1"/>
      <c r="H947" s="1"/>
      <c r="I947" s="75"/>
      <c r="J947" s="1"/>
      <c r="K947" s="7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5"/>
      <c r="D948" s="1"/>
      <c r="E948" s="1"/>
      <c r="F948" s="1"/>
      <c r="G948" s="1"/>
      <c r="H948" s="1"/>
      <c r="I948" s="75"/>
      <c r="J948" s="1"/>
      <c r="K948" s="7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5"/>
      <c r="D949" s="1"/>
      <c r="E949" s="1"/>
      <c r="F949" s="1"/>
      <c r="G949" s="1"/>
      <c r="H949" s="1"/>
      <c r="I949" s="75"/>
      <c r="J949" s="1"/>
      <c r="K949" s="7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5"/>
      <c r="D950" s="1"/>
      <c r="E950" s="1"/>
      <c r="F950" s="1"/>
      <c r="G950" s="1"/>
      <c r="H950" s="1"/>
      <c r="I950" s="75"/>
      <c r="J950" s="1"/>
      <c r="K950" s="7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5"/>
      <c r="D951" s="1"/>
      <c r="E951" s="1"/>
      <c r="F951" s="1"/>
      <c r="G951" s="1"/>
      <c r="H951" s="1"/>
      <c r="I951" s="75"/>
      <c r="J951" s="1"/>
      <c r="K951" s="7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5"/>
      <c r="D952" s="1"/>
      <c r="E952" s="1"/>
      <c r="F952" s="1"/>
      <c r="G952" s="1"/>
      <c r="H952" s="1"/>
      <c r="I952" s="75"/>
      <c r="J952" s="1"/>
      <c r="K952" s="7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5"/>
      <c r="D953" s="1"/>
      <c r="E953" s="1"/>
      <c r="F953" s="1"/>
      <c r="G953" s="1"/>
      <c r="H953" s="1"/>
      <c r="I953" s="75"/>
      <c r="J953" s="1"/>
      <c r="K953" s="7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5"/>
      <c r="D954" s="1"/>
      <c r="E954" s="1"/>
      <c r="F954" s="1"/>
      <c r="G954" s="1"/>
      <c r="H954" s="1"/>
      <c r="I954" s="75"/>
      <c r="J954" s="1"/>
      <c r="K954" s="7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5"/>
      <c r="D955" s="1"/>
      <c r="E955" s="1"/>
      <c r="F955" s="1"/>
      <c r="G955" s="1"/>
      <c r="H955" s="1"/>
      <c r="I955" s="75"/>
      <c r="J955" s="1"/>
      <c r="K955" s="7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5"/>
      <c r="D956" s="1"/>
      <c r="E956" s="1"/>
      <c r="F956" s="1"/>
      <c r="G956" s="1"/>
      <c r="H956" s="1"/>
      <c r="I956" s="75"/>
      <c r="J956" s="1"/>
      <c r="K956" s="7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5"/>
      <c r="D957" s="1"/>
      <c r="E957" s="1"/>
      <c r="F957" s="1"/>
      <c r="G957" s="1"/>
      <c r="H957" s="1"/>
      <c r="I957" s="75"/>
      <c r="J957" s="1"/>
      <c r="K957" s="7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5"/>
      <c r="D958" s="1"/>
      <c r="E958" s="1"/>
      <c r="F958" s="1"/>
      <c r="G958" s="1"/>
      <c r="H958" s="1"/>
      <c r="I958" s="75"/>
      <c r="J958" s="1"/>
      <c r="K958" s="7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5"/>
      <c r="D959" s="1"/>
      <c r="E959" s="1"/>
      <c r="F959" s="1"/>
      <c r="G959" s="1"/>
      <c r="H959" s="1"/>
      <c r="I959" s="75"/>
      <c r="J959" s="1"/>
      <c r="K959" s="7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5"/>
      <c r="D960" s="1"/>
      <c r="E960" s="1"/>
      <c r="F960" s="1"/>
      <c r="G960" s="1"/>
      <c r="H960" s="1"/>
      <c r="I960" s="75"/>
      <c r="J960" s="1"/>
      <c r="K960" s="7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5"/>
      <c r="D961" s="1"/>
      <c r="E961" s="1"/>
      <c r="F961" s="1"/>
      <c r="G961" s="1"/>
      <c r="H961" s="1"/>
      <c r="I961" s="75"/>
      <c r="J961" s="1"/>
      <c r="K961" s="7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5"/>
      <c r="D962" s="1"/>
      <c r="E962" s="1"/>
      <c r="F962" s="1"/>
      <c r="G962" s="1"/>
      <c r="H962" s="1"/>
      <c r="I962" s="75"/>
      <c r="J962" s="1"/>
      <c r="K962" s="7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5"/>
      <c r="D963" s="1"/>
      <c r="E963" s="1"/>
      <c r="F963" s="1"/>
      <c r="G963" s="1"/>
      <c r="H963" s="1"/>
      <c r="I963" s="75"/>
      <c r="J963" s="1"/>
      <c r="K963" s="7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5"/>
      <c r="D964" s="1"/>
      <c r="E964" s="1"/>
      <c r="F964" s="1"/>
      <c r="G964" s="1"/>
      <c r="H964" s="1"/>
      <c r="I964" s="75"/>
      <c r="J964" s="1"/>
      <c r="K964" s="7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5"/>
      <c r="D965" s="1"/>
      <c r="E965" s="1"/>
      <c r="F965" s="1"/>
      <c r="G965" s="1"/>
      <c r="H965" s="1"/>
      <c r="I965" s="75"/>
      <c r="J965" s="1"/>
      <c r="K965" s="7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5"/>
      <c r="D966" s="1"/>
      <c r="E966" s="1"/>
      <c r="F966" s="1"/>
      <c r="G966" s="1"/>
      <c r="H966" s="1"/>
      <c r="I966" s="75"/>
      <c r="J966" s="1"/>
      <c r="K966" s="7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5"/>
      <c r="D967" s="1"/>
      <c r="E967" s="1"/>
      <c r="F967" s="1"/>
      <c r="G967" s="1"/>
      <c r="H967" s="1"/>
      <c r="I967" s="75"/>
      <c r="J967" s="1"/>
      <c r="K967" s="7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5"/>
      <c r="D968" s="1"/>
      <c r="E968" s="1"/>
      <c r="F968" s="1"/>
      <c r="G968" s="1"/>
      <c r="H968" s="1"/>
      <c r="I968" s="75"/>
      <c r="J968" s="1"/>
      <c r="K968" s="7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5"/>
      <c r="D969" s="1"/>
      <c r="E969" s="1"/>
      <c r="F969" s="1"/>
      <c r="G969" s="1"/>
      <c r="H969" s="1"/>
      <c r="I969" s="75"/>
      <c r="J969" s="1"/>
      <c r="K969" s="7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5"/>
      <c r="D970" s="1"/>
      <c r="E970" s="1"/>
      <c r="F970" s="1"/>
      <c r="G970" s="1"/>
      <c r="H970" s="1"/>
      <c r="I970" s="75"/>
      <c r="J970" s="1"/>
      <c r="K970" s="7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5"/>
      <c r="D971" s="1"/>
      <c r="E971" s="1"/>
      <c r="F971" s="1"/>
      <c r="G971" s="1"/>
      <c r="H971" s="1"/>
      <c r="I971" s="75"/>
      <c r="J971" s="1"/>
      <c r="K971" s="7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5"/>
      <c r="D972" s="1"/>
      <c r="E972" s="1"/>
      <c r="F972" s="1"/>
      <c r="G972" s="1"/>
      <c r="H972" s="1"/>
      <c r="I972" s="75"/>
      <c r="J972" s="1"/>
      <c r="K972" s="7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5"/>
      <c r="D973" s="1"/>
      <c r="E973" s="1"/>
      <c r="F973" s="1"/>
      <c r="G973" s="1"/>
      <c r="H973" s="1"/>
      <c r="I973" s="75"/>
      <c r="J973" s="1"/>
      <c r="K973" s="7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5"/>
      <c r="D974" s="1"/>
      <c r="E974" s="1"/>
      <c r="F974" s="1"/>
      <c r="G974" s="1"/>
      <c r="H974" s="1"/>
      <c r="I974" s="75"/>
      <c r="J974" s="1"/>
      <c r="K974" s="7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5"/>
      <c r="D975" s="1"/>
      <c r="E975" s="1"/>
      <c r="F975" s="1"/>
      <c r="G975" s="1"/>
      <c r="H975" s="1"/>
      <c r="I975" s="75"/>
      <c r="J975" s="1"/>
      <c r="K975" s="7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5"/>
      <c r="D976" s="1"/>
      <c r="E976" s="1"/>
      <c r="F976" s="1"/>
      <c r="G976" s="1"/>
      <c r="H976" s="1"/>
      <c r="I976" s="75"/>
      <c r="J976" s="1"/>
      <c r="K976" s="7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5"/>
      <c r="D977" s="1"/>
      <c r="E977" s="1"/>
      <c r="F977" s="1"/>
      <c r="G977" s="1"/>
      <c r="H977" s="1"/>
      <c r="I977" s="75"/>
      <c r="J977" s="1"/>
      <c r="K977" s="7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5"/>
      <c r="D978" s="1"/>
      <c r="E978" s="1"/>
      <c r="F978" s="1"/>
      <c r="G978" s="1"/>
      <c r="H978" s="1"/>
      <c r="I978" s="75"/>
      <c r="J978" s="1"/>
      <c r="K978" s="7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75"/>
      <c r="D979" s="1"/>
      <c r="E979" s="1"/>
      <c r="F979" s="1"/>
      <c r="G979" s="1"/>
      <c r="H979" s="1"/>
      <c r="I979" s="75"/>
      <c r="J979" s="1"/>
      <c r="K979" s="7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75"/>
      <c r="D980" s="1"/>
      <c r="E980" s="1"/>
      <c r="F980" s="1"/>
      <c r="G980" s="1"/>
      <c r="H980" s="1"/>
      <c r="I980" s="75"/>
      <c r="J980" s="1"/>
      <c r="K980" s="7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75"/>
      <c r="D981" s="1"/>
      <c r="E981" s="1"/>
      <c r="F981" s="1"/>
      <c r="G981" s="1"/>
      <c r="H981" s="1"/>
      <c r="I981" s="75"/>
      <c r="J981" s="1"/>
      <c r="K981" s="7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75"/>
      <c r="D982" s="1"/>
      <c r="E982" s="1"/>
      <c r="F982" s="1"/>
      <c r="G982" s="1"/>
      <c r="H982" s="1"/>
      <c r="I982" s="75"/>
      <c r="J982" s="1"/>
      <c r="K982" s="7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75"/>
      <c r="D983" s="1"/>
      <c r="E983" s="1"/>
      <c r="F983" s="1"/>
      <c r="G983" s="1"/>
      <c r="H983" s="1"/>
      <c r="I983" s="75"/>
      <c r="J983" s="1"/>
      <c r="K983" s="7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75"/>
      <c r="D984" s="1"/>
      <c r="E984" s="1"/>
      <c r="F984" s="1"/>
      <c r="G984" s="1"/>
      <c r="H984" s="1"/>
      <c r="I984" s="75"/>
      <c r="J984" s="1"/>
      <c r="K984" s="7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75"/>
      <c r="D985" s="1"/>
      <c r="E985" s="1"/>
      <c r="F985" s="1"/>
      <c r="G985" s="1"/>
      <c r="H985" s="1"/>
      <c r="I985" s="75"/>
      <c r="J985" s="1"/>
      <c r="K985" s="7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75"/>
      <c r="D986" s="1"/>
      <c r="E986" s="1"/>
      <c r="F986" s="1"/>
      <c r="G986" s="1"/>
      <c r="H986" s="1"/>
      <c r="I986" s="75"/>
      <c r="J986" s="1"/>
      <c r="K986" s="7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75"/>
      <c r="D987" s="1"/>
      <c r="E987" s="1"/>
      <c r="F987" s="1"/>
      <c r="G987" s="1"/>
      <c r="H987" s="1"/>
      <c r="I987" s="75"/>
      <c r="J987" s="1"/>
      <c r="K987" s="7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75"/>
      <c r="D988" s="1"/>
      <c r="E988" s="1"/>
      <c r="F988" s="1"/>
      <c r="G988" s="1"/>
      <c r="H988" s="1"/>
      <c r="I988" s="75"/>
      <c r="J988" s="1"/>
      <c r="K988" s="7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75"/>
      <c r="D989" s="1"/>
      <c r="E989" s="1"/>
      <c r="F989" s="1"/>
      <c r="G989" s="1"/>
      <c r="H989" s="1"/>
      <c r="I989" s="75"/>
      <c r="J989" s="1"/>
      <c r="K989" s="7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75"/>
      <c r="D990" s="1"/>
      <c r="E990" s="1"/>
      <c r="F990" s="1"/>
      <c r="G990" s="1"/>
      <c r="H990" s="1"/>
      <c r="I990" s="75"/>
      <c r="J990" s="1"/>
      <c r="K990" s="7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75"/>
      <c r="D991" s="1"/>
      <c r="E991" s="1"/>
      <c r="F991" s="1"/>
      <c r="G991" s="1"/>
      <c r="H991" s="1"/>
      <c r="I991" s="75"/>
      <c r="J991" s="1"/>
      <c r="K991" s="7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75"/>
      <c r="D992" s="1"/>
      <c r="E992" s="1"/>
      <c r="F992" s="1"/>
      <c r="G992" s="1"/>
      <c r="H992" s="1"/>
      <c r="I992" s="75"/>
      <c r="J992" s="1"/>
      <c r="K992" s="7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75"/>
      <c r="D993" s="1"/>
      <c r="E993" s="1"/>
      <c r="F993" s="1"/>
      <c r="G993" s="1"/>
      <c r="H993" s="1"/>
      <c r="I993" s="75"/>
      <c r="J993" s="1"/>
      <c r="K993" s="7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75"/>
      <c r="D994" s="1"/>
      <c r="E994" s="1"/>
      <c r="F994" s="1"/>
      <c r="G994" s="1"/>
      <c r="H994" s="1"/>
      <c r="I994" s="75"/>
      <c r="J994" s="1"/>
      <c r="K994" s="7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75"/>
      <c r="D995" s="1"/>
      <c r="E995" s="1"/>
      <c r="F995" s="1"/>
      <c r="G995" s="1"/>
      <c r="H995" s="1"/>
      <c r="I995" s="75"/>
      <c r="J995" s="1"/>
      <c r="K995" s="7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75"/>
      <c r="D996" s="1"/>
      <c r="E996" s="1"/>
      <c r="F996" s="1"/>
      <c r="G996" s="1"/>
      <c r="H996" s="1"/>
      <c r="I996" s="75"/>
      <c r="J996" s="1"/>
      <c r="K996" s="7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59"/>
      <c r="B997" s="159"/>
      <c r="C997" s="158"/>
      <c r="D997" s="159"/>
      <c r="E997" s="159"/>
      <c r="F997" s="159"/>
      <c r="G997" s="159"/>
      <c r="H997" s="159"/>
      <c r="I997" s="75"/>
      <c r="J997" s="1"/>
      <c r="K997" s="7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59"/>
  <sheetViews>
    <sheetView showGridLines="0" view="pageLayout" topLeftCell="A65" zoomScale="70" zoomScaleNormal="50" zoomScalePageLayoutView="70" workbookViewId="0">
      <selection activeCell="C90" sqref="C90"/>
    </sheetView>
  </sheetViews>
  <sheetFormatPr baseColWidth="10" defaultColWidth="14.42578125" defaultRowHeight="15" customHeight="1" x14ac:dyDescent="0.2"/>
  <cols>
    <col min="1" max="1" width="6.85546875" style="32" customWidth="1"/>
    <col min="2" max="2" width="15.140625" style="32" customWidth="1"/>
    <col min="3" max="3" width="67.5703125" style="73" bestFit="1" customWidth="1"/>
    <col min="4" max="4" width="45.28515625" style="32" bestFit="1" customWidth="1"/>
    <col min="5" max="5" width="12.7109375" style="32" customWidth="1"/>
    <col min="6" max="6" width="40.85546875" style="103" bestFit="1" customWidth="1"/>
    <col min="7" max="7" width="20.5703125" style="32" bestFit="1" customWidth="1"/>
    <col min="8" max="8" width="37.5703125" style="32" customWidth="1"/>
    <col min="9" max="9" width="23.5703125" style="73" customWidth="1"/>
    <col min="10" max="10" width="21.5703125" style="32" customWidth="1"/>
    <col min="11" max="11" width="10.7109375" style="73" customWidth="1"/>
    <col min="12" max="22" width="10.7109375" style="32" customWidth="1"/>
    <col min="23" max="16384" width="14.42578125" style="32"/>
  </cols>
  <sheetData>
    <row r="1" spans="1:26" ht="12" customHeight="1" x14ac:dyDescent="0.2">
      <c r="A1" s="1"/>
      <c r="B1" s="22"/>
      <c r="C1" s="72"/>
      <c r="D1" s="8"/>
      <c r="E1" s="8"/>
      <c r="F1" s="148"/>
      <c r="G1" s="14"/>
      <c r="H1" s="8"/>
      <c r="I1" s="72"/>
      <c r="J1" s="8"/>
      <c r="K1" s="7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12" t="s">
        <v>124</v>
      </c>
      <c r="B2" s="312"/>
      <c r="C2" s="312"/>
      <c r="D2" s="312"/>
      <c r="E2" s="312"/>
      <c r="F2" s="312"/>
      <c r="G2" s="312"/>
      <c r="H2" s="13"/>
      <c r="I2" s="83"/>
      <c r="J2" s="13"/>
      <c r="K2" s="8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312" t="s">
        <v>44</v>
      </c>
      <c r="B3" s="321"/>
      <c r="C3" s="321"/>
      <c r="D3" s="321"/>
      <c r="E3" s="321"/>
      <c r="F3" s="321"/>
      <c r="G3" s="321"/>
      <c r="H3" s="13"/>
      <c r="I3" s="83"/>
      <c r="J3" s="13"/>
      <c r="K3" s="8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7.25" customHeight="1" x14ac:dyDescent="0.2">
      <c r="A4" s="312" t="s">
        <v>103</v>
      </c>
      <c r="B4" s="321"/>
      <c r="C4" s="321"/>
      <c r="D4" s="321"/>
      <c r="E4" s="321"/>
      <c r="F4" s="321"/>
      <c r="G4" s="321"/>
      <c r="H4" s="13"/>
      <c r="I4" s="83"/>
      <c r="J4" s="13"/>
      <c r="K4" s="8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x14ac:dyDescent="0.2">
      <c r="A5" s="312" t="s">
        <v>542</v>
      </c>
      <c r="B5" s="312"/>
      <c r="C5" s="312"/>
      <c r="D5" s="312"/>
      <c r="E5" s="312"/>
      <c r="F5" s="312"/>
      <c r="G5" s="312"/>
      <c r="H5" s="13"/>
      <c r="I5" s="83"/>
      <c r="J5" s="13"/>
      <c r="K5" s="8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156"/>
      <c r="B6" s="5"/>
      <c r="C6" s="82"/>
      <c r="D6" s="156"/>
      <c r="E6" s="156"/>
      <c r="F6" s="49"/>
      <c r="G6" s="11"/>
      <c r="H6" s="156"/>
      <c r="I6" s="82"/>
      <c r="J6" s="156"/>
      <c r="K6" s="8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83"/>
      <c r="D7" s="156" t="s">
        <v>3</v>
      </c>
      <c r="E7" s="156"/>
      <c r="F7" s="43" t="s">
        <v>3</v>
      </c>
      <c r="G7" s="14"/>
      <c r="H7" s="8"/>
      <c r="I7" s="82"/>
      <c r="J7" s="156"/>
      <c r="K7" s="7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83" t="s">
        <v>4</v>
      </c>
      <c r="D8" s="5">
        <v>2021</v>
      </c>
      <c r="E8" s="5"/>
      <c r="F8" s="45">
        <v>2020</v>
      </c>
      <c r="G8" s="14"/>
      <c r="H8" s="8"/>
      <c r="I8" s="90"/>
      <c r="J8" s="8"/>
      <c r="K8" s="7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104</v>
      </c>
      <c r="C9" s="83" t="s">
        <v>105</v>
      </c>
      <c r="D9" s="13"/>
      <c r="E9" s="13"/>
      <c r="F9" s="148"/>
      <c r="G9" s="14"/>
      <c r="H9" s="156"/>
      <c r="I9" s="72"/>
      <c r="J9" s="8"/>
      <c r="K9" s="7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83"/>
      <c r="D10" s="13"/>
      <c r="E10" s="13"/>
      <c r="F10" s="148"/>
      <c r="G10" s="14"/>
      <c r="H10" s="156"/>
      <c r="I10" s="72"/>
      <c r="J10" s="8"/>
      <c r="K10" s="7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83" t="s">
        <v>106</v>
      </c>
      <c r="D11" s="83">
        <f>D12+D15+D20+D23+D26</f>
        <v>1987091867.6099999</v>
      </c>
      <c r="E11" s="13"/>
      <c r="F11" s="83">
        <f>F12+F15+F20+F23+F26</f>
        <v>2045703111.9200001</v>
      </c>
      <c r="G11" s="102"/>
      <c r="H11" s="7"/>
      <c r="I11" s="83"/>
      <c r="J11" s="8"/>
      <c r="K11" s="7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65" customFormat="1" ht="15" hidden="1" customHeight="1" x14ac:dyDescent="0.25">
      <c r="A12" s="8"/>
      <c r="B12" s="24">
        <v>41</v>
      </c>
      <c r="C12" s="77" t="s">
        <v>107</v>
      </c>
      <c r="D12" s="67">
        <f>D13</f>
        <v>0</v>
      </c>
      <c r="E12" s="8"/>
      <c r="F12" s="67">
        <f>F13</f>
        <v>0</v>
      </c>
      <c r="G12" s="11"/>
      <c r="H12" s="7"/>
      <c r="I12" s="83"/>
      <c r="J12" s="8"/>
      <c r="K12" s="7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65" customFormat="1" ht="15" hidden="1" customHeight="1" x14ac:dyDescent="0.2">
      <c r="A13" s="8"/>
      <c r="B13" s="1">
        <v>4110</v>
      </c>
      <c r="C13" s="72" t="s">
        <v>125</v>
      </c>
      <c r="D13" s="34">
        <f>(IFERROR(VLOOKUP(B13,'B PRUEBA'!$A$2:$F$568,6,0),0))</f>
        <v>0</v>
      </c>
      <c r="E13" s="8"/>
      <c r="F13" s="34">
        <f>(IFERROR(VLOOKUP(B13,'BP 2020'!$A$2:$F$567,6,0),0))</f>
        <v>0</v>
      </c>
      <c r="G13" s="11"/>
      <c r="H13" s="7"/>
      <c r="I13" s="83"/>
      <c r="J13" s="8"/>
      <c r="K13" s="7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65" customFormat="1" ht="15" customHeight="1" x14ac:dyDescent="0.2">
      <c r="A14" s="8"/>
      <c r="B14" s="8"/>
      <c r="C14" s="72"/>
      <c r="D14" s="8"/>
      <c r="E14" s="8"/>
      <c r="F14" s="8"/>
      <c r="G14" s="11"/>
      <c r="H14" s="7"/>
      <c r="I14" s="83"/>
      <c r="J14" s="8"/>
      <c r="K14" s="7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8"/>
      <c r="B15" s="22">
        <v>42</v>
      </c>
      <c r="C15" s="83" t="s">
        <v>108</v>
      </c>
      <c r="D15" s="83">
        <f>SUM(D16:D18)</f>
        <v>65229992</v>
      </c>
      <c r="E15" s="13"/>
      <c r="F15" s="83">
        <f>F16+F17+F18</f>
        <v>120282647</v>
      </c>
      <c r="G15" s="11"/>
      <c r="H15" s="13"/>
      <c r="I15" s="83"/>
      <c r="J15" s="8"/>
      <c r="K15" s="7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1">
        <v>4204</v>
      </c>
      <c r="C16" s="72" t="s">
        <v>126</v>
      </c>
      <c r="D16" s="72">
        <f>(IFERROR(VLOOKUP(B16,'B PRUEBA'!$A$2:$F$568,6,0),0))</f>
        <v>37834858</v>
      </c>
      <c r="E16" s="8"/>
      <c r="F16" s="72">
        <f>(IFERROR(VLOOKUP(B16,'BP 2020'!$A$2:$F$567,6,0),0))</f>
        <v>98580816</v>
      </c>
      <c r="G16" s="14"/>
      <c r="H16" s="8"/>
      <c r="I16" s="72"/>
      <c r="J16" s="8"/>
      <c r="K16" s="7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4210</v>
      </c>
      <c r="C17" s="72" t="s">
        <v>127</v>
      </c>
      <c r="D17" s="72">
        <f>(IFERROR(VLOOKUP(B17,'B PRUEBA'!$A$2:$F$568,6,0),0))</f>
        <v>27395134</v>
      </c>
      <c r="E17" s="8"/>
      <c r="F17" s="72">
        <f>(IFERROR(VLOOKUP(B17,'BP 2020'!$A$2:$F$567,6,0),0))</f>
        <v>21701831</v>
      </c>
      <c r="G17" s="14"/>
      <c r="H17" s="8"/>
      <c r="I17" s="72"/>
      <c r="J17" s="8"/>
      <c r="K17" s="7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71" customFormat="1" ht="15" hidden="1" customHeight="1" x14ac:dyDescent="0.2">
      <c r="A18" s="8"/>
      <c r="B18" s="1">
        <v>4295</v>
      </c>
      <c r="C18" s="72" t="s">
        <v>128</v>
      </c>
      <c r="D18" s="72">
        <f>(IFERROR(VLOOKUP(B18,'B PRUEBA'!$A$2:$F$568,6,0),0))</f>
        <v>0</v>
      </c>
      <c r="E18" s="8"/>
      <c r="F18" s="72">
        <f>(IFERROR(VLOOKUP(B18,'BP 2020'!$A$2:$F$567,6,0),0))</f>
        <v>0</v>
      </c>
      <c r="G18" s="14"/>
      <c r="H18" s="8"/>
      <c r="I18" s="72"/>
      <c r="J18" s="8"/>
      <c r="K18" s="7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8"/>
      <c r="B19" s="22"/>
      <c r="C19" s="83"/>
      <c r="D19" s="13"/>
      <c r="E19" s="13"/>
      <c r="F19" s="13"/>
      <c r="G19" s="14"/>
      <c r="H19" s="8"/>
      <c r="I19" s="72"/>
      <c r="J19" s="8"/>
      <c r="K19" s="72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hidden="1" customHeight="1" x14ac:dyDescent="0.2">
      <c r="A20" s="8"/>
      <c r="B20" s="22">
        <v>43</v>
      </c>
      <c r="C20" s="83" t="s">
        <v>129</v>
      </c>
      <c r="D20" s="83">
        <f>D21</f>
        <v>0</v>
      </c>
      <c r="E20" s="13"/>
      <c r="F20" s="83">
        <f>F21</f>
        <v>0</v>
      </c>
      <c r="G20" s="14"/>
      <c r="H20" s="8"/>
      <c r="I20" s="72"/>
      <c r="J20" s="8"/>
      <c r="K20" s="72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hidden="1" customHeight="1" x14ac:dyDescent="0.2">
      <c r="A21" s="8"/>
      <c r="B21" s="1">
        <v>4390</v>
      </c>
      <c r="C21" s="72" t="s">
        <v>130</v>
      </c>
      <c r="D21" s="72">
        <f>(IFERROR(VLOOKUP(B21,'B PRUEBA'!$A$2:$F$568,6,0),0))</f>
        <v>0</v>
      </c>
      <c r="E21" s="8"/>
      <c r="F21" s="72">
        <f>(IFERROR(VLOOKUP(B21,'BP 2020'!$A$2:$F$567,6,0),0))</f>
        <v>0</v>
      </c>
      <c r="G21" s="14"/>
      <c r="H21" s="8"/>
      <c r="I21" s="72"/>
      <c r="J21" s="8"/>
      <c r="K21" s="7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hidden="1" customHeight="1" x14ac:dyDescent="0.2">
      <c r="A22" s="8"/>
      <c r="B22" s="1"/>
      <c r="C22" s="72"/>
      <c r="D22" s="72"/>
      <c r="E22" s="8"/>
      <c r="F22" s="72"/>
      <c r="G22" s="14"/>
      <c r="H22" s="8"/>
      <c r="I22" s="72"/>
      <c r="J22" s="8"/>
      <c r="K22" s="7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65" customFormat="1" ht="15" hidden="1" customHeight="1" x14ac:dyDescent="0.2">
      <c r="A23" s="8"/>
      <c r="B23" s="22">
        <v>44</v>
      </c>
      <c r="C23" s="83" t="s">
        <v>110</v>
      </c>
      <c r="D23" s="83">
        <f>D24</f>
        <v>0</v>
      </c>
      <c r="E23" s="8"/>
      <c r="F23" s="83">
        <f>F24</f>
        <v>0</v>
      </c>
      <c r="G23" s="14"/>
      <c r="H23" s="8"/>
      <c r="I23" s="72"/>
      <c r="J23" s="8"/>
      <c r="K23" s="72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65" customFormat="1" ht="15" hidden="1" customHeight="1" x14ac:dyDescent="0.2">
      <c r="A24" s="8"/>
      <c r="B24" s="1">
        <v>4428</v>
      </c>
      <c r="C24" s="72" t="s">
        <v>131</v>
      </c>
      <c r="D24" s="72">
        <f>(IFERROR(VLOOKUP(B24,'B PRUEBA'!$A$2:$F$568,6,0),0))</f>
        <v>0</v>
      </c>
      <c r="E24" s="8"/>
      <c r="F24" s="72">
        <f>(IFERROR(VLOOKUP(B24,'BP 2020'!$A$2:$F$567,6,0),0))</f>
        <v>0</v>
      </c>
      <c r="G24" s="14"/>
      <c r="H24" s="8"/>
      <c r="I24" s="72"/>
      <c r="J24" s="8"/>
      <c r="K24" s="72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65" customFormat="1" ht="15" hidden="1" customHeight="1" x14ac:dyDescent="0.2">
      <c r="A25" s="8"/>
      <c r="B25" s="1"/>
      <c r="C25" s="72"/>
      <c r="D25" s="72"/>
      <c r="E25" s="8"/>
      <c r="F25" s="72"/>
      <c r="G25" s="14"/>
      <c r="H25" s="8"/>
      <c r="I25" s="72"/>
      <c r="J25" s="8"/>
      <c r="K25" s="7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1"/>
      <c r="B26" s="22">
        <v>47</v>
      </c>
      <c r="C26" s="84" t="s">
        <v>132</v>
      </c>
      <c r="D26" s="83">
        <f>D27+D28</f>
        <v>1921861875.6099999</v>
      </c>
      <c r="E26" s="13"/>
      <c r="F26" s="83">
        <f>F27+F28</f>
        <v>1925420464.9200001</v>
      </c>
      <c r="G26" s="14"/>
      <c r="H26" s="322"/>
      <c r="I26" s="72"/>
      <c r="J26" s="8"/>
      <c r="K26" s="72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22"/>
      <c r="B27" s="1">
        <v>4705</v>
      </c>
      <c r="C27" s="72" t="s">
        <v>133</v>
      </c>
      <c r="D27" s="72">
        <f>(IFERROR(VLOOKUP(B27,'B PRUEBA'!$A$2:$F$568,6,0),0))</f>
        <v>1875215724.6099999</v>
      </c>
      <c r="E27" s="8"/>
      <c r="F27" s="72">
        <f>(IFERROR(VLOOKUP(B27,'BP 2020'!$A$2:$F$567,6,0),0))</f>
        <v>1871809914.9200001</v>
      </c>
      <c r="G27" s="14"/>
      <c r="H27" s="321"/>
      <c r="I27" s="72"/>
      <c r="J27" s="8"/>
      <c r="K27" s="7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1"/>
      <c r="B28" s="1">
        <v>4722</v>
      </c>
      <c r="C28" s="72" t="s">
        <v>134</v>
      </c>
      <c r="D28" s="72">
        <f>(IFERROR(VLOOKUP(B28,'B PRUEBA'!$A$2:$F$568,6,0),0))</f>
        <v>46646151</v>
      </c>
      <c r="E28" s="8"/>
      <c r="F28" s="72">
        <f>(IFERROR(VLOOKUP(B28,'BP 2020'!$A$2:$F$567,6,0),0))</f>
        <v>53610550</v>
      </c>
      <c r="G28" s="14"/>
      <c r="H28" s="8"/>
      <c r="I28" s="72"/>
      <c r="J28" s="8"/>
      <c r="K28" s="72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/>
      <c r="C29" s="72"/>
      <c r="D29" s="72"/>
      <c r="E29" s="8"/>
      <c r="F29" s="148"/>
      <c r="G29" s="14"/>
      <c r="H29" s="8"/>
      <c r="I29" s="72"/>
      <c r="J29" s="8"/>
      <c r="K29" s="72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22"/>
      <c r="C30" s="82" t="s">
        <v>112</v>
      </c>
      <c r="D30" s="83">
        <f>D32</f>
        <v>0</v>
      </c>
      <c r="E30" s="13"/>
      <c r="F30" s="83">
        <f>F32</f>
        <v>46766704.420000002</v>
      </c>
      <c r="G30" s="14"/>
      <c r="H30" s="8"/>
      <c r="I30" s="72"/>
      <c r="J30" s="8"/>
      <c r="K30" s="7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2">
      <c r="A31" s="1"/>
      <c r="B31" s="1"/>
      <c r="C31" s="72"/>
      <c r="D31" s="72"/>
      <c r="E31" s="8"/>
      <c r="F31" s="72"/>
      <c r="G31" s="14"/>
      <c r="H31" s="8"/>
      <c r="I31" s="72"/>
      <c r="J31" s="8"/>
      <c r="K31" s="72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22"/>
      <c r="B32" s="22">
        <v>62</v>
      </c>
      <c r="C32" s="83" t="s">
        <v>135</v>
      </c>
      <c r="D32" s="83">
        <f>D33+D34</f>
        <v>0</v>
      </c>
      <c r="E32" s="13"/>
      <c r="F32" s="83">
        <f>F34+F33</f>
        <v>46766704.420000002</v>
      </c>
      <c r="G32" s="14"/>
      <c r="H32" s="8"/>
      <c r="I32" s="72"/>
      <c r="J32" s="8"/>
      <c r="K32" s="72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s="65" customFormat="1" ht="15" customHeight="1" x14ac:dyDescent="0.2">
      <c r="A33" s="22"/>
      <c r="B33" s="1">
        <v>6205</v>
      </c>
      <c r="C33" s="72" t="s">
        <v>59</v>
      </c>
      <c r="D33" s="72">
        <f>(IFERROR(VLOOKUP(B33,'B PRUEBA'!$A$2:$F$568,6,0),0))</f>
        <v>0</v>
      </c>
      <c r="E33" s="13"/>
      <c r="F33" s="72">
        <f>(IFERROR(VLOOKUP(B33,'BP 2020'!$A$2:$F$567,6,0),0))</f>
        <v>36049543.520000003</v>
      </c>
      <c r="G33" s="14"/>
      <c r="H33" s="8"/>
      <c r="I33" s="72"/>
      <c r="J33" s="8"/>
      <c r="K33" s="72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1"/>
      <c r="B34" s="1">
        <v>6210</v>
      </c>
      <c r="C34" s="85" t="s">
        <v>127</v>
      </c>
      <c r="D34" s="72">
        <f>(IFERROR(VLOOKUP(B34,'B PRUEBA'!$A$2:$F$568,6,0),0))</f>
        <v>0</v>
      </c>
      <c r="E34" s="8"/>
      <c r="F34" s="72">
        <f>(IFERROR(VLOOKUP(B34,'BP 2020'!$A$2:$F$567,6,0),0))</f>
        <v>10717160.9</v>
      </c>
      <c r="G34" s="14"/>
      <c r="H34" s="13"/>
      <c r="I34" s="83"/>
      <c r="J34" s="8"/>
      <c r="K34" s="72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1"/>
      <c r="B35" s="1"/>
      <c r="C35" s="72"/>
      <c r="D35" s="72"/>
      <c r="E35" s="8"/>
      <c r="F35" s="148"/>
      <c r="G35" s="102"/>
      <c r="H35" s="8"/>
      <c r="I35" s="72"/>
      <c r="J35" s="8"/>
      <c r="K35" s="72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/>
      <c r="C36" s="82" t="s">
        <v>136</v>
      </c>
      <c r="D36" s="83">
        <f>D38+D48+D53</f>
        <v>2006557597.6700001</v>
      </c>
      <c r="E36" s="13"/>
      <c r="F36" s="83">
        <f>F38+F48+F53</f>
        <v>2333518361.21</v>
      </c>
      <c r="G36" s="14"/>
      <c r="H36" s="8"/>
      <c r="I36" s="72"/>
      <c r="J36" s="8"/>
      <c r="K36" s="72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72"/>
      <c r="D37" s="72"/>
      <c r="E37" s="8"/>
      <c r="F37" s="72"/>
      <c r="G37" s="14"/>
      <c r="H37" s="13"/>
      <c r="I37" s="83"/>
      <c r="J37" s="8"/>
      <c r="K37" s="7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22">
        <v>51</v>
      </c>
      <c r="C38" s="84" t="s">
        <v>137</v>
      </c>
      <c r="D38" s="83">
        <f>SUM(D39:D46)</f>
        <v>1884354312.5</v>
      </c>
      <c r="E38" s="13"/>
      <c r="F38" s="83">
        <f>SUM(F39:F46)</f>
        <v>2163160245.3299999</v>
      </c>
      <c r="G38" s="11"/>
      <c r="H38" s="13"/>
      <c r="I38" s="83"/>
      <c r="J38" s="8"/>
      <c r="K38" s="7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22"/>
      <c r="B39" s="1">
        <v>5101</v>
      </c>
      <c r="C39" s="72" t="s">
        <v>138</v>
      </c>
      <c r="D39" s="72">
        <f>(IFERROR(VLOOKUP(B39,'B PRUEBA'!$A$2:$F$568,6,0),0))</f>
        <v>889822946</v>
      </c>
      <c r="E39" s="101"/>
      <c r="F39" s="72">
        <f>(IFERROR(VLOOKUP(B39,'BP 2020'!$A$2:$F$567,6,0),0))</f>
        <v>917415428</v>
      </c>
      <c r="G39" s="11"/>
      <c r="H39" s="13"/>
      <c r="I39" s="83"/>
      <c r="J39" s="8"/>
      <c r="K39" s="72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163" customFormat="1" ht="15" hidden="1" customHeight="1" x14ac:dyDescent="0.2">
      <c r="A40" s="22"/>
      <c r="B40" s="1">
        <v>5102</v>
      </c>
      <c r="C40" s="72" t="s">
        <v>539</v>
      </c>
      <c r="D40" s="72">
        <f>(IFERROR(VLOOKUP(B40,'B PRUEBA'!$A$2:$F$568,6,0),0))</f>
        <v>0</v>
      </c>
      <c r="E40" s="101"/>
      <c r="F40" s="72">
        <f>(IFERROR(VLOOKUP(B40,'BP 2020'!$A$2:$F$567,6,0),0))</f>
        <v>0</v>
      </c>
      <c r="G40" s="11"/>
      <c r="H40" s="13"/>
      <c r="I40" s="83"/>
      <c r="J40" s="8"/>
      <c r="K40" s="72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1"/>
      <c r="B41" s="1">
        <v>5103</v>
      </c>
      <c r="C41" s="72" t="s">
        <v>139</v>
      </c>
      <c r="D41" s="72">
        <f>(IFERROR(VLOOKUP(B41,'B PRUEBA'!$A$2:$F$568,6,0),0))</f>
        <v>232995156</v>
      </c>
      <c r="E41" s="101"/>
      <c r="F41" s="72">
        <f>(IFERROR(VLOOKUP(B41,'BP 2020'!$A$2:$F$567,6,0),0))</f>
        <v>228605918</v>
      </c>
      <c r="G41" s="22"/>
      <c r="H41" s="8"/>
      <c r="I41" s="72"/>
      <c r="J41" s="8"/>
      <c r="K41" s="72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5104</v>
      </c>
      <c r="C42" s="72" t="s">
        <v>140</v>
      </c>
      <c r="D42" s="72">
        <f>(IFERROR(VLOOKUP(B42,'B PRUEBA'!$A$2:$F$568,6,0),0))</f>
        <v>42615000</v>
      </c>
      <c r="E42" s="8"/>
      <c r="F42" s="72">
        <f>(IFERROR(VLOOKUP(B42,'BP 2020'!$A$2:$F$567,6,0),0))</f>
        <v>43166400</v>
      </c>
      <c r="G42" s="14"/>
      <c r="H42" s="8"/>
      <c r="I42" s="72"/>
      <c r="J42" s="8"/>
      <c r="K42" s="72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5107</v>
      </c>
      <c r="C43" s="72" t="s">
        <v>141</v>
      </c>
      <c r="D43" s="72">
        <f>(IFERROR(VLOOKUP(B43,'B PRUEBA'!$A$2:$F$568,6,0),0))</f>
        <v>356084841</v>
      </c>
      <c r="E43" s="8"/>
      <c r="F43" s="72">
        <f>(IFERROR(VLOOKUP(B43,'BP 2020'!$A$2:$F$567,6,0),0))</f>
        <v>373933301</v>
      </c>
      <c r="G43" s="14"/>
      <c r="H43" s="156"/>
      <c r="I43" s="83"/>
      <c r="J43" s="8"/>
      <c r="K43" s="72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5108</v>
      </c>
      <c r="C44" s="72" t="s">
        <v>142</v>
      </c>
      <c r="D44" s="72">
        <f>(IFERROR(VLOOKUP(B44,'B PRUEBA'!$A$2:$F$568,6,0),0))</f>
        <v>0</v>
      </c>
      <c r="E44" s="8"/>
      <c r="F44" s="72">
        <f>(IFERROR(VLOOKUP(B44,'BP 2020'!$A$2:$F$567,6,0),0))</f>
        <v>86163797.230000004</v>
      </c>
      <c r="G44" s="14"/>
      <c r="H44" s="8"/>
      <c r="I44" s="72"/>
      <c r="J44" s="8"/>
      <c r="K44" s="72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5111</v>
      </c>
      <c r="C45" s="72" t="s">
        <v>143</v>
      </c>
      <c r="D45" s="72">
        <f>(IFERROR(VLOOKUP(B45,'B PRUEBA'!$A$2:$F$568,6,0),0))</f>
        <v>346905136.5</v>
      </c>
      <c r="E45" s="8"/>
      <c r="F45" s="72">
        <f>(IFERROR(VLOOKUP(B45,'BP 2020'!$A$2:$F$567,6,0),0))</f>
        <v>498175595.10000002</v>
      </c>
      <c r="G45" s="14"/>
      <c r="H45" s="156"/>
      <c r="I45" s="72"/>
      <c r="J45" s="8"/>
      <c r="K45" s="72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5120</v>
      </c>
      <c r="C46" s="72" t="s">
        <v>144</v>
      </c>
      <c r="D46" s="72">
        <f>(IFERROR(VLOOKUP(B46,'B PRUEBA'!$A$2:$F$568,6,0),0))</f>
        <v>15931233</v>
      </c>
      <c r="E46" s="8"/>
      <c r="F46" s="72">
        <f>(IFERROR(VLOOKUP(B46,'BP 2020'!$A$2:$F$567,6,0),0))</f>
        <v>15699806</v>
      </c>
      <c r="G46" s="14"/>
      <c r="H46" s="156"/>
      <c r="I46" s="72"/>
      <c r="J46" s="8"/>
      <c r="K46" s="72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25">
      <c r="A47" s="1"/>
      <c r="B47" s="1"/>
      <c r="C47" s="72"/>
      <c r="D47" s="72"/>
      <c r="E47" s="8"/>
      <c r="F47" s="83"/>
      <c r="G47" s="14"/>
      <c r="H47" s="12"/>
      <c r="I47" s="83"/>
      <c r="J47" s="8"/>
      <c r="K47" s="72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" customHeight="1" x14ac:dyDescent="0.25">
      <c r="A48" s="1"/>
      <c r="B48" s="22">
        <v>53</v>
      </c>
      <c r="C48" s="83" t="s">
        <v>116</v>
      </c>
      <c r="D48" s="83">
        <f>SUM(D49:D51)</f>
        <v>114260969.17</v>
      </c>
      <c r="E48" s="35"/>
      <c r="F48" s="83">
        <f>SUM(F49:F51)</f>
        <v>167959546.88</v>
      </c>
      <c r="G48" s="11"/>
      <c r="H48" s="12"/>
      <c r="I48" s="83"/>
      <c r="J48" s="8"/>
      <c r="K48" s="72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">
      <c r="A49" s="1"/>
      <c r="B49" s="1">
        <v>5360</v>
      </c>
      <c r="C49" s="72" t="s">
        <v>145</v>
      </c>
      <c r="D49" s="72">
        <f>(IFERROR(VLOOKUP(B49,'B PRUEBA'!$A$2:$F$568,6,0),0))</f>
        <v>98926766.170000002</v>
      </c>
      <c r="E49" s="8"/>
      <c r="F49" s="72">
        <f>(IFERROR(VLOOKUP(B49,'BP 2020'!$A$2:$F$567,6,0),0))</f>
        <v>110533565.97</v>
      </c>
      <c r="G49" s="14"/>
      <c r="H49" s="17"/>
      <c r="I49" s="72"/>
      <c r="J49" s="8"/>
      <c r="K49" s="72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22"/>
      <c r="B50" s="1">
        <v>5366</v>
      </c>
      <c r="C50" s="72" t="s">
        <v>146</v>
      </c>
      <c r="D50" s="72">
        <f>(IFERROR(VLOOKUP(B50,'B PRUEBA'!$A$2:$F$568,6,0),0))</f>
        <v>15334203</v>
      </c>
      <c r="E50" s="8"/>
      <c r="F50" s="72">
        <f>(IFERROR(VLOOKUP(B50,'BP 2020'!$A$2:$F$567,6,0),0))</f>
        <v>15797078.91</v>
      </c>
      <c r="G50" s="14"/>
      <c r="H50" s="13"/>
      <c r="I50" s="83"/>
      <c r="J50" s="8"/>
      <c r="K50" s="72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"/>
      <c r="X50" s="1"/>
      <c r="Y50" s="1"/>
      <c r="Z50" s="1"/>
    </row>
    <row r="51" spans="1:26" ht="15" customHeight="1" x14ac:dyDescent="0.2">
      <c r="A51" s="1"/>
      <c r="B51" s="1">
        <v>5368</v>
      </c>
      <c r="C51" s="72" t="s">
        <v>147</v>
      </c>
      <c r="D51" s="72">
        <f>(IFERROR(VLOOKUP(B51,'B PRUEBA'!$A$2:$F$568,6,0),0))</f>
        <v>0</v>
      </c>
      <c r="E51" s="8"/>
      <c r="F51" s="72">
        <f>(IFERROR(VLOOKUP(B51,'BP 2020'!$A$2:$F$567,6,0),0))</f>
        <v>41628902</v>
      </c>
      <c r="G51" s="11"/>
      <c r="H51" s="8"/>
      <c r="I51" s="72"/>
      <c r="J51" s="8"/>
      <c r="K51" s="72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s="152" customFormat="1" ht="15" customHeight="1" x14ac:dyDescent="0.2">
      <c r="A52" s="1"/>
      <c r="B52" s="1"/>
      <c r="C52" s="72"/>
      <c r="D52" s="72"/>
      <c r="E52" s="8"/>
      <c r="F52" s="148"/>
      <c r="G52" s="14"/>
      <c r="H52" s="8"/>
      <c r="I52" s="72"/>
      <c r="J52" s="8"/>
      <c r="K52" s="72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22">
        <v>57</v>
      </c>
      <c r="C53" s="83" t="s">
        <v>117</v>
      </c>
      <c r="D53" s="83">
        <f>D54</f>
        <v>7942316</v>
      </c>
      <c r="E53" s="8"/>
      <c r="F53" s="83">
        <f>F54</f>
        <v>2398569</v>
      </c>
      <c r="G53" s="14"/>
      <c r="H53" s="1"/>
      <c r="I53" s="72"/>
      <c r="J53" s="8"/>
      <c r="K53" s="72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ht="15" customHeight="1" x14ac:dyDescent="0.2">
      <c r="A54" s="22"/>
      <c r="B54" s="1">
        <v>5720</v>
      </c>
      <c r="C54" s="72" t="s">
        <v>148</v>
      </c>
      <c r="D54" s="72">
        <f>(IFERROR(VLOOKUP(B54,'B PRUEBA'!$A$2:$F$568,6,0),0))</f>
        <v>7942316</v>
      </c>
      <c r="E54" s="8"/>
      <c r="F54" s="72">
        <f>(IFERROR(VLOOKUP(B54,'BP 2020'!$A$2:$F$567,6,0),0))</f>
        <v>2398569</v>
      </c>
      <c r="G54" s="1"/>
      <c r="H54" s="13"/>
      <c r="I54" s="83"/>
      <c r="J54" s="8"/>
      <c r="K54" s="7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ht="15" customHeight="1" x14ac:dyDescent="0.2">
      <c r="A55" s="1"/>
      <c r="B55" s="1"/>
      <c r="C55" s="72"/>
      <c r="D55" s="72"/>
      <c r="E55" s="8"/>
      <c r="F55" s="72"/>
      <c r="G55" s="11"/>
      <c r="H55" s="8"/>
      <c r="I55" s="72"/>
      <c r="J55" s="8"/>
      <c r="K55" s="72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ht="15" customHeight="1" x14ac:dyDescent="0.2">
      <c r="A56" s="1"/>
      <c r="B56" s="22"/>
      <c r="C56" s="83" t="s">
        <v>118</v>
      </c>
      <c r="D56" s="333">
        <f>D11-D30-D36</f>
        <v>-19465730.060000181</v>
      </c>
      <c r="E56" s="13"/>
      <c r="F56" s="333">
        <f>F11-F30-F36</f>
        <v>-334581953.71000004</v>
      </c>
      <c r="G56" s="14"/>
      <c r="H56" s="8"/>
      <c r="I56" s="72"/>
      <c r="J56" s="8"/>
      <c r="K56" s="72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ht="15" customHeight="1" x14ac:dyDescent="0.2">
      <c r="A57" s="1"/>
      <c r="B57" s="3"/>
      <c r="C57" s="81"/>
      <c r="D57" s="72"/>
      <c r="E57" s="8"/>
      <c r="F57" s="72"/>
      <c r="G57" s="14"/>
      <c r="H57" s="1"/>
      <c r="I57" s="72"/>
      <c r="J57" s="8"/>
      <c r="K57" s="72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ht="15" customHeight="1" x14ac:dyDescent="0.2">
      <c r="A58" s="1"/>
      <c r="B58" s="22"/>
      <c r="C58" s="82" t="s">
        <v>119</v>
      </c>
      <c r="D58" s="333">
        <f>D60</f>
        <v>1441</v>
      </c>
      <c r="E58" s="13"/>
      <c r="F58" s="333">
        <f>F60</f>
        <v>46474364.710000001</v>
      </c>
      <c r="G58" s="1"/>
      <c r="H58" s="8"/>
      <c r="I58" s="72"/>
      <c r="J58" s="8"/>
      <c r="K58" s="72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ht="15" customHeight="1" x14ac:dyDescent="0.2">
      <c r="A59" s="1"/>
      <c r="B59" s="22"/>
      <c r="C59" s="82"/>
      <c r="D59" s="168"/>
      <c r="E59" s="36"/>
      <c r="F59" s="168"/>
      <c r="G59" s="8"/>
      <c r="H59" s="8"/>
      <c r="I59" s="72"/>
      <c r="J59" s="8"/>
      <c r="K59" s="72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ht="15" customHeight="1" x14ac:dyDescent="0.2">
      <c r="A60" s="1"/>
      <c r="B60" s="22">
        <v>48</v>
      </c>
      <c r="C60" s="83" t="s">
        <v>119</v>
      </c>
      <c r="D60" s="333">
        <f>D61</f>
        <v>1441</v>
      </c>
      <c r="E60" s="13"/>
      <c r="F60" s="333">
        <f>F61</f>
        <v>46474364.710000001</v>
      </c>
      <c r="G60" s="16"/>
      <c r="H60" s="8"/>
      <c r="I60" s="72"/>
      <c r="J60" s="8"/>
      <c r="K60" s="72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ht="15" customHeight="1" x14ac:dyDescent="0.2">
      <c r="A61" s="1"/>
      <c r="B61" s="1">
        <v>4808</v>
      </c>
      <c r="C61" s="72" t="s">
        <v>149</v>
      </c>
      <c r="D61" s="334">
        <f>(IFERROR(VLOOKUP(B61,'B PRUEBA'!$A$2:$F$568,6,0),0))</f>
        <v>1441</v>
      </c>
      <c r="E61" s="8"/>
      <c r="F61" s="334">
        <f>(IFERROR(VLOOKUP(B61,'BP 2020'!$A$2:$F$567,6,0),0))</f>
        <v>46474364.710000001</v>
      </c>
      <c r="G61" s="16"/>
      <c r="H61" s="8"/>
      <c r="I61" s="72"/>
      <c r="J61" s="8"/>
      <c r="K61" s="72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201" customFormat="1" ht="15" customHeight="1" x14ac:dyDescent="0.2">
      <c r="A62" s="1"/>
      <c r="B62" s="1"/>
      <c r="C62" s="72"/>
      <c r="D62" s="334"/>
      <c r="E62" s="8"/>
      <c r="F62" s="334"/>
      <c r="G62" s="16"/>
      <c r="H62" s="8"/>
      <c r="I62" s="72"/>
      <c r="J62" s="8"/>
      <c r="K62" s="72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s="201" customFormat="1" ht="15" customHeight="1" x14ac:dyDescent="0.2">
      <c r="A63" s="1"/>
      <c r="B63" s="1"/>
      <c r="C63" s="72"/>
      <c r="D63" s="334"/>
      <c r="E63" s="8"/>
      <c r="F63" s="334"/>
      <c r="G63" s="16"/>
      <c r="H63" s="8"/>
      <c r="I63" s="72"/>
      <c r="J63" s="8"/>
      <c r="K63" s="72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s="201" customFormat="1" ht="15" customHeight="1" x14ac:dyDescent="0.2">
      <c r="A64" s="1"/>
      <c r="B64" s="1"/>
      <c r="C64" s="72"/>
      <c r="D64" s="334"/>
      <c r="E64" s="8"/>
      <c r="F64" s="334"/>
      <c r="G64" s="16"/>
      <c r="H64" s="8"/>
      <c r="I64" s="72"/>
      <c r="J64" s="8"/>
      <c r="K64" s="72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s="201" customFormat="1" ht="15" customHeight="1" x14ac:dyDescent="0.2">
      <c r="A65" s="1"/>
      <c r="B65" s="1"/>
      <c r="C65" s="72"/>
      <c r="D65" s="334"/>
      <c r="E65" s="8"/>
      <c r="F65" s="334"/>
      <c r="G65" s="16"/>
      <c r="H65" s="8"/>
      <c r="I65" s="72"/>
      <c r="J65" s="8"/>
      <c r="K65" s="72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s="201" customFormat="1" ht="15" customHeight="1" x14ac:dyDescent="0.2">
      <c r="A66" s="1"/>
      <c r="B66" s="1"/>
      <c r="C66" s="72"/>
      <c r="D66" s="334"/>
      <c r="E66" s="8"/>
      <c r="F66" s="334"/>
      <c r="G66" s="16"/>
      <c r="H66" s="8"/>
      <c r="I66" s="72"/>
      <c r="J66" s="8"/>
      <c r="K66" s="72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s="201" customFormat="1" ht="15" customHeight="1" x14ac:dyDescent="0.2">
      <c r="A67" s="1"/>
      <c r="B67" s="1"/>
      <c r="C67" s="72"/>
      <c r="D67" s="334"/>
      <c r="E67" s="8"/>
      <c r="F67" s="334"/>
      <c r="G67" s="16"/>
      <c r="H67" s="8"/>
      <c r="I67" s="72"/>
      <c r="J67" s="8"/>
      <c r="K67" s="72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s="201" customFormat="1" ht="15" customHeight="1" x14ac:dyDescent="0.2">
      <c r="A68" s="1"/>
      <c r="B68" s="1"/>
      <c r="C68" s="72"/>
      <c r="D68" s="334"/>
      <c r="E68" s="8"/>
      <c r="F68" s="334"/>
      <c r="G68" s="16"/>
      <c r="H68" s="8"/>
      <c r="I68" s="72"/>
      <c r="J68" s="8"/>
      <c r="K68" s="72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s="201" customFormat="1" ht="15" customHeight="1" x14ac:dyDescent="0.2">
      <c r="A69" s="1"/>
      <c r="B69" s="1"/>
      <c r="C69" s="72"/>
      <c r="D69" s="334"/>
      <c r="E69" s="8"/>
      <c r="F69" s="334"/>
      <c r="G69" s="16"/>
      <c r="H69" s="8"/>
      <c r="I69" s="72"/>
      <c r="J69" s="8"/>
      <c r="K69" s="72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ht="15" customHeight="1" x14ac:dyDescent="0.2">
      <c r="A70" s="1"/>
      <c r="B70" s="22"/>
      <c r="C70" s="72"/>
      <c r="D70" s="72"/>
      <c r="E70" s="8"/>
      <c r="F70" s="72"/>
      <c r="G70" s="16"/>
      <c r="H70" s="8"/>
      <c r="I70" s="72"/>
      <c r="J70" s="8"/>
      <c r="K70" s="72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22"/>
      <c r="C71" s="82" t="s">
        <v>121</v>
      </c>
      <c r="D71" s="333">
        <f>D73</f>
        <v>7320000</v>
      </c>
      <c r="E71" s="13"/>
      <c r="F71" s="333">
        <f>F73</f>
        <v>0</v>
      </c>
      <c r="G71" s="16"/>
      <c r="H71" s="8"/>
      <c r="I71" s="72"/>
      <c r="J71" s="8"/>
      <c r="K71" s="72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6"/>
      <c r="B72" s="22"/>
      <c r="C72" s="83"/>
      <c r="D72" s="72"/>
      <c r="E72" s="8"/>
      <c r="F72" s="72"/>
      <c r="G72" s="14"/>
      <c r="H72" s="8"/>
      <c r="I72" s="72"/>
      <c r="J72" s="8"/>
      <c r="K72" s="72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6"/>
      <c r="B73" s="22">
        <v>58</v>
      </c>
      <c r="C73" s="83" t="s">
        <v>121</v>
      </c>
      <c r="D73" s="333">
        <f>D74</f>
        <v>7320000</v>
      </c>
      <c r="E73" s="13"/>
      <c r="F73" s="333">
        <f>F74</f>
        <v>0</v>
      </c>
      <c r="G73" s="14"/>
      <c r="H73" s="8"/>
      <c r="I73" s="72"/>
      <c r="J73" s="8"/>
      <c r="K73" s="72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"/>
      <c r="B74" s="1">
        <v>5890</v>
      </c>
      <c r="C74" s="72" t="s">
        <v>150</v>
      </c>
      <c r="D74" s="334">
        <f>(IFERROR(VLOOKUP(B74,'B PRUEBA'!$A$2:$F$568,6,0),0))</f>
        <v>7320000</v>
      </c>
      <c r="E74" s="8"/>
      <c r="F74" s="334">
        <f>(IFERROR(VLOOKUP(B74,'BP 2020'!$A$2:$F$567,6,0),0))</f>
        <v>0</v>
      </c>
      <c r="G74" s="1"/>
      <c r="H74" s="8"/>
      <c r="I74" s="72"/>
      <c r="J74" s="8"/>
      <c r="K74" s="72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5">
      <c r="A75" s="1"/>
      <c r="B75" s="22"/>
      <c r="C75" s="72"/>
      <c r="D75" s="8"/>
      <c r="E75" s="8"/>
      <c r="F75" s="8"/>
      <c r="G75" s="98"/>
      <c r="H75" s="8"/>
      <c r="I75" s="72"/>
      <c r="J75" s="8"/>
      <c r="K75" s="72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22"/>
      <c r="C76" s="83" t="s">
        <v>151</v>
      </c>
      <c r="D76" s="333">
        <f>D56+D58-D71</f>
        <v>-26784289.060000181</v>
      </c>
      <c r="E76" s="264"/>
      <c r="F76" s="333">
        <f>F56+F58-F71</f>
        <v>-288107589.00000006</v>
      </c>
      <c r="G76" s="11"/>
      <c r="H76" s="8"/>
      <c r="I76" s="72"/>
      <c r="J76" s="8"/>
      <c r="K76" s="72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">
      <c r="A77" s="1"/>
      <c r="B77" s="22"/>
      <c r="C77" s="72"/>
      <c r="D77" s="261"/>
      <c r="E77" s="261"/>
      <c r="F77" s="277"/>
      <c r="G77" s="14"/>
      <c r="H77" s="8"/>
      <c r="I77" s="72"/>
      <c r="J77" s="8"/>
      <c r="K77" s="72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"/>
      <c r="B78" s="22"/>
      <c r="C78" s="72"/>
      <c r="D78" s="261"/>
      <c r="E78" s="261"/>
      <c r="F78" s="277"/>
      <c r="G78" s="14"/>
      <c r="H78" s="8"/>
      <c r="I78" s="72"/>
      <c r="J78" s="8"/>
      <c r="K78" s="72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22"/>
      <c r="C79" s="72"/>
      <c r="D79" s="261"/>
      <c r="E79" s="261"/>
      <c r="F79" s="277"/>
      <c r="G79" s="14"/>
      <c r="H79" s="8"/>
      <c r="I79" s="72"/>
      <c r="J79" s="8"/>
      <c r="K79" s="72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5">
      <c r="A80" s="1"/>
      <c r="B80" s="22"/>
      <c r="C80" s="72"/>
      <c r="D80" s="8"/>
      <c r="E80" s="8"/>
      <c r="F80" s="148"/>
      <c r="G80" s="98"/>
      <c r="H80" s="8"/>
      <c r="I80" s="72"/>
      <c r="J80" s="8"/>
      <c r="K80" s="72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5">
      <c r="A81" s="1"/>
      <c r="B81" s="1"/>
      <c r="C81" s="80"/>
      <c r="D81" s="8"/>
      <c r="E81" s="8"/>
      <c r="F81" s="148"/>
      <c r="G81" s="98"/>
      <c r="H81" s="8"/>
      <c r="I81" s="72"/>
      <c r="J81" s="8"/>
      <c r="K81" s="72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5">
      <c r="A82" s="1"/>
      <c r="B82" s="1" t="s">
        <v>36</v>
      </c>
      <c r="C82" s="54"/>
      <c r="D82" s="1" t="s">
        <v>36</v>
      </c>
      <c r="E82" s="27"/>
      <c r="F82" s="1" t="s">
        <v>36</v>
      </c>
      <c r="G82" s="98"/>
      <c r="H82" s="8"/>
      <c r="I82" s="72"/>
      <c r="J82" s="8"/>
      <c r="K82" s="72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5">
      <c r="A83" s="1"/>
      <c r="B83" s="80" t="s">
        <v>37</v>
      </c>
      <c r="C83" s="159"/>
      <c r="D83" s="22" t="s">
        <v>38</v>
      </c>
      <c r="E83" s="8"/>
      <c r="F83" s="26" t="s">
        <v>540</v>
      </c>
      <c r="G83" s="98"/>
      <c r="H83" s="8"/>
      <c r="I83" s="72"/>
      <c r="J83" s="8"/>
      <c r="K83" s="72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5">
      <c r="A84" s="1"/>
      <c r="B84" s="75" t="s">
        <v>152</v>
      </c>
      <c r="C84" s="159"/>
      <c r="D84" s="1" t="s">
        <v>40</v>
      </c>
      <c r="E84" s="8"/>
      <c r="F84" s="70" t="s">
        <v>541</v>
      </c>
      <c r="G84" s="98"/>
      <c r="H84" s="8"/>
      <c r="I84" s="72"/>
      <c r="J84" s="8"/>
      <c r="K84" s="72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5">
      <c r="A85" s="1"/>
      <c r="B85" s="1"/>
      <c r="C85" s="80"/>
      <c r="D85" s="16"/>
      <c r="E85" s="8"/>
      <c r="F85" s="70" t="s">
        <v>41</v>
      </c>
      <c r="G85" s="98"/>
      <c r="H85" s="8"/>
      <c r="I85" s="72"/>
      <c r="J85" s="8"/>
      <c r="K85" s="72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">
      <c r="A86" s="1"/>
      <c r="B86" s="22"/>
      <c r="C86" s="72"/>
      <c r="D86" s="8"/>
      <c r="E86" s="8"/>
      <c r="F86" s="148"/>
      <c r="G86" s="8"/>
      <c r="H86" s="8"/>
      <c r="I86" s="72"/>
      <c r="J86" s="8"/>
      <c r="K86" s="72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">
      <c r="A87" s="1"/>
      <c r="B87" s="22"/>
      <c r="C87" s="72"/>
      <c r="D87" s="8"/>
      <c r="E87" s="8"/>
      <c r="F87" s="148"/>
      <c r="G87" s="16"/>
      <c r="H87" s="8"/>
      <c r="I87" s="72"/>
      <c r="J87" s="8"/>
      <c r="K87" s="72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5">
      <c r="A88" s="1"/>
      <c r="B88" s="1"/>
      <c r="C88" s="74"/>
      <c r="D88" s="98"/>
      <c r="E88" s="98"/>
      <c r="F88" s="104"/>
      <c r="G88" s="16"/>
      <c r="H88" s="8"/>
      <c r="I88" s="72"/>
      <c r="J88" s="8"/>
      <c r="K88" s="72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5">
      <c r="A89" s="1"/>
      <c r="B89" s="1"/>
      <c r="C89" s="74"/>
      <c r="D89" s="98"/>
      <c r="E89" s="98"/>
      <c r="F89" s="104"/>
      <c r="G89" s="16"/>
      <c r="H89" s="8"/>
      <c r="I89" s="72"/>
      <c r="J89" s="8"/>
      <c r="K89" s="72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159"/>
      <c r="C90" s="93"/>
      <c r="D90" s="98"/>
      <c r="E90" s="98"/>
      <c r="F90" s="104"/>
      <c r="G90" s="16"/>
      <c r="H90" s="8"/>
      <c r="I90" s="72"/>
      <c r="J90" s="8"/>
      <c r="K90" s="72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5">
      <c r="A91" s="1"/>
      <c r="B91" s="159"/>
      <c r="C91" s="74"/>
      <c r="D91" s="98"/>
      <c r="E91" s="98"/>
      <c r="F91" s="104"/>
      <c r="G91" s="8"/>
      <c r="H91" s="8"/>
      <c r="I91" s="72"/>
      <c r="J91" s="8"/>
      <c r="K91" s="72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5">
      <c r="A92" s="1"/>
      <c r="B92" s="159"/>
      <c r="C92" s="74"/>
      <c r="D92" s="98"/>
      <c r="E92" s="98"/>
      <c r="F92" s="104"/>
      <c r="G92" s="16"/>
      <c r="H92" s="8"/>
      <c r="I92" s="72"/>
      <c r="J92" s="8"/>
      <c r="K92" s="72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5">
      <c r="A93" s="1"/>
      <c r="B93" s="66"/>
      <c r="C93" s="74"/>
      <c r="D93" s="98"/>
      <c r="E93" s="98"/>
      <c r="F93" s="104"/>
      <c r="G93" s="16"/>
      <c r="H93" s="8"/>
      <c r="I93" s="72"/>
      <c r="J93" s="8"/>
      <c r="K93" s="72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">
      <c r="A94" s="1"/>
      <c r="B94" s="22"/>
      <c r="C94" s="72"/>
      <c r="D94" s="8"/>
      <c r="E94" s="8"/>
      <c r="F94" s="148"/>
      <c r="G94" s="2"/>
      <c r="H94" s="8"/>
      <c r="I94" s="72"/>
      <c r="J94" s="8"/>
      <c r="K94" s="72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">
      <c r="A95" s="1"/>
      <c r="B95" s="22"/>
      <c r="C95" s="82"/>
      <c r="D95" s="13"/>
      <c r="E95" s="13"/>
      <c r="F95" s="49"/>
      <c r="G95" s="2"/>
      <c r="H95" s="8"/>
      <c r="I95" s="72"/>
      <c r="J95" s="8"/>
      <c r="K95" s="72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">
      <c r="A96" s="1"/>
      <c r="B96" s="22"/>
      <c r="C96" s="83"/>
      <c r="D96" s="8"/>
      <c r="E96" s="8"/>
      <c r="F96" s="148"/>
      <c r="G96" s="14"/>
      <c r="H96" s="8"/>
      <c r="I96" s="72"/>
      <c r="J96" s="8"/>
      <c r="K96" s="72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">
      <c r="A97" s="1"/>
      <c r="B97" s="22"/>
      <c r="C97" s="83"/>
      <c r="D97" s="13"/>
      <c r="E97" s="13"/>
      <c r="F97" s="49"/>
      <c r="G97" s="14"/>
      <c r="H97" s="8"/>
      <c r="I97" s="72"/>
      <c r="J97" s="8"/>
      <c r="K97" s="72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">
      <c r="A98" s="1"/>
      <c r="B98" s="1"/>
      <c r="C98" s="72"/>
      <c r="D98" s="8"/>
      <c r="E98" s="8"/>
      <c r="F98" s="148"/>
      <c r="G98" s="14"/>
      <c r="H98" s="8"/>
      <c r="I98" s="72"/>
      <c r="J98" s="8"/>
      <c r="K98" s="72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1"/>
      <c r="C99" s="72"/>
      <c r="D99" s="8"/>
      <c r="E99" s="8"/>
      <c r="F99" s="148"/>
      <c r="G99" s="14"/>
      <c r="H99" s="8"/>
      <c r="I99" s="72"/>
      <c r="J99" s="8"/>
      <c r="K99" s="72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22"/>
      <c r="C100" s="72"/>
      <c r="D100" s="8"/>
      <c r="E100" s="8"/>
      <c r="F100" s="148"/>
      <c r="G100" s="14"/>
      <c r="H100" s="8"/>
      <c r="I100" s="72"/>
      <c r="J100" s="8"/>
      <c r="K100" s="72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2"/>
      <c r="C101" s="83"/>
      <c r="D101" s="13"/>
      <c r="E101" s="13"/>
      <c r="F101" s="49"/>
      <c r="G101" s="14"/>
      <c r="H101" s="8"/>
      <c r="I101" s="72"/>
      <c r="J101" s="8"/>
      <c r="K101" s="72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2"/>
      <c r="C102" s="83"/>
      <c r="D102" s="8"/>
      <c r="E102" s="8"/>
      <c r="F102" s="148"/>
      <c r="G102" s="14"/>
      <c r="H102" s="8"/>
      <c r="I102" s="72"/>
      <c r="J102" s="8"/>
      <c r="K102" s="72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22"/>
      <c r="C103" s="83"/>
      <c r="D103" s="13"/>
      <c r="E103" s="13"/>
      <c r="F103" s="49"/>
      <c r="G103" s="14"/>
      <c r="H103" s="8"/>
      <c r="I103" s="72"/>
      <c r="J103" s="8"/>
      <c r="K103" s="72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1"/>
      <c r="C104" s="72"/>
      <c r="D104" s="8"/>
      <c r="E104" s="8"/>
      <c r="F104" s="148"/>
      <c r="G104" s="14"/>
      <c r="H104" s="8"/>
      <c r="I104" s="72"/>
      <c r="J104" s="8"/>
      <c r="K104" s="72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1"/>
      <c r="C105" s="72"/>
      <c r="D105" s="8"/>
      <c r="E105" s="8"/>
      <c r="F105" s="148"/>
      <c r="G105" s="14"/>
      <c r="H105" s="8"/>
      <c r="I105" s="72"/>
      <c r="J105" s="8"/>
      <c r="K105" s="72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2"/>
      <c r="C106" s="72"/>
      <c r="D106" s="8"/>
      <c r="E106" s="8"/>
      <c r="F106" s="148"/>
      <c r="G106" s="14"/>
      <c r="H106" s="8"/>
      <c r="I106" s="72"/>
      <c r="J106" s="8"/>
      <c r="K106" s="72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2"/>
      <c r="C107" s="83"/>
      <c r="D107" s="13"/>
      <c r="E107" s="13"/>
      <c r="F107" s="49"/>
      <c r="G107" s="14"/>
      <c r="H107" s="8"/>
      <c r="I107" s="72"/>
      <c r="J107" s="8"/>
      <c r="K107" s="72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2"/>
      <c r="C108" s="72"/>
      <c r="D108" s="8"/>
      <c r="E108" s="8"/>
      <c r="F108" s="148"/>
      <c r="G108" s="14"/>
      <c r="H108" s="8"/>
      <c r="I108" s="72"/>
      <c r="J108" s="8"/>
      <c r="K108" s="72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22"/>
      <c r="C109" s="72"/>
      <c r="D109" s="8"/>
      <c r="E109" s="8"/>
      <c r="F109" s="148"/>
      <c r="G109" s="14"/>
      <c r="H109" s="8"/>
      <c r="I109" s="72"/>
      <c r="J109" s="8"/>
      <c r="K109" s="72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22"/>
      <c r="C110" s="72"/>
      <c r="D110" s="8"/>
      <c r="E110" s="8"/>
      <c r="F110" s="148"/>
      <c r="G110" s="14"/>
      <c r="H110" s="8"/>
      <c r="I110" s="72"/>
      <c r="J110" s="8"/>
      <c r="K110" s="72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5">
      <c r="A111" s="1"/>
      <c r="B111" s="22"/>
      <c r="C111" s="74"/>
      <c r="D111" s="98"/>
      <c r="E111" s="98"/>
      <c r="F111" s="104"/>
      <c r="G111" s="14"/>
      <c r="H111" s="8"/>
      <c r="I111" s="72"/>
      <c r="J111" s="8"/>
      <c r="K111" s="72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5">
      <c r="A112" s="1"/>
      <c r="B112" s="1"/>
      <c r="C112" s="74"/>
      <c r="D112" s="98"/>
      <c r="E112" s="98"/>
      <c r="F112" s="104"/>
      <c r="G112" s="14"/>
      <c r="H112" s="8"/>
      <c r="I112" s="72"/>
      <c r="J112" s="8"/>
      <c r="K112" s="7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5">
      <c r="A113" s="1"/>
      <c r="B113" s="1"/>
      <c r="C113" s="74"/>
      <c r="D113" s="98"/>
      <c r="E113" s="98"/>
      <c r="F113" s="104"/>
      <c r="G113" s="14"/>
      <c r="H113" s="8"/>
      <c r="I113" s="72"/>
      <c r="J113" s="8"/>
      <c r="K113" s="72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5">
      <c r="A114" s="1"/>
      <c r="B114" s="1"/>
      <c r="C114" s="74"/>
      <c r="D114" s="98"/>
      <c r="E114" s="98"/>
      <c r="F114" s="104"/>
      <c r="G114" s="14"/>
      <c r="H114" s="8"/>
      <c r="I114" s="72"/>
      <c r="J114" s="8"/>
      <c r="K114" s="72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5">
      <c r="A115" s="1"/>
      <c r="B115" s="1"/>
      <c r="C115" s="74"/>
      <c r="D115" s="98"/>
      <c r="E115" s="98"/>
      <c r="F115" s="104"/>
      <c r="G115" s="14"/>
      <c r="H115" s="8"/>
      <c r="I115" s="72"/>
      <c r="J115" s="8"/>
      <c r="K115" s="72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5">
      <c r="A116" s="1"/>
      <c r="B116" s="1"/>
      <c r="C116" s="74"/>
      <c r="D116" s="98"/>
      <c r="E116" s="98"/>
      <c r="F116" s="104"/>
      <c r="G116" s="14"/>
      <c r="H116" s="8"/>
      <c r="I116" s="72"/>
      <c r="J116" s="8"/>
      <c r="K116" s="72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5">
      <c r="A117" s="1"/>
      <c r="B117" s="1"/>
      <c r="C117" s="74"/>
      <c r="D117" s="98"/>
      <c r="E117" s="98"/>
      <c r="F117" s="104"/>
      <c r="G117" s="14"/>
      <c r="H117" s="8"/>
      <c r="I117" s="72"/>
      <c r="J117" s="8"/>
      <c r="K117" s="72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5">
      <c r="A118" s="1"/>
      <c r="B118" s="16"/>
      <c r="C118" s="74"/>
      <c r="D118" s="98"/>
      <c r="E118" s="98"/>
      <c r="F118" s="104"/>
      <c r="G118" s="14"/>
      <c r="H118" s="8"/>
      <c r="I118" s="72"/>
      <c r="J118" s="8"/>
      <c r="K118" s="72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5">
      <c r="A119" s="1"/>
      <c r="B119" s="16"/>
      <c r="C119" s="74"/>
      <c r="D119" s="98"/>
      <c r="E119" s="98"/>
      <c r="F119" s="104"/>
      <c r="G119" s="14"/>
      <c r="H119" s="8"/>
      <c r="I119" s="72"/>
      <c r="J119" s="8"/>
      <c r="K119" s="72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23"/>
      <c r="C120" s="74"/>
      <c r="D120" s="98"/>
      <c r="E120" s="98"/>
      <c r="F120" s="104"/>
      <c r="G120" s="14"/>
      <c r="H120" s="8"/>
      <c r="I120" s="72"/>
      <c r="J120" s="8"/>
      <c r="K120" s="72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22"/>
      <c r="C121" s="74"/>
      <c r="D121" s="98"/>
      <c r="E121" s="98"/>
      <c r="F121" s="104"/>
      <c r="G121" s="14"/>
      <c r="H121" s="8"/>
      <c r="I121" s="72"/>
      <c r="J121" s="8"/>
      <c r="K121" s="72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22"/>
      <c r="C122" s="74"/>
      <c r="D122" s="98"/>
      <c r="E122" s="98"/>
      <c r="F122" s="104"/>
      <c r="G122" s="14"/>
      <c r="H122" s="8"/>
      <c r="I122" s="72"/>
      <c r="J122" s="8"/>
      <c r="K122" s="72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5">
      <c r="A123" s="1"/>
      <c r="B123" s="22"/>
      <c r="C123" s="74"/>
      <c r="D123" s="98"/>
      <c r="E123" s="98"/>
      <c r="F123" s="104"/>
      <c r="G123" s="14"/>
      <c r="H123" s="8"/>
      <c r="I123" s="72"/>
      <c r="J123" s="8"/>
      <c r="K123" s="72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">
      <c r="A124" s="1"/>
      <c r="B124" s="22"/>
      <c r="C124" s="72"/>
      <c r="D124" s="8"/>
      <c r="E124" s="8"/>
      <c r="F124" s="148"/>
      <c r="G124" s="14"/>
      <c r="H124" s="8"/>
      <c r="I124" s="72"/>
      <c r="J124" s="8"/>
      <c r="K124" s="72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">
      <c r="A125" s="1"/>
      <c r="B125" s="22"/>
      <c r="C125" s="72"/>
      <c r="D125" s="8"/>
      <c r="E125" s="8"/>
      <c r="F125" s="148"/>
      <c r="G125" s="14"/>
      <c r="H125" s="8"/>
      <c r="I125" s="72"/>
      <c r="J125" s="8"/>
      <c r="K125" s="72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">
      <c r="A126" s="1"/>
      <c r="B126" s="22"/>
      <c r="C126" s="72"/>
      <c r="D126" s="8"/>
      <c r="E126" s="8"/>
      <c r="F126" s="148"/>
      <c r="G126" s="14"/>
      <c r="H126" s="8"/>
      <c r="I126" s="72"/>
      <c r="J126" s="8"/>
      <c r="K126" s="72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">
      <c r="A127" s="1"/>
      <c r="B127" s="22"/>
      <c r="C127" s="72"/>
      <c r="D127" s="8"/>
      <c r="E127" s="8"/>
      <c r="F127" s="148"/>
      <c r="G127" s="14"/>
      <c r="H127" s="8"/>
      <c r="I127" s="72"/>
      <c r="J127" s="8"/>
      <c r="K127" s="72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">
      <c r="A128" s="1"/>
      <c r="B128" s="22"/>
      <c r="C128" s="72"/>
      <c r="D128" s="8"/>
      <c r="E128" s="8"/>
      <c r="F128" s="148"/>
      <c r="G128" s="14"/>
      <c r="H128" s="8"/>
      <c r="I128" s="72"/>
      <c r="J128" s="8"/>
      <c r="K128" s="72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2"/>
      <c r="C129" s="72"/>
      <c r="D129" s="8"/>
      <c r="E129" s="8"/>
      <c r="F129" s="148"/>
      <c r="G129" s="14"/>
      <c r="H129" s="8"/>
      <c r="I129" s="72"/>
      <c r="J129" s="8"/>
      <c r="K129" s="72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2"/>
      <c r="C130" s="72"/>
      <c r="D130" s="8"/>
      <c r="E130" s="8"/>
      <c r="F130" s="148"/>
      <c r="G130" s="14"/>
      <c r="H130" s="8"/>
      <c r="I130" s="72"/>
      <c r="J130" s="8"/>
      <c r="K130" s="72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2"/>
      <c r="C131" s="72"/>
      <c r="D131" s="8"/>
      <c r="E131" s="8"/>
      <c r="F131" s="148"/>
      <c r="G131" s="14"/>
      <c r="H131" s="8"/>
      <c r="I131" s="72"/>
      <c r="J131" s="8"/>
      <c r="K131" s="72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2"/>
      <c r="C132" s="72"/>
      <c r="D132" s="8"/>
      <c r="E132" s="8"/>
      <c r="F132" s="148"/>
      <c r="G132" s="14"/>
      <c r="H132" s="8"/>
      <c r="I132" s="72"/>
      <c r="J132" s="8"/>
      <c r="K132" s="72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2"/>
      <c r="C133" s="72"/>
      <c r="D133" s="8"/>
      <c r="E133" s="8"/>
      <c r="F133" s="148"/>
      <c r="G133" s="14"/>
      <c r="H133" s="8"/>
      <c r="I133" s="72"/>
      <c r="J133" s="8"/>
      <c r="K133" s="72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2"/>
      <c r="C134" s="72"/>
      <c r="D134" s="8"/>
      <c r="E134" s="8"/>
      <c r="F134" s="148"/>
      <c r="G134" s="14"/>
      <c r="H134" s="8"/>
      <c r="I134" s="72"/>
      <c r="J134" s="8"/>
      <c r="K134" s="72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2"/>
      <c r="C135" s="72"/>
      <c r="D135" s="8"/>
      <c r="E135" s="8"/>
      <c r="F135" s="148"/>
      <c r="G135" s="14"/>
      <c r="H135" s="8"/>
      <c r="I135" s="72"/>
      <c r="J135" s="8"/>
      <c r="K135" s="72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2"/>
      <c r="C136" s="72"/>
      <c r="D136" s="8"/>
      <c r="E136" s="8"/>
      <c r="F136" s="148"/>
      <c r="G136" s="14"/>
      <c r="H136" s="8"/>
      <c r="I136" s="72"/>
      <c r="J136" s="8"/>
      <c r="K136" s="72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2"/>
      <c r="C137" s="72"/>
      <c r="D137" s="8"/>
      <c r="E137" s="8"/>
      <c r="F137" s="148"/>
      <c r="G137" s="14"/>
      <c r="H137" s="8"/>
      <c r="I137" s="72"/>
      <c r="J137" s="8"/>
      <c r="K137" s="72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2"/>
      <c r="C138" s="72"/>
      <c r="D138" s="8"/>
      <c r="E138" s="8"/>
      <c r="F138" s="148"/>
      <c r="G138" s="14"/>
      <c r="H138" s="8"/>
      <c r="I138" s="72"/>
      <c r="J138" s="8"/>
      <c r="K138" s="72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2"/>
      <c r="C139" s="72"/>
      <c r="D139" s="8"/>
      <c r="E139" s="8"/>
      <c r="F139" s="148"/>
      <c r="G139" s="14"/>
      <c r="H139" s="8"/>
      <c r="I139" s="72"/>
      <c r="J139" s="8"/>
      <c r="K139" s="72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2"/>
      <c r="C140" s="72"/>
      <c r="D140" s="8"/>
      <c r="E140" s="8"/>
      <c r="F140" s="148"/>
      <c r="G140" s="14"/>
      <c r="H140" s="8"/>
      <c r="I140" s="72"/>
      <c r="J140" s="8"/>
      <c r="K140" s="72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2"/>
      <c r="C141" s="72"/>
      <c r="D141" s="8"/>
      <c r="E141" s="8"/>
      <c r="F141" s="148"/>
      <c r="G141" s="14"/>
      <c r="H141" s="8"/>
      <c r="I141" s="72"/>
      <c r="J141" s="8"/>
      <c r="K141" s="72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2"/>
      <c r="C142" s="72"/>
      <c r="D142" s="8"/>
      <c r="E142" s="8"/>
      <c r="F142" s="148"/>
      <c r="G142" s="14"/>
      <c r="H142" s="8"/>
      <c r="I142" s="72"/>
      <c r="J142" s="8"/>
      <c r="K142" s="72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2"/>
      <c r="C143" s="72"/>
      <c r="D143" s="8"/>
      <c r="E143" s="8"/>
      <c r="F143" s="148"/>
      <c r="G143" s="14"/>
      <c r="H143" s="8"/>
      <c r="I143" s="72"/>
      <c r="J143" s="8"/>
      <c r="K143" s="72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2"/>
      <c r="C144" s="72"/>
      <c r="D144" s="8"/>
      <c r="E144" s="8"/>
      <c r="F144" s="148"/>
      <c r="G144" s="14"/>
      <c r="H144" s="8"/>
      <c r="I144" s="72"/>
      <c r="J144" s="8"/>
      <c r="K144" s="72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2"/>
      <c r="C145" s="72"/>
      <c r="D145" s="8"/>
      <c r="E145" s="8"/>
      <c r="F145" s="148"/>
      <c r="G145" s="14"/>
      <c r="H145" s="8"/>
      <c r="I145" s="72"/>
      <c r="J145" s="8"/>
      <c r="K145" s="72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2"/>
      <c r="C146" s="72"/>
      <c r="D146" s="8"/>
      <c r="E146" s="8"/>
      <c r="F146" s="148"/>
      <c r="G146" s="14"/>
      <c r="H146" s="8"/>
      <c r="I146" s="72"/>
      <c r="J146" s="8"/>
      <c r="K146" s="72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2"/>
      <c r="C147" s="72"/>
      <c r="D147" s="8"/>
      <c r="E147" s="8"/>
      <c r="F147" s="148"/>
      <c r="G147" s="14"/>
      <c r="H147" s="8"/>
      <c r="I147" s="72"/>
      <c r="J147" s="8"/>
      <c r="K147" s="72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2"/>
      <c r="C148" s="72"/>
      <c r="D148" s="8"/>
      <c r="E148" s="8"/>
      <c r="F148" s="148"/>
      <c r="G148" s="14"/>
      <c r="H148" s="8"/>
      <c r="I148" s="72"/>
      <c r="J148" s="8"/>
      <c r="K148" s="72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2"/>
      <c r="C149" s="72"/>
      <c r="D149" s="8"/>
      <c r="E149" s="8"/>
      <c r="F149" s="148"/>
      <c r="G149" s="14"/>
      <c r="H149" s="8"/>
      <c r="I149" s="72"/>
      <c r="J149" s="8"/>
      <c r="K149" s="72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2"/>
      <c r="C150" s="72"/>
      <c r="D150" s="8"/>
      <c r="E150" s="8"/>
      <c r="F150" s="148"/>
      <c r="G150" s="14"/>
      <c r="H150" s="8"/>
      <c r="I150" s="72"/>
      <c r="J150" s="8"/>
      <c r="K150" s="72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2"/>
      <c r="C151" s="72"/>
      <c r="D151" s="8"/>
      <c r="E151" s="8"/>
      <c r="F151" s="148"/>
      <c r="G151" s="14"/>
      <c r="H151" s="8"/>
      <c r="I151" s="72"/>
      <c r="J151" s="8"/>
      <c r="K151" s="72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2"/>
      <c r="C152" s="72"/>
      <c r="D152" s="8"/>
      <c r="E152" s="8"/>
      <c r="F152" s="148"/>
      <c r="G152" s="14"/>
      <c r="H152" s="8"/>
      <c r="I152" s="72"/>
      <c r="J152" s="8"/>
      <c r="K152" s="72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2"/>
      <c r="C153" s="72"/>
      <c r="D153" s="8"/>
      <c r="E153" s="8"/>
      <c r="F153" s="148"/>
      <c r="G153" s="14"/>
      <c r="H153" s="8"/>
      <c r="I153" s="72"/>
      <c r="J153" s="8"/>
      <c r="K153" s="72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2"/>
      <c r="C154" s="72"/>
      <c r="D154" s="8"/>
      <c r="E154" s="8"/>
      <c r="F154" s="148"/>
      <c r="G154" s="14"/>
      <c r="H154" s="8"/>
      <c r="I154" s="72"/>
      <c r="J154" s="8"/>
      <c r="K154" s="72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2"/>
      <c r="C155" s="72"/>
      <c r="D155" s="8"/>
      <c r="E155" s="8"/>
      <c r="F155" s="148"/>
      <c r="G155" s="14"/>
      <c r="H155" s="8"/>
      <c r="I155" s="72"/>
      <c r="J155" s="8"/>
      <c r="K155" s="72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2"/>
      <c r="C156" s="72"/>
      <c r="D156" s="8"/>
      <c r="E156" s="8"/>
      <c r="F156" s="148"/>
      <c r="G156" s="14"/>
      <c r="H156" s="8"/>
      <c r="I156" s="72"/>
      <c r="J156" s="8"/>
      <c r="K156" s="72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2"/>
      <c r="C157" s="72"/>
      <c r="D157" s="8"/>
      <c r="E157" s="8"/>
      <c r="F157" s="148"/>
      <c r="G157" s="14"/>
      <c r="H157" s="8"/>
      <c r="I157" s="72"/>
      <c r="J157" s="8"/>
      <c r="K157" s="72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2"/>
      <c r="C158" s="72"/>
      <c r="D158" s="8"/>
      <c r="E158" s="8"/>
      <c r="F158" s="148"/>
      <c r="G158" s="14"/>
      <c r="H158" s="8"/>
      <c r="I158" s="72"/>
      <c r="J158" s="8"/>
      <c r="K158" s="72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2"/>
      <c r="C159" s="72"/>
      <c r="D159" s="8"/>
      <c r="E159" s="8"/>
      <c r="F159" s="148"/>
      <c r="G159" s="14"/>
      <c r="H159" s="8"/>
      <c r="I159" s="72"/>
      <c r="J159" s="8"/>
      <c r="K159" s="72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2"/>
      <c r="C160" s="72"/>
      <c r="D160" s="8"/>
      <c r="E160" s="8"/>
      <c r="F160" s="148"/>
      <c r="G160" s="14"/>
      <c r="H160" s="8"/>
      <c r="I160" s="72"/>
      <c r="J160" s="8"/>
      <c r="K160" s="72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2"/>
      <c r="C161" s="72"/>
      <c r="D161" s="8"/>
      <c r="E161" s="8"/>
      <c r="F161" s="148"/>
      <c r="G161" s="14"/>
      <c r="H161" s="8"/>
      <c r="I161" s="72"/>
      <c r="J161" s="8"/>
      <c r="K161" s="72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2"/>
      <c r="C162" s="72"/>
      <c r="D162" s="8"/>
      <c r="E162" s="8"/>
      <c r="F162" s="148"/>
      <c r="G162" s="14"/>
      <c r="H162" s="8"/>
      <c r="I162" s="72"/>
      <c r="J162" s="8"/>
      <c r="K162" s="72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2"/>
      <c r="C163" s="72"/>
      <c r="D163" s="8"/>
      <c r="E163" s="8"/>
      <c r="F163" s="148"/>
      <c r="G163" s="14"/>
      <c r="H163" s="8"/>
      <c r="I163" s="72"/>
      <c r="J163" s="8"/>
      <c r="K163" s="72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2"/>
      <c r="C164" s="72"/>
      <c r="D164" s="8"/>
      <c r="E164" s="8"/>
      <c r="F164" s="148"/>
      <c r="G164" s="14"/>
      <c r="H164" s="8"/>
      <c r="I164" s="72"/>
      <c r="J164" s="8"/>
      <c r="K164" s="72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2"/>
      <c r="C165" s="72"/>
      <c r="D165" s="8"/>
      <c r="E165" s="8"/>
      <c r="F165" s="148"/>
      <c r="G165" s="14"/>
      <c r="H165" s="8"/>
      <c r="I165" s="72"/>
      <c r="J165" s="8"/>
      <c r="K165" s="72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2"/>
      <c r="C166" s="72"/>
      <c r="D166" s="8"/>
      <c r="E166" s="8"/>
      <c r="F166" s="148"/>
      <c r="G166" s="14"/>
      <c r="H166" s="8"/>
      <c r="I166" s="72"/>
      <c r="J166" s="8"/>
      <c r="K166" s="72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2"/>
      <c r="C167" s="72"/>
      <c r="D167" s="8"/>
      <c r="E167" s="8"/>
      <c r="F167" s="148"/>
      <c r="G167" s="14"/>
      <c r="H167" s="8"/>
      <c r="I167" s="72"/>
      <c r="J167" s="8"/>
      <c r="K167" s="72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2"/>
      <c r="C168" s="72"/>
      <c r="D168" s="8"/>
      <c r="E168" s="8"/>
      <c r="F168" s="148"/>
      <c r="G168" s="14"/>
      <c r="H168" s="8"/>
      <c r="I168" s="72"/>
      <c r="J168" s="8"/>
      <c r="K168" s="72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2"/>
      <c r="C169" s="72"/>
      <c r="D169" s="8"/>
      <c r="E169" s="8"/>
      <c r="F169" s="148"/>
      <c r="G169" s="14"/>
      <c r="H169" s="8"/>
      <c r="I169" s="72"/>
      <c r="J169" s="8"/>
      <c r="K169" s="72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2"/>
      <c r="C170" s="72"/>
      <c r="D170" s="8"/>
      <c r="E170" s="8"/>
      <c r="F170" s="148"/>
      <c r="G170" s="14"/>
      <c r="H170" s="8"/>
      <c r="I170" s="72"/>
      <c r="J170" s="8"/>
      <c r="K170" s="72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2"/>
      <c r="C171" s="72"/>
      <c r="D171" s="8"/>
      <c r="E171" s="8"/>
      <c r="F171" s="148"/>
      <c r="G171" s="14"/>
      <c r="H171" s="8"/>
      <c r="I171" s="72"/>
      <c r="J171" s="8"/>
      <c r="K171" s="72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2"/>
      <c r="C172" s="72"/>
      <c r="D172" s="8"/>
      <c r="E172" s="8"/>
      <c r="F172" s="148"/>
      <c r="G172" s="14"/>
      <c r="H172" s="8"/>
      <c r="I172" s="72"/>
      <c r="J172" s="8"/>
      <c r="K172" s="72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2"/>
      <c r="C173" s="72"/>
      <c r="D173" s="8"/>
      <c r="E173" s="8"/>
      <c r="F173" s="148"/>
      <c r="G173" s="14"/>
      <c r="H173" s="8"/>
      <c r="I173" s="72"/>
      <c r="J173" s="8"/>
      <c r="K173" s="72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2"/>
      <c r="C174" s="72"/>
      <c r="D174" s="8"/>
      <c r="E174" s="8"/>
      <c r="F174" s="148"/>
      <c r="G174" s="14"/>
      <c r="H174" s="8"/>
      <c r="I174" s="72"/>
      <c r="J174" s="8"/>
      <c r="K174" s="72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2"/>
      <c r="C175" s="72"/>
      <c r="D175" s="8"/>
      <c r="E175" s="8"/>
      <c r="F175" s="148"/>
      <c r="G175" s="14"/>
      <c r="H175" s="8"/>
      <c r="I175" s="72"/>
      <c r="J175" s="8"/>
      <c r="K175" s="72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2"/>
      <c r="C176" s="72"/>
      <c r="D176" s="8"/>
      <c r="E176" s="8"/>
      <c r="F176" s="148"/>
      <c r="G176" s="14"/>
      <c r="H176" s="8"/>
      <c r="I176" s="72"/>
      <c r="J176" s="8"/>
      <c r="K176" s="72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2"/>
      <c r="C177" s="72"/>
      <c r="D177" s="8"/>
      <c r="E177" s="8"/>
      <c r="F177" s="148"/>
      <c r="G177" s="14"/>
      <c r="H177" s="8"/>
      <c r="I177" s="72"/>
      <c r="J177" s="8"/>
      <c r="K177" s="72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2"/>
      <c r="C178" s="72"/>
      <c r="D178" s="8"/>
      <c r="E178" s="8"/>
      <c r="F178" s="148"/>
      <c r="G178" s="14"/>
      <c r="H178" s="8"/>
      <c r="I178" s="72"/>
      <c r="J178" s="8"/>
      <c r="K178" s="72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2"/>
      <c r="C179" s="72"/>
      <c r="D179" s="8"/>
      <c r="E179" s="8"/>
      <c r="F179" s="148"/>
      <c r="G179" s="14"/>
      <c r="H179" s="8"/>
      <c r="I179" s="72"/>
      <c r="J179" s="8"/>
      <c r="K179" s="72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2"/>
      <c r="C180" s="72"/>
      <c r="D180" s="8"/>
      <c r="E180" s="8"/>
      <c r="F180" s="148"/>
      <c r="G180" s="14"/>
      <c r="H180" s="8"/>
      <c r="I180" s="72"/>
      <c r="J180" s="8"/>
      <c r="K180" s="72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2"/>
      <c r="C181" s="72"/>
      <c r="D181" s="8"/>
      <c r="E181" s="8"/>
      <c r="F181" s="148"/>
      <c r="G181" s="14"/>
      <c r="H181" s="8"/>
      <c r="I181" s="72"/>
      <c r="J181" s="8"/>
      <c r="K181" s="72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2"/>
      <c r="C182" s="72"/>
      <c r="D182" s="8"/>
      <c r="E182" s="8"/>
      <c r="F182" s="148"/>
      <c r="G182" s="14"/>
      <c r="H182" s="8"/>
      <c r="I182" s="72"/>
      <c r="J182" s="8"/>
      <c r="K182" s="72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2"/>
      <c r="C183" s="72"/>
      <c r="D183" s="8"/>
      <c r="E183" s="8"/>
      <c r="F183" s="148"/>
      <c r="G183" s="14"/>
      <c r="H183" s="8"/>
      <c r="I183" s="72"/>
      <c r="J183" s="8"/>
      <c r="K183" s="72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2"/>
      <c r="C184" s="72"/>
      <c r="D184" s="8"/>
      <c r="E184" s="8"/>
      <c r="F184" s="148"/>
      <c r="G184" s="14"/>
      <c r="H184" s="8"/>
      <c r="I184" s="72"/>
      <c r="J184" s="8"/>
      <c r="K184" s="72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2"/>
      <c r="C185" s="72"/>
      <c r="D185" s="8"/>
      <c r="E185" s="8"/>
      <c r="F185" s="148"/>
      <c r="G185" s="14"/>
      <c r="H185" s="8"/>
      <c r="I185" s="72"/>
      <c r="J185" s="8"/>
      <c r="K185" s="72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2"/>
      <c r="C186" s="72"/>
      <c r="D186" s="8"/>
      <c r="E186" s="8"/>
      <c r="F186" s="148"/>
      <c r="G186" s="14"/>
      <c r="H186" s="8"/>
      <c r="I186" s="72"/>
      <c r="J186" s="8"/>
      <c r="K186" s="72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2"/>
      <c r="C187" s="72"/>
      <c r="D187" s="8"/>
      <c r="E187" s="8"/>
      <c r="F187" s="148"/>
      <c r="G187" s="14"/>
      <c r="H187" s="8"/>
      <c r="I187" s="72"/>
      <c r="J187" s="8"/>
      <c r="K187" s="72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2"/>
      <c r="C188" s="72"/>
      <c r="D188" s="8"/>
      <c r="E188" s="8"/>
      <c r="F188" s="148"/>
      <c r="G188" s="14"/>
      <c r="H188" s="8"/>
      <c r="I188" s="72"/>
      <c r="J188" s="8"/>
      <c r="K188" s="72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2"/>
      <c r="C189" s="72"/>
      <c r="D189" s="8"/>
      <c r="E189" s="8"/>
      <c r="F189" s="148"/>
      <c r="G189" s="14"/>
      <c r="H189" s="8"/>
      <c r="I189" s="72"/>
      <c r="J189" s="8"/>
      <c r="K189" s="72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2"/>
      <c r="C190" s="72"/>
      <c r="D190" s="8"/>
      <c r="E190" s="8"/>
      <c r="F190" s="148"/>
      <c r="G190" s="14"/>
      <c r="H190" s="8"/>
      <c r="I190" s="72"/>
      <c r="J190" s="8"/>
      <c r="K190" s="72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2"/>
      <c r="C191" s="72"/>
      <c r="D191" s="8"/>
      <c r="E191" s="8"/>
      <c r="F191" s="148"/>
      <c r="G191" s="14"/>
      <c r="H191" s="8"/>
      <c r="I191" s="72"/>
      <c r="J191" s="8"/>
      <c r="K191" s="72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2"/>
      <c r="C192" s="72"/>
      <c r="D192" s="8"/>
      <c r="E192" s="8"/>
      <c r="F192" s="148"/>
      <c r="G192" s="14"/>
      <c r="H192" s="8"/>
      <c r="I192" s="72"/>
      <c r="J192" s="8"/>
      <c r="K192" s="72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2"/>
      <c r="C193" s="72"/>
      <c r="D193" s="8"/>
      <c r="E193" s="8"/>
      <c r="F193" s="148"/>
      <c r="G193" s="14"/>
      <c r="H193" s="8"/>
      <c r="I193" s="72"/>
      <c r="J193" s="8"/>
      <c r="K193" s="72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2"/>
      <c r="C194" s="72"/>
      <c r="D194" s="8"/>
      <c r="E194" s="8"/>
      <c r="F194" s="148"/>
      <c r="G194" s="14"/>
      <c r="H194" s="8"/>
      <c r="I194" s="72"/>
      <c r="J194" s="8"/>
      <c r="K194" s="72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2"/>
      <c r="C195" s="72"/>
      <c r="D195" s="8"/>
      <c r="E195" s="8"/>
      <c r="F195" s="148"/>
      <c r="G195" s="14"/>
      <c r="H195" s="8"/>
      <c r="I195" s="72"/>
      <c r="J195" s="8"/>
      <c r="K195" s="72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2"/>
      <c r="C196" s="72"/>
      <c r="D196" s="8"/>
      <c r="E196" s="8"/>
      <c r="F196" s="148"/>
      <c r="G196" s="14"/>
      <c r="H196" s="8"/>
      <c r="I196" s="72"/>
      <c r="J196" s="8"/>
      <c r="K196" s="72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2"/>
      <c r="C197" s="72"/>
      <c r="D197" s="8"/>
      <c r="E197" s="8"/>
      <c r="F197" s="148"/>
      <c r="G197" s="14"/>
      <c r="H197" s="8"/>
      <c r="I197" s="72"/>
      <c r="J197" s="8"/>
      <c r="K197" s="72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2"/>
      <c r="C198" s="72"/>
      <c r="D198" s="8"/>
      <c r="E198" s="8"/>
      <c r="F198" s="148"/>
      <c r="G198" s="14"/>
      <c r="H198" s="8"/>
      <c r="I198" s="72"/>
      <c r="J198" s="8"/>
      <c r="K198" s="72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2"/>
      <c r="C199" s="72"/>
      <c r="D199" s="8"/>
      <c r="E199" s="8"/>
      <c r="F199" s="148"/>
      <c r="G199" s="14"/>
      <c r="H199" s="8"/>
      <c r="I199" s="72"/>
      <c r="J199" s="8"/>
      <c r="K199" s="72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2"/>
      <c r="C200" s="72"/>
      <c r="D200" s="8"/>
      <c r="E200" s="8"/>
      <c r="F200" s="148"/>
      <c r="G200" s="14"/>
      <c r="H200" s="8"/>
      <c r="I200" s="72"/>
      <c r="J200" s="8"/>
      <c r="K200" s="72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2"/>
      <c r="C201" s="72"/>
      <c r="D201" s="8"/>
      <c r="E201" s="8"/>
      <c r="F201" s="148"/>
      <c r="G201" s="14"/>
      <c r="H201" s="8"/>
      <c r="I201" s="72"/>
      <c r="J201" s="8"/>
      <c r="K201" s="72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2"/>
      <c r="C202" s="72"/>
      <c r="D202" s="8"/>
      <c r="E202" s="8"/>
      <c r="F202" s="148"/>
      <c r="G202" s="14"/>
      <c r="H202" s="8"/>
      <c r="I202" s="72"/>
      <c r="J202" s="8"/>
      <c r="K202" s="72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2"/>
      <c r="C203" s="72"/>
      <c r="D203" s="8"/>
      <c r="E203" s="8"/>
      <c r="F203" s="148"/>
      <c r="G203" s="14"/>
      <c r="H203" s="8"/>
      <c r="I203" s="72"/>
      <c r="J203" s="8"/>
      <c r="K203" s="72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2"/>
      <c r="C204" s="72"/>
      <c r="D204" s="8"/>
      <c r="E204" s="8"/>
      <c r="F204" s="148"/>
      <c r="G204" s="14"/>
      <c r="H204" s="8"/>
      <c r="I204" s="72"/>
      <c r="J204" s="8"/>
      <c r="K204" s="72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2"/>
      <c r="C205" s="72"/>
      <c r="D205" s="8"/>
      <c r="E205" s="8"/>
      <c r="F205" s="148"/>
      <c r="G205" s="14"/>
      <c r="H205" s="8"/>
      <c r="I205" s="72"/>
      <c r="J205" s="8"/>
      <c r="K205" s="72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2"/>
      <c r="C206" s="72"/>
      <c r="D206" s="8"/>
      <c r="E206" s="8"/>
      <c r="F206" s="148"/>
      <c r="G206" s="14"/>
      <c r="H206" s="8"/>
      <c r="I206" s="72"/>
      <c r="J206" s="8"/>
      <c r="K206" s="72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2"/>
      <c r="C207" s="72"/>
      <c r="D207" s="8"/>
      <c r="E207" s="8"/>
      <c r="F207" s="148"/>
      <c r="G207" s="14"/>
      <c r="H207" s="8"/>
      <c r="I207" s="72"/>
      <c r="J207" s="8"/>
      <c r="K207" s="72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2"/>
      <c r="C208" s="72"/>
      <c r="D208" s="8"/>
      <c r="E208" s="8"/>
      <c r="F208" s="148"/>
      <c r="G208" s="14"/>
      <c r="H208" s="8"/>
      <c r="I208" s="72"/>
      <c r="J208" s="8"/>
      <c r="K208" s="72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2"/>
      <c r="C209" s="72"/>
      <c r="D209" s="8"/>
      <c r="E209" s="8"/>
      <c r="F209" s="148"/>
      <c r="G209" s="14"/>
      <c r="H209" s="8"/>
      <c r="I209" s="72"/>
      <c r="J209" s="8"/>
      <c r="K209" s="72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2"/>
      <c r="C210" s="72"/>
      <c r="D210" s="8"/>
      <c r="E210" s="8"/>
      <c r="F210" s="148"/>
      <c r="G210" s="14"/>
      <c r="H210" s="8"/>
      <c r="I210" s="72"/>
      <c r="J210" s="8"/>
      <c r="K210" s="72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2"/>
      <c r="C211" s="72"/>
      <c r="D211" s="8"/>
      <c r="E211" s="8"/>
      <c r="F211" s="148"/>
      <c r="G211" s="14"/>
      <c r="H211" s="8"/>
      <c r="I211" s="72"/>
      <c r="J211" s="8"/>
      <c r="K211" s="72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2"/>
      <c r="C212" s="72"/>
      <c r="D212" s="8"/>
      <c r="E212" s="8"/>
      <c r="F212" s="148"/>
      <c r="G212" s="14"/>
      <c r="H212" s="8"/>
      <c r="I212" s="72"/>
      <c r="J212" s="8"/>
      <c r="K212" s="72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2"/>
      <c r="C213" s="72"/>
      <c r="D213" s="8"/>
      <c r="E213" s="8"/>
      <c r="F213" s="148"/>
      <c r="G213" s="14"/>
      <c r="H213" s="8"/>
      <c r="I213" s="72"/>
      <c r="J213" s="8"/>
      <c r="K213" s="72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2"/>
      <c r="C214" s="72"/>
      <c r="D214" s="8"/>
      <c r="E214" s="8"/>
      <c r="F214" s="148"/>
      <c r="G214" s="14"/>
      <c r="H214" s="8"/>
      <c r="I214" s="72"/>
      <c r="J214" s="8"/>
      <c r="K214" s="72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2"/>
      <c r="C215" s="72"/>
      <c r="D215" s="8"/>
      <c r="E215" s="8"/>
      <c r="F215" s="148"/>
      <c r="G215" s="14"/>
      <c r="H215" s="8"/>
      <c r="I215" s="72"/>
      <c r="J215" s="8"/>
      <c r="K215" s="72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2"/>
      <c r="C216" s="72"/>
      <c r="D216" s="8"/>
      <c r="E216" s="8"/>
      <c r="F216" s="148"/>
      <c r="G216" s="14"/>
      <c r="H216" s="8"/>
      <c r="I216" s="72"/>
      <c r="J216" s="8"/>
      <c r="K216" s="72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2"/>
      <c r="C217" s="72"/>
      <c r="D217" s="8"/>
      <c r="E217" s="8"/>
      <c r="F217" s="148"/>
      <c r="G217" s="14"/>
      <c r="H217" s="8"/>
      <c r="I217" s="72"/>
      <c r="J217" s="8"/>
      <c r="K217" s="72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2"/>
      <c r="C218" s="72"/>
      <c r="D218" s="8"/>
      <c r="E218" s="8"/>
      <c r="F218" s="148"/>
      <c r="G218" s="14"/>
      <c r="H218" s="8"/>
      <c r="I218" s="72"/>
      <c r="J218" s="8"/>
      <c r="K218" s="72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2"/>
      <c r="C219" s="72"/>
      <c r="D219" s="8"/>
      <c r="E219" s="8"/>
      <c r="F219" s="148"/>
      <c r="G219" s="14"/>
      <c r="H219" s="8"/>
      <c r="I219" s="72"/>
      <c r="J219" s="8"/>
      <c r="K219" s="72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2"/>
      <c r="C220" s="72"/>
      <c r="D220" s="8"/>
      <c r="E220" s="8"/>
      <c r="F220" s="148"/>
      <c r="G220" s="14"/>
      <c r="H220" s="8"/>
      <c r="I220" s="72"/>
      <c r="J220" s="8"/>
      <c r="K220" s="72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2"/>
      <c r="C221" s="72"/>
      <c r="D221" s="8"/>
      <c r="E221" s="8"/>
      <c r="F221" s="148"/>
      <c r="G221" s="14"/>
      <c r="H221" s="8"/>
      <c r="I221" s="72"/>
      <c r="J221" s="8"/>
      <c r="K221" s="72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2"/>
      <c r="C222" s="72"/>
      <c r="D222" s="8"/>
      <c r="E222" s="8"/>
      <c r="F222" s="148"/>
      <c r="G222" s="14"/>
      <c r="H222" s="8"/>
      <c r="I222" s="72"/>
      <c r="J222" s="8"/>
      <c r="K222" s="72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2"/>
      <c r="C223" s="72"/>
      <c r="D223" s="8"/>
      <c r="E223" s="8"/>
      <c r="F223" s="148"/>
      <c r="G223" s="14"/>
      <c r="H223" s="8"/>
      <c r="I223" s="72"/>
      <c r="J223" s="8"/>
      <c r="K223" s="72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2"/>
      <c r="C224" s="72"/>
      <c r="D224" s="8"/>
      <c r="E224" s="8"/>
      <c r="F224" s="148"/>
      <c r="G224" s="14"/>
      <c r="H224" s="8"/>
      <c r="I224" s="72"/>
      <c r="J224" s="8"/>
      <c r="K224" s="72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2"/>
      <c r="C225" s="72"/>
      <c r="D225" s="8"/>
      <c r="E225" s="8"/>
      <c r="F225" s="148"/>
      <c r="G225" s="14"/>
      <c r="H225" s="8"/>
      <c r="I225" s="72"/>
      <c r="J225" s="8"/>
      <c r="K225" s="72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2"/>
      <c r="C226" s="72"/>
      <c r="D226" s="8"/>
      <c r="E226" s="8"/>
      <c r="F226" s="148"/>
      <c r="G226" s="14"/>
      <c r="H226" s="8"/>
      <c r="I226" s="72"/>
      <c r="J226" s="8"/>
      <c r="K226" s="72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2"/>
      <c r="C227" s="72"/>
      <c r="D227" s="8"/>
      <c r="E227" s="8"/>
      <c r="F227" s="148"/>
      <c r="G227" s="14"/>
      <c r="H227" s="8"/>
      <c r="I227" s="72"/>
      <c r="J227" s="8"/>
      <c r="K227" s="72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2"/>
      <c r="C228" s="72"/>
      <c r="D228" s="8"/>
      <c r="E228" s="8"/>
      <c r="F228" s="148"/>
      <c r="G228" s="14"/>
      <c r="H228" s="8"/>
      <c r="I228" s="72"/>
      <c r="J228" s="8"/>
      <c r="K228" s="72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2"/>
      <c r="C229" s="72"/>
      <c r="D229" s="8"/>
      <c r="E229" s="8"/>
      <c r="F229" s="148"/>
      <c r="G229" s="14"/>
      <c r="H229" s="8"/>
      <c r="I229" s="72"/>
      <c r="J229" s="8"/>
      <c r="K229" s="72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2"/>
      <c r="C230" s="72"/>
      <c r="D230" s="8"/>
      <c r="E230" s="8"/>
      <c r="F230" s="148"/>
      <c r="G230" s="14"/>
      <c r="H230" s="8"/>
      <c r="I230" s="72"/>
      <c r="J230" s="8"/>
      <c r="K230" s="72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2"/>
      <c r="C231" s="72"/>
      <c r="D231" s="8"/>
      <c r="E231" s="8"/>
      <c r="F231" s="148"/>
      <c r="G231" s="14"/>
      <c r="H231" s="8"/>
      <c r="I231" s="72"/>
      <c r="J231" s="8"/>
      <c r="K231" s="72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2"/>
      <c r="C232" s="72"/>
      <c r="D232" s="8"/>
      <c r="E232" s="8"/>
      <c r="F232" s="148"/>
      <c r="G232" s="14"/>
      <c r="H232" s="8"/>
      <c r="I232" s="72"/>
      <c r="J232" s="8"/>
      <c r="K232" s="72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2"/>
      <c r="C233" s="72"/>
      <c r="D233" s="8"/>
      <c r="E233" s="8"/>
      <c r="F233" s="148"/>
      <c r="G233" s="14"/>
      <c r="H233" s="8"/>
      <c r="I233" s="72"/>
      <c r="J233" s="8"/>
      <c r="K233" s="72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2"/>
      <c r="C234" s="72"/>
      <c r="D234" s="8"/>
      <c r="E234" s="8"/>
      <c r="F234" s="148"/>
      <c r="G234" s="14"/>
      <c r="H234" s="8"/>
      <c r="I234" s="72"/>
      <c r="J234" s="8"/>
      <c r="K234" s="72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2"/>
      <c r="C235" s="72"/>
      <c r="D235" s="8"/>
      <c r="E235" s="8"/>
      <c r="F235" s="148"/>
      <c r="G235" s="14"/>
      <c r="H235" s="8"/>
      <c r="I235" s="72"/>
      <c r="J235" s="8"/>
      <c r="K235" s="72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2"/>
      <c r="C236" s="72"/>
      <c r="D236" s="8"/>
      <c r="E236" s="8"/>
      <c r="F236" s="148"/>
      <c r="G236" s="14"/>
      <c r="H236" s="8"/>
      <c r="I236" s="72"/>
      <c r="J236" s="8"/>
      <c r="K236" s="72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2"/>
      <c r="C237" s="72"/>
      <c r="D237" s="8"/>
      <c r="E237" s="8"/>
      <c r="F237" s="148"/>
      <c r="G237" s="14"/>
      <c r="H237" s="8"/>
      <c r="I237" s="72"/>
      <c r="J237" s="8"/>
      <c r="K237" s="72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2"/>
      <c r="C238" s="72"/>
      <c r="D238" s="8"/>
      <c r="E238" s="8"/>
      <c r="F238" s="148"/>
      <c r="G238" s="14"/>
      <c r="H238" s="8"/>
      <c r="I238" s="72"/>
      <c r="J238" s="8"/>
      <c r="K238" s="72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2"/>
      <c r="C239" s="72"/>
      <c r="D239" s="8"/>
      <c r="E239" s="8"/>
      <c r="F239" s="148"/>
      <c r="G239" s="14"/>
      <c r="H239" s="8"/>
      <c r="I239" s="72"/>
      <c r="J239" s="8"/>
      <c r="K239" s="72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2"/>
      <c r="C240" s="72"/>
      <c r="D240" s="8"/>
      <c r="E240" s="8"/>
      <c r="F240" s="148"/>
      <c r="G240" s="14"/>
      <c r="H240" s="8"/>
      <c r="I240" s="72"/>
      <c r="J240" s="8"/>
      <c r="K240" s="72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2"/>
      <c r="C241" s="72"/>
      <c r="D241" s="8"/>
      <c r="E241" s="8"/>
      <c r="F241" s="148"/>
      <c r="G241" s="14"/>
      <c r="H241" s="8"/>
      <c r="I241" s="72"/>
      <c r="J241" s="8"/>
      <c r="K241" s="72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2"/>
      <c r="C242" s="72"/>
      <c r="D242" s="8"/>
      <c r="E242" s="8"/>
      <c r="F242" s="148"/>
      <c r="G242" s="14"/>
      <c r="H242" s="8"/>
      <c r="I242" s="72"/>
      <c r="J242" s="8"/>
      <c r="K242" s="72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2"/>
      <c r="C243" s="72"/>
      <c r="D243" s="8"/>
      <c r="E243" s="8"/>
      <c r="F243" s="148"/>
      <c r="G243" s="14"/>
      <c r="H243" s="8"/>
      <c r="I243" s="72"/>
      <c r="J243" s="8"/>
      <c r="K243" s="72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2"/>
      <c r="C244" s="72"/>
      <c r="D244" s="8"/>
      <c r="E244" s="8"/>
      <c r="F244" s="148"/>
      <c r="G244" s="14"/>
      <c r="H244" s="8"/>
      <c r="I244" s="72"/>
      <c r="J244" s="8"/>
      <c r="K244" s="72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2"/>
      <c r="C245" s="72"/>
      <c r="D245" s="8"/>
      <c r="E245" s="8"/>
      <c r="F245" s="148"/>
      <c r="G245" s="14"/>
      <c r="H245" s="8"/>
      <c r="I245" s="72"/>
      <c r="J245" s="8"/>
      <c r="K245" s="72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2"/>
      <c r="C246" s="72"/>
      <c r="D246" s="8"/>
      <c r="E246" s="8"/>
      <c r="F246" s="148"/>
      <c r="G246" s="14"/>
      <c r="H246" s="8"/>
      <c r="I246" s="72"/>
      <c r="J246" s="8"/>
      <c r="K246" s="72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2"/>
      <c r="C247" s="72"/>
      <c r="D247" s="8"/>
      <c r="E247" s="8"/>
      <c r="F247" s="148"/>
      <c r="G247" s="14"/>
      <c r="H247" s="8"/>
      <c r="I247" s="72"/>
      <c r="J247" s="8"/>
      <c r="K247" s="72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2"/>
      <c r="C248" s="72"/>
      <c r="D248" s="8"/>
      <c r="E248" s="8"/>
      <c r="F248" s="148"/>
      <c r="G248" s="14"/>
      <c r="H248" s="8"/>
      <c r="I248" s="72"/>
      <c r="J248" s="8"/>
      <c r="K248" s="72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2"/>
      <c r="C249" s="72"/>
      <c r="D249" s="8"/>
      <c r="E249" s="8"/>
      <c r="F249" s="148"/>
      <c r="G249" s="14"/>
      <c r="H249" s="8"/>
      <c r="I249" s="72"/>
      <c r="J249" s="8"/>
      <c r="K249" s="72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2"/>
      <c r="C250" s="72"/>
      <c r="D250" s="8"/>
      <c r="E250" s="8"/>
      <c r="F250" s="148"/>
      <c r="G250" s="14"/>
      <c r="H250" s="8"/>
      <c r="I250" s="72"/>
      <c r="J250" s="8"/>
      <c r="K250" s="72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2"/>
      <c r="C251" s="72"/>
      <c r="D251" s="8"/>
      <c r="E251" s="8"/>
      <c r="F251" s="148"/>
      <c r="G251" s="14"/>
      <c r="H251" s="8"/>
      <c r="I251" s="72"/>
      <c r="J251" s="8"/>
      <c r="K251" s="72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2"/>
      <c r="C252" s="72"/>
      <c r="D252" s="8"/>
      <c r="E252" s="8"/>
      <c r="F252" s="148"/>
      <c r="G252" s="14"/>
      <c r="H252" s="8"/>
      <c r="I252" s="72"/>
      <c r="J252" s="8"/>
      <c r="K252" s="72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2"/>
      <c r="C253" s="72"/>
      <c r="D253" s="8"/>
      <c r="E253" s="8"/>
      <c r="F253" s="148"/>
      <c r="G253" s="14"/>
      <c r="H253" s="8"/>
      <c r="I253" s="72"/>
      <c r="J253" s="8"/>
      <c r="K253" s="72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2"/>
      <c r="C254" s="72"/>
      <c r="D254" s="8"/>
      <c r="E254" s="8"/>
      <c r="F254" s="148"/>
      <c r="G254" s="14"/>
      <c r="H254" s="8"/>
      <c r="I254" s="72"/>
      <c r="J254" s="8"/>
      <c r="K254" s="72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2"/>
      <c r="C255" s="72"/>
      <c r="D255" s="8"/>
      <c r="E255" s="8"/>
      <c r="F255" s="148"/>
      <c r="G255" s="14"/>
      <c r="H255" s="8"/>
      <c r="I255" s="72"/>
      <c r="J255" s="8"/>
      <c r="K255" s="72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2"/>
      <c r="C256" s="72"/>
      <c r="D256" s="8"/>
      <c r="E256" s="8"/>
      <c r="F256" s="148"/>
      <c r="G256" s="14"/>
      <c r="H256" s="8"/>
      <c r="I256" s="72"/>
      <c r="J256" s="8"/>
      <c r="K256" s="72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2"/>
      <c r="C257" s="72"/>
      <c r="D257" s="8"/>
      <c r="E257" s="8"/>
      <c r="F257" s="148"/>
      <c r="G257" s="14"/>
      <c r="H257" s="8"/>
      <c r="I257" s="72"/>
      <c r="J257" s="8"/>
      <c r="K257" s="72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2"/>
      <c r="C258" s="72"/>
      <c r="D258" s="8"/>
      <c r="E258" s="8"/>
      <c r="F258" s="148"/>
      <c r="G258" s="14"/>
      <c r="H258" s="8"/>
      <c r="I258" s="72"/>
      <c r="J258" s="8"/>
      <c r="K258" s="72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2"/>
      <c r="C259" s="72"/>
      <c r="D259" s="8"/>
      <c r="E259" s="8"/>
      <c r="F259" s="148"/>
      <c r="G259" s="14"/>
      <c r="H259" s="8"/>
      <c r="I259" s="72"/>
      <c r="J259" s="8"/>
      <c r="K259" s="72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2"/>
      <c r="C260" s="72"/>
      <c r="D260" s="8"/>
      <c r="E260" s="8"/>
      <c r="F260" s="148"/>
      <c r="G260" s="14"/>
      <c r="H260" s="8"/>
      <c r="I260" s="72"/>
      <c r="J260" s="8"/>
      <c r="K260" s="72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2"/>
      <c r="C261" s="72"/>
      <c r="D261" s="8"/>
      <c r="E261" s="8"/>
      <c r="F261" s="148"/>
      <c r="G261" s="14"/>
      <c r="H261" s="8"/>
      <c r="I261" s="72"/>
      <c r="J261" s="8"/>
      <c r="K261" s="72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2"/>
      <c r="C262" s="72"/>
      <c r="D262" s="8"/>
      <c r="E262" s="8"/>
      <c r="F262" s="148"/>
      <c r="G262" s="14"/>
      <c r="H262" s="8"/>
      <c r="I262" s="72"/>
      <c r="J262" s="8"/>
      <c r="K262" s="72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2"/>
      <c r="C263" s="72"/>
      <c r="D263" s="8"/>
      <c r="E263" s="8"/>
      <c r="F263" s="148"/>
      <c r="G263" s="14"/>
      <c r="H263" s="8"/>
      <c r="I263" s="72"/>
      <c r="J263" s="8"/>
      <c r="K263" s="72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2"/>
      <c r="C264" s="72"/>
      <c r="D264" s="8"/>
      <c r="E264" s="8"/>
      <c r="F264" s="148"/>
      <c r="G264" s="14"/>
      <c r="H264" s="8"/>
      <c r="I264" s="72"/>
      <c r="J264" s="8"/>
      <c r="K264" s="72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.75" customHeight="1" x14ac:dyDescent="0.2">
      <c r="A265" s="1"/>
      <c r="B265" s="22"/>
      <c r="C265" s="72"/>
      <c r="D265" s="8"/>
      <c r="E265" s="8"/>
      <c r="F265" s="148"/>
      <c r="G265" s="14"/>
      <c r="H265" s="1"/>
      <c r="I265" s="75"/>
      <c r="J265" s="1"/>
      <c r="K265" s="7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2"/>
      <c r="C266" s="72"/>
      <c r="D266" s="8"/>
      <c r="E266" s="8"/>
      <c r="F266" s="148"/>
      <c r="G266" s="14"/>
      <c r="H266" s="1"/>
      <c r="I266" s="75"/>
      <c r="J266" s="1"/>
      <c r="K266" s="7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2"/>
      <c r="C267" s="72"/>
      <c r="D267" s="8"/>
      <c r="E267" s="8"/>
      <c r="F267" s="148"/>
      <c r="G267" s="14"/>
      <c r="H267" s="1"/>
      <c r="I267" s="75"/>
      <c r="J267" s="1"/>
      <c r="K267" s="7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2"/>
      <c r="C268" s="72"/>
      <c r="D268" s="8"/>
      <c r="E268" s="8"/>
      <c r="F268" s="148"/>
      <c r="G268" s="14"/>
      <c r="H268" s="1"/>
      <c r="I268" s="75"/>
      <c r="J268" s="1"/>
      <c r="K268" s="7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2"/>
      <c r="C269" s="72"/>
      <c r="D269" s="8"/>
      <c r="E269" s="8"/>
      <c r="F269" s="148"/>
      <c r="G269" s="14"/>
      <c r="H269" s="1"/>
      <c r="I269" s="75"/>
      <c r="J269" s="1"/>
      <c r="K269" s="7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2"/>
      <c r="C270" s="72"/>
      <c r="D270" s="8"/>
      <c r="E270" s="8"/>
      <c r="F270" s="148"/>
      <c r="G270" s="14"/>
      <c r="H270" s="1"/>
      <c r="I270" s="75"/>
      <c r="J270" s="1"/>
      <c r="K270" s="7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2"/>
      <c r="C271" s="72"/>
      <c r="D271" s="8"/>
      <c r="E271" s="8"/>
      <c r="F271" s="148"/>
      <c r="G271" s="14"/>
      <c r="H271" s="1"/>
      <c r="I271" s="75"/>
      <c r="J271" s="1"/>
      <c r="K271" s="7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2"/>
      <c r="C272" s="72"/>
      <c r="D272" s="8"/>
      <c r="E272" s="8"/>
      <c r="F272" s="148"/>
      <c r="G272" s="14"/>
      <c r="H272" s="1"/>
      <c r="I272" s="75"/>
      <c r="J272" s="1"/>
      <c r="K272" s="7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2"/>
      <c r="C273" s="72"/>
      <c r="D273" s="8"/>
      <c r="E273" s="8"/>
      <c r="F273" s="148"/>
      <c r="G273" s="14"/>
      <c r="H273" s="1"/>
      <c r="I273" s="75"/>
      <c r="J273" s="1"/>
      <c r="K273" s="7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2"/>
      <c r="C274" s="72"/>
      <c r="D274" s="8"/>
      <c r="E274" s="8"/>
      <c r="F274" s="148"/>
      <c r="G274" s="14"/>
      <c r="H274" s="1"/>
      <c r="I274" s="75"/>
      <c r="J274" s="1"/>
      <c r="K274" s="7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2"/>
      <c r="C275" s="72"/>
      <c r="D275" s="8"/>
      <c r="E275" s="8"/>
      <c r="F275" s="148"/>
      <c r="G275" s="14"/>
      <c r="H275" s="1"/>
      <c r="I275" s="75"/>
      <c r="J275" s="1"/>
      <c r="K275" s="7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2"/>
      <c r="C276" s="72"/>
      <c r="D276" s="8"/>
      <c r="E276" s="8"/>
      <c r="F276" s="148"/>
      <c r="G276" s="14"/>
      <c r="H276" s="1"/>
      <c r="I276" s="75"/>
      <c r="J276" s="1"/>
      <c r="K276" s="7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2"/>
      <c r="C277" s="72"/>
      <c r="D277" s="8"/>
      <c r="E277" s="8"/>
      <c r="F277" s="148"/>
      <c r="G277" s="14"/>
      <c r="H277" s="1"/>
      <c r="I277" s="75"/>
      <c r="J277" s="1"/>
      <c r="K277" s="7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2"/>
      <c r="C278" s="72"/>
      <c r="D278" s="8"/>
      <c r="E278" s="8"/>
      <c r="F278" s="148"/>
      <c r="G278" s="14"/>
      <c r="H278" s="1"/>
      <c r="I278" s="75"/>
      <c r="J278" s="1"/>
      <c r="K278" s="7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2"/>
      <c r="C279" s="72"/>
      <c r="D279" s="8"/>
      <c r="E279" s="8"/>
      <c r="F279" s="148"/>
      <c r="G279" s="14"/>
      <c r="H279" s="1"/>
      <c r="I279" s="75"/>
      <c r="J279" s="1"/>
      <c r="K279" s="7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2"/>
      <c r="C280" s="72"/>
      <c r="D280" s="8"/>
      <c r="E280" s="8"/>
      <c r="F280" s="148"/>
      <c r="G280" s="14"/>
      <c r="H280" s="1"/>
      <c r="I280" s="75"/>
      <c r="J280" s="1"/>
      <c r="K280" s="7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2"/>
      <c r="C281" s="72"/>
      <c r="D281" s="8"/>
      <c r="E281" s="8"/>
      <c r="F281" s="148"/>
      <c r="G281" s="14"/>
      <c r="H281" s="1"/>
      <c r="I281" s="75"/>
      <c r="J281" s="1"/>
      <c r="K281" s="7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2"/>
      <c r="C282" s="72"/>
      <c r="D282" s="8"/>
      <c r="E282" s="8"/>
      <c r="F282" s="148"/>
      <c r="G282" s="14"/>
      <c r="H282" s="1"/>
      <c r="I282" s="75"/>
      <c r="J282" s="1"/>
      <c r="K282" s="7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2"/>
      <c r="C283" s="72"/>
      <c r="D283" s="8"/>
      <c r="E283" s="8"/>
      <c r="F283" s="148"/>
      <c r="G283" s="14"/>
      <c r="H283" s="1"/>
      <c r="I283" s="75"/>
      <c r="J283" s="1"/>
      <c r="K283" s="7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2"/>
      <c r="C284" s="72"/>
      <c r="D284" s="8"/>
      <c r="E284" s="8"/>
      <c r="F284" s="148"/>
      <c r="G284" s="14"/>
      <c r="H284" s="1"/>
      <c r="I284" s="75"/>
      <c r="J284" s="1"/>
      <c r="K284" s="7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2"/>
      <c r="C285" s="72"/>
      <c r="D285" s="8"/>
      <c r="E285" s="8"/>
      <c r="F285" s="148"/>
      <c r="G285" s="14"/>
      <c r="H285" s="1"/>
      <c r="I285" s="75"/>
      <c r="J285" s="1"/>
      <c r="K285" s="7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2"/>
      <c r="C286" s="72"/>
      <c r="D286" s="8"/>
      <c r="E286" s="8"/>
      <c r="F286" s="148"/>
      <c r="G286" s="14"/>
      <c r="H286" s="1"/>
      <c r="I286" s="75"/>
      <c r="J286" s="1"/>
      <c r="K286" s="7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2"/>
      <c r="C287" s="72"/>
      <c r="D287" s="8"/>
      <c r="E287" s="8"/>
      <c r="F287" s="148"/>
      <c r="G287" s="14"/>
      <c r="H287" s="1"/>
      <c r="I287" s="75"/>
      <c r="J287" s="1"/>
      <c r="K287" s="7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2"/>
      <c r="C288" s="72"/>
      <c r="D288" s="8"/>
      <c r="E288" s="8"/>
      <c r="F288" s="148"/>
      <c r="G288" s="14"/>
      <c r="H288" s="1"/>
      <c r="I288" s="75"/>
      <c r="J288" s="1"/>
      <c r="K288" s="7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2"/>
      <c r="C289" s="72"/>
      <c r="D289" s="8"/>
      <c r="E289" s="8"/>
      <c r="F289" s="148"/>
      <c r="G289" s="14"/>
      <c r="H289" s="1"/>
      <c r="I289" s="75"/>
      <c r="J289" s="1"/>
      <c r="K289" s="7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2"/>
      <c r="C290" s="72"/>
      <c r="D290" s="8"/>
      <c r="E290" s="8"/>
      <c r="F290" s="148"/>
      <c r="G290" s="14"/>
      <c r="H290" s="1"/>
      <c r="I290" s="75"/>
      <c r="J290" s="1"/>
      <c r="K290" s="7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2"/>
      <c r="C291" s="72"/>
      <c r="D291" s="8"/>
      <c r="E291" s="8"/>
      <c r="F291" s="148"/>
      <c r="G291" s="1"/>
      <c r="H291" s="1"/>
      <c r="I291" s="75"/>
      <c r="J291" s="1"/>
      <c r="K291" s="7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2"/>
      <c r="C292" s="72"/>
      <c r="D292" s="8"/>
      <c r="E292" s="8"/>
      <c r="F292" s="148"/>
      <c r="G292" s="1"/>
      <c r="H292" s="1"/>
      <c r="I292" s="75"/>
      <c r="J292" s="1"/>
      <c r="K292" s="7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2"/>
      <c r="C293" s="72"/>
      <c r="D293" s="8"/>
      <c r="E293" s="8"/>
      <c r="F293" s="148"/>
      <c r="G293" s="1"/>
      <c r="H293" s="1"/>
      <c r="I293" s="75"/>
      <c r="J293" s="1"/>
      <c r="K293" s="7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2"/>
      <c r="C294" s="72"/>
      <c r="D294" s="8"/>
      <c r="E294" s="8"/>
      <c r="F294" s="148"/>
      <c r="G294" s="1"/>
      <c r="H294" s="1"/>
      <c r="I294" s="75"/>
      <c r="J294" s="1"/>
      <c r="K294" s="7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2"/>
      <c r="C295" s="72"/>
      <c r="D295" s="8"/>
      <c r="E295" s="8"/>
      <c r="F295" s="148"/>
      <c r="G295" s="1"/>
      <c r="H295" s="1"/>
      <c r="I295" s="75"/>
      <c r="J295" s="1"/>
      <c r="K295" s="7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2"/>
      <c r="C296" s="72"/>
      <c r="D296" s="8"/>
      <c r="E296" s="8"/>
      <c r="F296" s="148"/>
      <c r="G296" s="1"/>
      <c r="H296" s="1"/>
      <c r="I296" s="75"/>
      <c r="J296" s="1"/>
      <c r="K296" s="7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2"/>
      <c r="C297" s="72"/>
      <c r="D297" s="8"/>
      <c r="E297" s="8"/>
      <c r="F297" s="148"/>
      <c r="G297" s="1"/>
      <c r="H297" s="1"/>
      <c r="I297" s="75"/>
      <c r="J297" s="1"/>
      <c r="K297" s="7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2"/>
      <c r="C298" s="72"/>
      <c r="D298" s="8"/>
      <c r="E298" s="8"/>
      <c r="F298" s="148"/>
      <c r="G298" s="1"/>
      <c r="H298" s="1"/>
      <c r="I298" s="75"/>
      <c r="J298" s="1"/>
      <c r="K298" s="7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2"/>
      <c r="C299" s="72"/>
      <c r="D299" s="8"/>
      <c r="E299" s="8"/>
      <c r="F299" s="148"/>
      <c r="G299" s="1"/>
      <c r="H299" s="1"/>
      <c r="I299" s="75"/>
      <c r="J299" s="1"/>
      <c r="K299" s="7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2"/>
      <c r="C300" s="72"/>
      <c r="D300" s="8"/>
      <c r="E300" s="8"/>
      <c r="F300" s="148"/>
      <c r="G300" s="1"/>
      <c r="H300" s="1"/>
      <c r="I300" s="75"/>
      <c r="J300" s="1"/>
      <c r="K300" s="7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2"/>
      <c r="C301" s="72"/>
      <c r="D301" s="8"/>
      <c r="E301" s="8"/>
      <c r="F301" s="148"/>
      <c r="G301" s="1"/>
      <c r="H301" s="1"/>
      <c r="I301" s="75"/>
      <c r="J301" s="1"/>
      <c r="K301" s="7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2"/>
      <c r="C302" s="72"/>
      <c r="D302" s="8"/>
      <c r="E302" s="8"/>
      <c r="F302" s="148"/>
      <c r="G302" s="1"/>
      <c r="H302" s="1"/>
      <c r="I302" s="75"/>
      <c r="J302" s="1"/>
      <c r="K302" s="7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2"/>
      <c r="C303" s="72"/>
      <c r="D303" s="8"/>
      <c r="E303" s="8"/>
      <c r="F303" s="148"/>
      <c r="G303" s="1"/>
      <c r="H303" s="1"/>
      <c r="I303" s="75"/>
      <c r="J303" s="1"/>
      <c r="K303" s="7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2"/>
      <c r="C304" s="72"/>
      <c r="D304" s="8"/>
      <c r="E304" s="8"/>
      <c r="F304" s="148"/>
      <c r="G304" s="1"/>
      <c r="H304" s="1"/>
      <c r="I304" s="75"/>
      <c r="J304" s="1"/>
      <c r="K304" s="7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2"/>
      <c r="C305" s="72"/>
      <c r="D305" s="8"/>
      <c r="E305" s="8"/>
      <c r="F305" s="148"/>
      <c r="G305" s="1"/>
      <c r="H305" s="1"/>
      <c r="I305" s="75"/>
      <c r="J305" s="1"/>
      <c r="K305" s="7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2"/>
      <c r="C306" s="72"/>
      <c r="D306" s="8"/>
      <c r="E306" s="8"/>
      <c r="F306" s="148"/>
      <c r="G306" s="1"/>
      <c r="H306" s="1"/>
      <c r="I306" s="75"/>
      <c r="J306" s="1"/>
      <c r="K306" s="7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2"/>
      <c r="C307" s="72"/>
      <c r="D307" s="8"/>
      <c r="E307" s="8"/>
      <c r="F307" s="148"/>
      <c r="G307" s="1"/>
      <c r="H307" s="1"/>
      <c r="I307" s="75"/>
      <c r="J307" s="1"/>
      <c r="K307" s="7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2"/>
      <c r="C308" s="72"/>
      <c r="D308" s="8"/>
      <c r="E308" s="8"/>
      <c r="F308" s="148"/>
      <c r="G308" s="1"/>
      <c r="H308" s="1"/>
      <c r="I308" s="75"/>
      <c r="J308" s="1"/>
      <c r="K308" s="7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2"/>
      <c r="C309" s="72"/>
      <c r="D309" s="8"/>
      <c r="E309" s="8"/>
      <c r="F309" s="148"/>
      <c r="G309" s="1"/>
      <c r="H309" s="1"/>
      <c r="I309" s="75"/>
      <c r="J309" s="1"/>
      <c r="K309" s="7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2"/>
      <c r="C310" s="72"/>
      <c r="D310" s="8"/>
      <c r="E310" s="8"/>
      <c r="F310" s="148"/>
      <c r="G310" s="1"/>
      <c r="H310" s="1"/>
      <c r="I310" s="75"/>
      <c r="J310" s="1"/>
      <c r="K310" s="7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2"/>
      <c r="C311" s="72"/>
      <c r="D311" s="8"/>
      <c r="E311" s="8"/>
      <c r="F311" s="148"/>
      <c r="G311" s="1"/>
      <c r="H311" s="1"/>
      <c r="I311" s="75"/>
      <c r="J311" s="1"/>
      <c r="K311" s="7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2"/>
      <c r="C312" s="72"/>
      <c r="D312" s="8"/>
      <c r="E312" s="8"/>
      <c r="F312" s="148"/>
      <c r="G312" s="1"/>
      <c r="H312" s="1"/>
      <c r="I312" s="75"/>
      <c r="J312" s="1"/>
      <c r="K312" s="7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2"/>
      <c r="C313" s="72"/>
      <c r="D313" s="8"/>
      <c r="E313" s="8"/>
      <c r="F313" s="148"/>
      <c r="G313" s="1"/>
      <c r="H313" s="1"/>
      <c r="I313" s="75"/>
      <c r="J313" s="1"/>
      <c r="K313" s="7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2"/>
      <c r="C314" s="72"/>
      <c r="D314" s="8"/>
      <c r="E314" s="8"/>
      <c r="F314" s="148"/>
      <c r="G314" s="1"/>
      <c r="H314" s="1"/>
      <c r="I314" s="75"/>
      <c r="J314" s="1"/>
      <c r="K314" s="7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2"/>
      <c r="C315" s="72"/>
      <c r="D315" s="8"/>
      <c r="E315" s="8"/>
      <c r="F315" s="148"/>
      <c r="G315" s="1"/>
      <c r="H315" s="1"/>
      <c r="I315" s="75"/>
      <c r="J315" s="1"/>
      <c r="K315" s="7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2"/>
      <c r="C316" s="72"/>
      <c r="D316" s="8"/>
      <c r="E316" s="8"/>
      <c r="F316" s="148"/>
      <c r="G316" s="1"/>
      <c r="H316" s="1"/>
      <c r="I316" s="75"/>
      <c r="J316" s="1"/>
      <c r="K316" s="7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75"/>
      <c r="D317" s="1"/>
      <c r="E317" s="1"/>
      <c r="F317" s="42"/>
      <c r="G317" s="1"/>
      <c r="H317" s="1"/>
      <c r="I317" s="75"/>
      <c r="J317" s="1"/>
      <c r="K317" s="7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75"/>
      <c r="D318" s="1"/>
      <c r="E318" s="1"/>
      <c r="F318" s="42"/>
      <c r="G318" s="1"/>
      <c r="H318" s="1"/>
      <c r="I318" s="75"/>
      <c r="J318" s="1"/>
      <c r="K318" s="7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75"/>
      <c r="D319" s="1"/>
      <c r="E319" s="1"/>
      <c r="F319" s="42"/>
      <c r="G319" s="1"/>
      <c r="H319" s="1"/>
      <c r="I319" s="75"/>
      <c r="J319" s="1"/>
      <c r="K319" s="7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75"/>
      <c r="D320" s="1"/>
      <c r="E320" s="1"/>
      <c r="F320" s="42"/>
      <c r="G320" s="1"/>
      <c r="H320" s="1"/>
      <c r="I320" s="75"/>
      <c r="J320" s="1"/>
      <c r="K320" s="7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75"/>
      <c r="D321" s="1"/>
      <c r="E321" s="1"/>
      <c r="F321" s="42"/>
      <c r="G321" s="1"/>
      <c r="H321" s="1"/>
      <c r="I321" s="75"/>
      <c r="J321" s="1"/>
      <c r="K321" s="7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75"/>
      <c r="D322" s="1"/>
      <c r="E322" s="1"/>
      <c r="F322" s="42"/>
      <c r="G322" s="1"/>
      <c r="H322" s="1"/>
      <c r="I322" s="75"/>
      <c r="J322" s="1"/>
      <c r="K322" s="7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75"/>
      <c r="D323" s="1"/>
      <c r="E323" s="1"/>
      <c r="F323" s="42"/>
      <c r="G323" s="1"/>
      <c r="H323" s="1"/>
      <c r="I323" s="75"/>
      <c r="J323" s="1"/>
      <c r="K323" s="7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75"/>
      <c r="D324" s="1"/>
      <c r="E324" s="1"/>
      <c r="F324" s="42"/>
      <c r="G324" s="1"/>
      <c r="H324" s="1"/>
      <c r="I324" s="75"/>
      <c r="J324" s="1"/>
      <c r="K324" s="7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75"/>
      <c r="D325" s="1"/>
      <c r="E325" s="1"/>
      <c r="F325" s="42"/>
      <c r="G325" s="1"/>
      <c r="H325" s="1"/>
      <c r="I325" s="75"/>
      <c r="J325" s="1"/>
      <c r="K325" s="7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75"/>
      <c r="D326" s="1"/>
      <c r="E326" s="1"/>
      <c r="F326" s="42"/>
      <c r="G326" s="1"/>
      <c r="H326" s="1"/>
      <c r="I326" s="75"/>
      <c r="J326" s="1"/>
      <c r="K326" s="7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75"/>
      <c r="D327" s="1"/>
      <c r="E327" s="1"/>
      <c r="F327" s="42"/>
      <c r="G327" s="1"/>
      <c r="H327" s="1"/>
      <c r="I327" s="75"/>
      <c r="J327" s="1"/>
      <c r="K327" s="7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75"/>
      <c r="D328" s="1"/>
      <c r="E328" s="1"/>
      <c r="F328" s="42"/>
      <c r="G328" s="1"/>
      <c r="H328" s="1"/>
      <c r="I328" s="75"/>
      <c r="J328" s="1"/>
      <c r="K328" s="7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75"/>
      <c r="D329" s="1"/>
      <c r="E329" s="1"/>
      <c r="F329" s="42"/>
      <c r="G329" s="1"/>
      <c r="H329" s="1"/>
      <c r="I329" s="75"/>
      <c r="J329" s="1"/>
      <c r="K329" s="7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75"/>
      <c r="D330" s="1"/>
      <c r="E330" s="1"/>
      <c r="F330" s="42"/>
      <c r="G330" s="1"/>
      <c r="H330" s="1"/>
      <c r="I330" s="75"/>
      <c r="J330" s="1"/>
      <c r="K330" s="7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75"/>
      <c r="D331" s="1"/>
      <c r="E331" s="1"/>
      <c r="F331" s="42"/>
      <c r="G331" s="1"/>
      <c r="H331" s="1"/>
      <c r="I331" s="75"/>
      <c r="J331" s="1"/>
      <c r="K331" s="7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75"/>
      <c r="D332" s="1"/>
      <c r="E332" s="1"/>
      <c r="F332" s="42"/>
      <c r="G332" s="1"/>
      <c r="H332" s="1"/>
      <c r="I332" s="75"/>
      <c r="J332" s="1"/>
      <c r="K332" s="7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75"/>
      <c r="D333" s="1"/>
      <c r="E333" s="1"/>
      <c r="F333" s="42"/>
      <c r="G333" s="1"/>
      <c r="H333" s="1"/>
      <c r="I333" s="75"/>
      <c r="J333" s="1"/>
      <c r="K333" s="7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75"/>
      <c r="D334" s="1"/>
      <c r="E334" s="1"/>
      <c r="F334" s="42"/>
      <c r="G334" s="1"/>
      <c r="H334" s="1"/>
      <c r="I334" s="75"/>
      <c r="J334" s="1"/>
      <c r="K334" s="7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75"/>
      <c r="D335" s="1"/>
      <c r="E335" s="1"/>
      <c r="F335" s="42"/>
      <c r="G335" s="1"/>
      <c r="H335" s="1"/>
      <c r="I335" s="75"/>
      <c r="J335" s="1"/>
      <c r="K335" s="7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75"/>
      <c r="D336" s="1"/>
      <c r="E336" s="1"/>
      <c r="F336" s="42"/>
      <c r="G336" s="1"/>
      <c r="H336" s="1"/>
      <c r="I336" s="75"/>
      <c r="J336" s="1"/>
      <c r="K336" s="7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75"/>
      <c r="D337" s="1"/>
      <c r="E337" s="1"/>
      <c r="F337" s="42"/>
      <c r="G337" s="1"/>
      <c r="H337" s="1"/>
      <c r="I337" s="75"/>
      <c r="J337" s="1"/>
      <c r="K337" s="7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75"/>
      <c r="D338" s="1"/>
      <c r="E338" s="1"/>
      <c r="F338" s="42"/>
      <c r="G338" s="1"/>
      <c r="H338" s="1"/>
      <c r="I338" s="75"/>
      <c r="J338" s="1"/>
      <c r="K338" s="7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75"/>
      <c r="D339" s="1"/>
      <c r="E339" s="1"/>
      <c r="F339" s="42"/>
      <c r="G339" s="1"/>
      <c r="H339" s="1"/>
      <c r="I339" s="75"/>
      <c r="J339" s="1"/>
      <c r="K339" s="7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75"/>
      <c r="D340" s="1"/>
      <c r="E340" s="1"/>
      <c r="F340" s="42"/>
      <c r="G340" s="1"/>
      <c r="H340" s="1"/>
      <c r="I340" s="75"/>
      <c r="J340" s="1"/>
      <c r="K340" s="7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75"/>
      <c r="D341" s="1"/>
      <c r="E341" s="1"/>
      <c r="F341" s="42"/>
      <c r="G341" s="1"/>
      <c r="H341" s="1"/>
      <c r="I341" s="75"/>
      <c r="J341" s="1"/>
      <c r="K341" s="7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75"/>
      <c r="D342" s="1"/>
      <c r="E342" s="1"/>
      <c r="F342" s="42"/>
      <c r="G342" s="1"/>
      <c r="H342" s="1"/>
      <c r="I342" s="75"/>
      <c r="J342" s="1"/>
      <c r="K342" s="7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75"/>
      <c r="D343" s="1"/>
      <c r="E343" s="1"/>
      <c r="F343" s="42"/>
      <c r="G343" s="1"/>
      <c r="H343" s="1"/>
      <c r="I343" s="75"/>
      <c r="J343" s="1"/>
      <c r="K343" s="7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75"/>
      <c r="D344" s="1"/>
      <c r="E344" s="1"/>
      <c r="F344" s="42"/>
      <c r="G344" s="1"/>
      <c r="H344" s="1"/>
      <c r="I344" s="75"/>
      <c r="J344" s="1"/>
      <c r="K344" s="7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75"/>
      <c r="D345" s="1"/>
      <c r="E345" s="1"/>
      <c r="F345" s="42"/>
      <c r="G345" s="1"/>
      <c r="H345" s="1"/>
      <c r="I345" s="75"/>
      <c r="J345" s="1"/>
      <c r="K345" s="7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75"/>
      <c r="D346" s="1"/>
      <c r="E346" s="1"/>
      <c r="F346" s="42"/>
      <c r="G346" s="1"/>
      <c r="H346" s="1"/>
      <c r="I346" s="75"/>
      <c r="J346" s="1"/>
      <c r="K346" s="7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75"/>
      <c r="D347" s="1"/>
      <c r="E347" s="1"/>
      <c r="F347" s="42"/>
      <c r="G347" s="1"/>
      <c r="H347" s="1"/>
      <c r="I347" s="75"/>
      <c r="J347" s="1"/>
      <c r="K347" s="7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75"/>
      <c r="D348" s="1"/>
      <c r="E348" s="1"/>
      <c r="F348" s="42"/>
      <c r="G348" s="1"/>
      <c r="H348" s="1"/>
      <c r="I348" s="75"/>
      <c r="J348" s="1"/>
      <c r="K348" s="7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75"/>
      <c r="D349" s="1"/>
      <c r="E349" s="1"/>
      <c r="F349" s="42"/>
      <c r="G349" s="1"/>
      <c r="H349" s="1"/>
      <c r="I349" s="75"/>
      <c r="J349" s="1"/>
      <c r="K349" s="7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75"/>
      <c r="D350" s="1"/>
      <c r="E350" s="1"/>
      <c r="F350" s="42"/>
      <c r="G350" s="1"/>
      <c r="H350" s="1"/>
      <c r="I350" s="75"/>
      <c r="J350" s="1"/>
      <c r="K350" s="7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75"/>
      <c r="D351" s="1"/>
      <c r="E351" s="1"/>
      <c r="F351" s="42"/>
      <c r="G351" s="1"/>
      <c r="H351" s="1"/>
      <c r="I351" s="75"/>
      <c r="J351" s="1"/>
      <c r="K351" s="7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75"/>
      <c r="D352" s="1"/>
      <c r="E352" s="1"/>
      <c r="F352" s="42"/>
      <c r="G352" s="1"/>
      <c r="H352" s="1"/>
      <c r="I352" s="75"/>
      <c r="J352" s="1"/>
      <c r="K352" s="7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75"/>
      <c r="D353" s="1"/>
      <c r="E353" s="1"/>
      <c r="F353" s="42"/>
      <c r="G353" s="1"/>
      <c r="H353" s="1"/>
      <c r="I353" s="75"/>
      <c r="J353" s="1"/>
      <c r="K353" s="7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75"/>
      <c r="D354" s="1"/>
      <c r="E354" s="1"/>
      <c r="F354" s="42"/>
      <c r="G354" s="1"/>
      <c r="H354" s="1"/>
      <c r="I354" s="75"/>
      <c r="J354" s="1"/>
      <c r="K354" s="7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75"/>
      <c r="D355" s="1"/>
      <c r="E355" s="1"/>
      <c r="F355" s="42"/>
      <c r="G355" s="1"/>
      <c r="H355" s="1"/>
      <c r="I355" s="75"/>
      <c r="J355" s="1"/>
      <c r="K355" s="7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75"/>
      <c r="D356" s="1"/>
      <c r="E356" s="1"/>
      <c r="F356" s="42"/>
      <c r="G356" s="1"/>
      <c r="H356" s="1"/>
      <c r="I356" s="75"/>
      <c r="J356" s="1"/>
      <c r="K356" s="7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75"/>
      <c r="D357" s="1"/>
      <c r="E357" s="1"/>
      <c r="F357" s="42"/>
      <c r="G357" s="1"/>
      <c r="H357" s="1"/>
      <c r="I357" s="75"/>
      <c r="J357" s="1"/>
      <c r="K357" s="7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75"/>
      <c r="D358" s="1"/>
      <c r="E358" s="1"/>
      <c r="F358" s="42"/>
      <c r="G358" s="1"/>
      <c r="H358" s="1"/>
      <c r="I358" s="75"/>
      <c r="J358" s="1"/>
      <c r="K358" s="7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75"/>
      <c r="D359" s="1"/>
      <c r="E359" s="1"/>
      <c r="F359" s="42"/>
      <c r="G359" s="1"/>
      <c r="H359" s="1"/>
      <c r="I359" s="75"/>
      <c r="J359" s="1"/>
      <c r="K359" s="7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75"/>
      <c r="D360" s="1"/>
      <c r="E360" s="1"/>
      <c r="F360" s="42"/>
      <c r="G360" s="1"/>
      <c r="H360" s="1"/>
      <c r="I360" s="75"/>
      <c r="J360" s="1"/>
      <c r="K360" s="7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75"/>
      <c r="D361" s="1"/>
      <c r="E361" s="1"/>
      <c r="F361" s="42"/>
      <c r="G361" s="1"/>
      <c r="H361" s="1"/>
      <c r="I361" s="75"/>
      <c r="J361" s="1"/>
      <c r="K361" s="7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75"/>
      <c r="D362" s="1"/>
      <c r="E362" s="1"/>
      <c r="F362" s="42"/>
      <c r="G362" s="1"/>
      <c r="H362" s="1"/>
      <c r="I362" s="75"/>
      <c r="J362" s="1"/>
      <c r="K362" s="7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75"/>
      <c r="D363" s="1"/>
      <c r="E363" s="1"/>
      <c r="F363" s="42"/>
      <c r="G363" s="1"/>
      <c r="H363" s="1"/>
      <c r="I363" s="75"/>
      <c r="J363" s="1"/>
      <c r="K363" s="7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75"/>
      <c r="D364" s="1"/>
      <c r="E364" s="1"/>
      <c r="F364" s="42"/>
      <c r="G364" s="1"/>
      <c r="H364" s="1"/>
      <c r="I364" s="75"/>
      <c r="J364" s="1"/>
      <c r="K364" s="7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75"/>
      <c r="D365" s="1"/>
      <c r="E365" s="1"/>
      <c r="F365" s="42"/>
      <c r="G365" s="1"/>
      <c r="H365" s="1"/>
      <c r="I365" s="75"/>
      <c r="J365" s="1"/>
      <c r="K365" s="7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75"/>
      <c r="D366" s="1"/>
      <c r="E366" s="1"/>
      <c r="F366" s="42"/>
      <c r="G366" s="1"/>
      <c r="H366" s="1"/>
      <c r="I366" s="75"/>
      <c r="J366" s="1"/>
      <c r="K366" s="7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75"/>
      <c r="D367" s="1"/>
      <c r="E367" s="1"/>
      <c r="F367" s="42"/>
      <c r="G367" s="1"/>
      <c r="H367" s="1"/>
      <c r="I367" s="75"/>
      <c r="J367" s="1"/>
      <c r="K367" s="7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75"/>
      <c r="D368" s="1"/>
      <c r="E368" s="1"/>
      <c r="F368" s="42"/>
      <c r="G368" s="1"/>
      <c r="H368" s="1"/>
      <c r="I368" s="75"/>
      <c r="J368" s="1"/>
      <c r="K368" s="7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75"/>
      <c r="D369" s="1"/>
      <c r="E369" s="1"/>
      <c r="F369" s="42"/>
      <c r="G369" s="1"/>
      <c r="H369" s="1"/>
      <c r="I369" s="75"/>
      <c r="J369" s="1"/>
      <c r="K369" s="7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75"/>
      <c r="D370" s="1"/>
      <c r="E370" s="1"/>
      <c r="F370" s="42"/>
      <c r="G370" s="1"/>
      <c r="H370" s="1"/>
      <c r="I370" s="75"/>
      <c r="J370" s="1"/>
      <c r="K370" s="7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75"/>
      <c r="D371" s="1"/>
      <c r="E371" s="1"/>
      <c r="F371" s="42"/>
      <c r="G371" s="1"/>
      <c r="H371" s="1"/>
      <c r="I371" s="75"/>
      <c r="J371" s="1"/>
      <c r="K371" s="7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75"/>
      <c r="D372" s="1"/>
      <c r="E372" s="1"/>
      <c r="F372" s="42"/>
      <c r="G372" s="1"/>
      <c r="H372" s="1"/>
      <c r="I372" s="75"/>
      <c r="J372" s="1"/>
      <c r="K372" s="7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75"/>
      <c r="D373" s="1"/>
      <c r="E373" s="1"/>
      <c r="F373" s="42"/>
      <c r="G373" s="1"/>
      <c r="H373" s="1"/>
      <c r="I373" s="75"/>
      <c r="J373" s="1"/>
      <c r="K373" s="7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75"/>
      <c r="D374" s="1"/>
      <c r="E374" s="1"/>
      <c r="F374" s="42"/>
      <c r="G374" s="1"/>
      <c r="H374" s="1"/>
      <c r="I374" s="75"/>
      <c r="J374" s="1"/>
      <c r="K374" s="7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75"/>
      <c r="D375" s="1"/>
      <c r="E375" s="1"/>
      <c r="F375" s="42"/>
      <c r="G375" s="1"/>
      <c r="H375" s="1"/>
      <c r="I375" s="75"/>
      <c r="J375" s="1"/>
      <c r="K375" s="7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75"/>
      <c r="D376" s="1"/>
      <c r="E376" s="1"/>
      <c r="F376" s="42"/>
      <c r="G376" s="1"/>
      <c r="H376" s="1"/>
      <c r="I376" s="75"/>
      <c r="J376" s="1"/>
      <c r="K376" s="7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75"/>
      <c r="D377" s="1"/>
      <c r="E377" s="1"/>
      <c r="F377" s="42"/>
      <c r="G377" s="1"/>
      <c r="H377" s="1"/>
      <c r="I377" s="75"/>
      <c r="J377" s="1"/>
      <c r="K377" s="7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75"/>
      <c r="D378" s="1"/>
      <c r="E378" s="1"/>
      <c r="F378" s="42"/>
      <c r="G378" s="1"/>
      <c r="H378" s="1"/>
      <c r="I378" s="75"/>
      <c r="J378" s="1"/>
      <c r="K378" s="7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75"/>
      <c r="D379" s="1"/>
      <c r="E379" s="1"/>
      <c r="F379" s="42"/>
      <c r="G379" s="1"/>
      <c r="H379" s="1"/>
      <c r="I379" s="75"/>
      <c r="J379" s="1"/>
      <c r="K379" s="7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75"/>
      <c r="D380" s="1"/>
      <c r="E380" s="1"/>
      <c r="F380" s="42"/>
      <c r="G380" s="1"/>
      <c r="H380" s="1"/>
      <c r="I380" s="75"/>
      <c r="J380" s="1"/>
      <c r="K380" s="7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75"/>
      <c r="D381" s="1"/>
      <c r="E381" s="1"/>
      <c r="F381" s="42"/>
      <c r="G381" s="1"/>
      <c r="H381" s="1"/>
      <c r="I381" s="75"/>
      <c r="J381" s="1"/>
      <c r="K381" s="7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75"/>
      <c r="D382" s="1"/>
      <c r="E382" s="1"/>
      <c r="F382" s="42"/>
      <c r="G382" s="1"/>
      <c r="H382" s="1"/>
      <c r="I382" s="75"/>
      <c r="J382" s="1"/>
      <c r="K382" s="7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75"/>
      <c r="D383" s="1"/>
      <c r="E383" s="1"/>
      <c r="F383" s="42"/>
      <c r="G383" s="1"/>
      <c r="H383" s="1"/>
      <c r="I383" s="75"/>
      <c r="J383" s="1"/>
      <c r="K383" s="7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75"/>
      <c r="D384" s="1"/>
      <c r="E384" s="1"/>
      <c r="F384" s="42"/>
      <c r="G384" s="1"/>
      <c r="H384" s="1"/>
      <c r="I384" s="75"/>
      <c r="J384" s="1"/>
      <c r="K384" s="7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75"/>
      <c r="D385" s="1"/>
      <c r="E385" s="1"/>
      <c r="F385" s="42"/>
      <c r="G385" s="1"/>
      <c r="H385" s="1"/>
      <c r="I385" s="75"/>
      <c r="J385" s="1"/>
      <c r="K385" s="7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75"/>
      <c r="D386" s="1"/>
      <c r="E386" s="1"/>
      <c r="F386" s="42"/>
      <c r="G386" s="1"/>
      <c r="H386" s="1"/>
      <c r="I386" s="75"/>
      <c r="J386" s="1"/>
      <c r="K386" s="7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75"/>
      <c r="D387" s="1"/>
      <c r="E387" s="1"/>
      <c r="F387" s="42"/>
      <c r="G387" s="1"/>
      <c r="H387" s="1"/>
      <c r="I387" s="75"/>
      <c r="J387" s="1"/>
      <c r="K387" s="7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75"/>
      <c r="D388" s="1"/>
      <c r="E388" s="1"/>
      <c r="F388" s="42"/>
      <c r="G388" s="1"/>
      <c r="H388" s="1"/>
      <c r="I388" s="75"/>
      <c r="J388" s="1"/>
      <c r="K388" s="7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75"/>
      <c r="D389" s="1"/>
      <c r="E389" s="1"/>
      <c r="F389" s="42"/>
      <c r="G389" s="1"/>
      <c r="H389" s="1"/>
      <c r="I389" s="75"/>
      <c r="J389" s="1"/>
      <c r="K389" s="7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75"/>
      <c r="D390" s="1"/>
      <c r="E390" s="1"/>
      <c r="F390" s="42"/>
      <c r="G390" s="1"/>
      <c r="H390" s="1"/>
      <c r="I390" s="75"/>
      <c r="J390" s="1"/>
      <c r="K390" s="7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75"/>
      <c r="D391" s="1"/>
      <c r="E391" s="1"/>
      <c r="F391" s="42"/>
      <c r="G391" s="1"/>
      <c r="H391" s="1"/>
      <c r="I391" s="75"/>
      <c r="J391" s="1"/>
      <c r="K391" s="7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75"/>
      <c r="D392" s="1"/>
      <c r="E392" s="1"/>
      <c r="F392" s="42"/>
      <c r="G392" s="1"/>
      <c r="H392" s="1"/>
      <c r="I392" s="75"/>
      <c r="J392" s="1"/>
      <c r="K392" s="7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75"/>
      <c r="D393" s="1"/>
      <c r="E393" s="1"/>
      <c r="F393" s="42"/>
      <c r="G393" s="1"/>
      <c r="H393" s="1"/>
      <c r="I393" s="75"/>
      <c r="J393" s="1"/>
      <c r="K393" s="7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75"/>
      <c r="D394" s="1"/>
      <c r="E394" s="1"/>
      <c r="F394" s="42"/>
      <c r="G394" s="1"/>
      <c r="H394" s="1"/>
      <c r="I394" s="75"/>
      <c r="J394" s="1"/>
      <c r="K394" s="7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75"/>
      <c r="D395" s="1"/>
      <c r="E395" s="1"/>
      <c r="F395" s="42"/>
      <c r="G395" s="1"/>
      <c r="H395" s="1"/>
      <c r="I395" s="75"/>
      <c r="J395" s="1"/>
      <c r="K395" s="7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75"/>
      <c r="D396" s="1"/>
      <c r="E396" s="1"/>
      <c r="F396" s="42"/>
      <c r="G396" s="1"/>
      <c r="H396" s="1"/>
      <c r="I396" s="75"/>
      <c r="J396" s="1"/>
      <c r="K396" s="7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75"/>
      <c r="D397" s="1"/>
      <c r="E397" s="1"/>
      <c r="F397" s="42"/>
      <c r="G397" s="1"/>
      <c r="H397" s="1"/>
      <c r="I397" s="75"/>
      <c r="J397" s="1"/>
      <c r="K397" s="7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75"/>
      <c r="D398" s="1"/>
      <c r="E398" s="1"/>
      <c r="F398" s="42"/>
      <c r="G398" s="1"/>
      <c r="H398" s="1"/>
      <c r="I398" s="75"/>
      <c r="J398" s="1"/>
      <c r="K398" s="7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75"/>
      <c r="D399" s="1"/>
      <c r="E399" s="1"/>
      <c r="F399" s="42"/>
      <c r="G399" s="1"/>
      <c r="H399" s="1"/>
      <c r="I399" s="75"/>
      <c r="J399" s="1"/>
      <c r="K399" s="7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75"/>
      <c r="D400" s="1"/>
      <c r="E400" s="1"/>
      <c r="F400" s="42"/>
      <c r="G400" s="1"/>
      <c r="H400" s="1"/>
      <c r="I400" s="75"/>
      <c r="J400" s="1"/>
      <c r="K400" s="7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75"/>
      <c r="D401" s="1"/>
      <c r="E401" s="1"/>
      <c r="F401" s="42"/>
      <c r="G401" s="1"/>
      <c r="H401" s="1"/>
      <c r="I401" s="75"/>
      <c r="J401" s="1"/>
      <c r="K401" s="7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75"/>
      <c r="D402" s="1"/>
      <c r="E402" s="1"/>
      <c r="F402" s="42"/>
      <c r="G402" s="1"/>
      <c r="H402" s="1"/>
      <c r="I402" s="75"/>
      <c r="J402" s="1"/>
      <c r="K402" s="7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75"/>
      <c r="D403" s="1"/>
      <c r="E403" s="1"/>
      <c r="F403" s="42"/>
      <c r="G403" s="1"/>
      <c r="H403" s="1"/>
      <c r="I403" s="75"/>
      <c r="J403" s="1"/>
      <c r="K403" s="7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75"/>
      <c r="D404" s="1"/>
      <c r="E404" s="1"/>
      <c r="F404" s="42"/>
      <c r="G404" s="1"/>
      <c r="H404" s="1"/>
      <c r="I404" s="75"/>
      <c r="J404" s="1"/>
      <c r="K404" s="7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75"/>
      <c r="D405" s="1"/>
      <c r="E405" s="1"/>
      <c r="F405" s="42"/>
      <c r="G405" s="1"/>
      <c r="H405" s="1"/>
      <c r="I405" s="75"/>
      <c r="J405" s="1"/>
      <c r="K405" s="7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75"/>
      <c r="D406" s="1"/>
      <c r="E406" s="1"/>
      <c r="F406" s="42"/>
      <c r="G406" s="1"/>
      <c r="H406" s="1"/>
      <c r="I406" s="75"/>
      <c r="J406" s="1"/>
      <c r="K406" s="7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75"/>
      <c r="D407" s="1"/>
      <c r="E407" s="1"/>
      <c r="F407" s="42"/>
      <c r="G407" s="1"/>
      <c r="H407" s="1"/>
      <c r="I407" s="75"/>
      <c r="J407" s="1"/>
      <c r="K407" s="7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75"/>
      <c r="D408" s="1"/>
      <c r="E408" s="1"/>
      <c r="F408" s="42"/>
      <c r="G408" s="1"/>
      <c r="H408" s="1"/>
      <c r="I408" s="75"/>
      <c r="J408" s="1"/>
      <c r="K408" s="7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75"/>
      <c r="D409" s="1"/>
      <c r="E409" s="1"/>
      <c r="F409" s="42"/>
      <c r="G409" s="1"/>
      <c r="H409" s="1"/>
      <c r="I409" s="75"/>
      <c r="J409" s="1"/>
      <c r="K409" s="7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75"/>
      <c r="D410" s="1"/>
      <c r="E410" s="1"/>
      <c r="F410" s="42"/>
      <c r="G410" s="1"/>
      <c r="H410" s="1"/>
      <c r="I410" s="75"/>
      <c r="J410" s="1"/>
      <c r="K410" s="7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75"/>
      <c r="D411" s="1"/>
      <c r="E411" s="1"/>
      <c r="F411" s="42"/>
      <c r="G411" s="1"/>
      <c r="H411" s="1"/>
      <c r="I411" s="75"/>
      <c r="J411" s="1"/>
      <c r="K411" s="7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75"/>
      <c r="D412" s="1"/>
      <c r="E412" s="1"/>
      <c r="F412" s="42"/>
      <c r="G412" s="1"/>
      <c r="H412" s="1"/>
      <c r="I412" s="75"/>
      <c r="J412" s="1"/>
      <c r="K412" s="7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75"/>
      <c r="D413" s="1"/>
      <c r="E413" s="1"/>
      <c r="F413" s="42"/>
      <c r="G413" s="1"/>
      <c r="H413" s="1"/>
      <c r="I413" s="75"/>
      <c r="J413" s="1"/>
      <c r="K413" s="7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75"/>
      <c r="D414" s="1"/>
      <c r="E414" s="1"/>
      <c r="F414" s="42"/>
      <c r="G414" s="1"/>
      <c r="H414" s="1"/>
      <c r="I414" s="75"/>
      <c r="J414" s="1"/>
      <c r="K414" s="7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75"/>
      <c r="D415" s="1"/>
      <c r="E415" s="1"/>
      <c r="F415" s="42"/>
      <c r="G415" s="1"/>
      <c r="H415" s="1"/>
      <c r="I415" s="75"/>
      <c r="J415" s="1"/>
      <c r="K415" s="7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75"/>
      <c r="D416" s="1"/>
      <c r="E416" s="1"/>
      <c r="F416" s="42"/>
      <c r="G416" s="1"/>
      <c r="H416" s="1"/>
      <c r="I416" s="75"/>
      <c r="J416" s="1"/>
      <c r="K416" s="7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75"/>
      <c r="D417" s="1"/>
      <c r="E417" s="1"/>
      <c r="F417" s="42"/>
      <c r="G417" s="1"/>
      <c r="H417" s="1"/>
      <c r="I417" s="75"/>
      <c r="J417" s="1"/>
      <c r="K417" s="7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75"/>
      <c r="D418" s="1"/>
      <c r="E418" s="1"/>
      <c r="F418" s="42"/>
      <c r="G418" s="1"/>
      <c r="H418" s="1"/>
      <c r="I418" s="75"/>
      <c r="J418" s="1"/>
      <c r="K418" s="7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75"/>
      <c r="D419" s="1"/>
      <c r="E419" s="1"/>
      <c r="F419" s="42"/>
      <c r="G419" s="1"/>
      <c r="H419" s="1"/>
      <c r="I419" s="75"/>
      <c r="J419" s="1"/>
      <c r="K419" s="7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75"/>
      <c r="D420" s="1"/>
      <c r="E420" s="1"/>
      <c r="F420" s="42"/>
      <c r="G420" s="1"/>
      <c r="H420" s="1"/>
      <c r="I420" s="75"/>
      <c r="J420" s="1"/>
      <c r="K420" s="7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75"/>
      <c r="D421" s="1"/>
      <c r="E421" s="1"/>
      <c r="F421" s="42"/>
      <c r="G421" s="1"/>
      <c r="H421" s="1"/>
      <c r="I421" s="75"/>
      <c r="J421" s="1"/>
      <c r="K421" s="7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75"/>
      <c r="D422" s="1"/>
      <c r="E422" s="1"/>
      <c r="F422" s="42"/>
      <c r="G422" s="1"/>
      <c r="H422" s="1"/>
      <c r="I422" s="75"/>
      <c r="J422" s="1"/>
      <c r="K422" s="7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75"/>
      <c r="D423" s="1"/>
      <c r="E423" s="1"/>
      <c r="F423" s="42"/>
      <c r="G423" s="1"/>
      <c r="H423" s="1"/>
      <c r="I423" s="75"/>
      <c r="J423" s="1"/>
      <c r="K423" s="7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75"/>
      <c r="D424" s="1"/>
      <c r="E424" s="1"/>
      <c r="F424" s="42"/>
      <c r="G424" s="1"/>
      <c r="H424" s="1"/>
      <c r="I424" s="75"/>
      <c r="J424" s="1"/>
      <c r="K424" s="7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75"/>
      <c r="D425" s="1"/>
      <c r="E425" s="1"/>
      <c r="F425" s="42"/>
      <c r="G425" s="1"/>
      <c r="H425" s="1"/>
      <c r="I425" s="75"/>
      <c r="J425" s="1"/>
      <c r="K425" s="7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75"/>
      <c r="D426" s="1"/>
      <c r="E426" s="1"/>
      <c r="F426" s="42"/>
      <c r="G426" s="1"/>
      <c r="H426" s="1"/>
      <c r="I426" s="75"/>
      <c r="J426" s="1"/>
      <c r="K426" s="7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75"/>
      <c r="D427" s="1"/>
      <c r="E427" s="1"/>
      <c r="F427" s="42"/>
      <c r="G427" s="1"/>
      <c r="H427" s="1"/>
      <c r="I427" s="75"/>
      <c r="J427" s="1"/>
      <c r="K427" s="7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75"/>
      <c r="D428" s="1"/>
      <c r="E428" s="1"/>
      <c r="F428" s="42"/>
      <c r="G428" s="1"/>
      <c r="H428" s="1"/>
      <c r="I428" s="75"/>
      <c r="J428" s="1"/>
      <c r="K428" s="7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75"/>
      <c r="D429" s="1"/>
      <c r="E429" s="1"/>
      <c r="F429" s="42"/>
      <c r="G429" s="1"/>
      <c r="H429" s="1"/>
      <c r="I429" s="75"/>
      <c r="J429" s="1"/>
      <c r="K429" s="7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75"/>
      <c r="D430" s="1"/>
      <c r="E430" s="1"/>
      <c r="F430" s="42"/>
      <c r="G430" s="1"/>
      <c r="H430" s="1"/>
      <c r="I430" s="75"/>
      <c r="J430" s="1"/>
      <c r="K430" s="7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75"/>
      <c r="D431" s="1"/>
      <c r="E431" s="1"/>
      <c r="F431" s="42"/>
      <c r="G431" s="1"/>
      <c r="H431" s="1"/>
      <c r="I431" s="75"/>
      <c r="J431" s="1"/>
      <c r="K431" s="7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75"/>
      <c r="D432" s="1"/>
      <c r="E432" s="1"/>
      <c r="F432" s="42"/>
      <c r="G432" s="1"/>
      <c r="H432" s="1"/>
      <c r="I432" s="75"/>
      <c r="J432" s="1"/>
      <c r="K432" s="7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75"/>
      <c r="D433" s="1"/>
      <c r="E433" s="1"/>
      <c r="F433" s="42"/>
      <c r="G433" s="1"/>
      <c r="H433" s="1"/>
      <c r="I433" s="75"/>
      <c r="J433" s="1"/>
      <c r="K433" s="7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75"/>
      <c r="D434" s="1"/>
      <c r="E434" s="1"/>
      <c r="F434" s="42"/>
      <c r="G434" s="1"/>
      <c r="H434" s="1"/>
      <c r="I434" s="75"/>
      <c r="J434" s="1"/>
      <c r="K434" s="7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75"/>
      <c r="D435" s="1"/>
      <c r="E435" s="1"/>
      <c r="F435" s="42"/>
      <c r="G435" s="1"/>
      <c r="H435" s="1"/>
      <c r="I435" s="75"/>
      <c r="J435" s="1"/>
      <c r="K435" s="7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75"/>
      <c r="D436" s="1"/>
      <c r="E436" s="1"/>
      <c r="F436" s="42"/>
      <c r="G436" s="1"/>
      <c r="H436" s="1"/>
      <c r="I436" s="75"/>
      <c r="J436" s="1"/>
      <c r="K436" s="7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75"/>
      <c r="D437" s="1"/>
      <c r="E437" s="1"/>
      <c r="F437" s="42"/>
      <c r="G437" s="1"/>
      <c r="H437" s="1"/>
      <c r="I437" s="75"/>
      <c r="J437" s="1"/>
      <c r="K437" s="7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75"/>
      <c r="D438" s="1"/>
      <c r="E438" s="1"/>
      <c r="F438" s="42"/>
      <c r="G438" s="1"/>
      <c r="H438" s="1"/>
      <c r="I438" s="75"/>
      <c r="J438" s="1"/>
      <c r="K438" s="7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75"/>
      <c r="D439" s="1"/>
      <c r="E439" s="1"/>
      <c r="F439" s="42"/>
      <c r="G439" s="1"/>
      <c r="H439" s="1"/>
      <c r="I439" s="75"/>
      <c r="J439" s="1"/>
      <c r="K439" s="7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75"/>
      <c r="D440" s="1"/>
      <c r="E440" s="1"/>
      <c r="F440" s="42"/>
      <c r="G440" s="1"/>
      <c r="H440" s="1"/>
      <c r="I440" s="75"/>
      <c r="J440" s="1"/>
      <c r="K440" s="7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75"/>
      <c r="D441" s="1"/>
      <c r="E441" s="1"/>
      <c r="F441" s="42"/>
      <c r="G441" s="1"/>
      <c r="H441" s="1"/>
      <c r="I441" s="75"/>
      <c r="J441" s="1"/>
      <c r="K441" s="7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75"/>
      <c r="D442" s="1"/>
      <c r="E442" s="1"/>
      <c r="F442" s="42"/>
      <c r="G442" s="1"/>
      <c r="H442" s="1"/>
      <c r="I442" s="75"/>
      <c r="J442" s="1"/>
      <c r="K442" s="7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75"/>
      <c r="D443" s="1"/>
      <c r="E443" s="1"/>
      <c r="F443" s="42"/>
      <c r="G443" s="1"/>
      <c r="H443" s="1"/>
      <c r="I443" s="75"/>
      <c r="J443" s="1"/>
      <c r="K443" s="7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75"/>
      <c r="D444" s="1"/>
      <c r="E444" s="1"/>
      <c r="F444" s="42"/>
      <c r="G444" s="1"/>
      <c r="H444" s="1"/>
      <c r="I444" s="75"/>
      <c r="J444" s="1"/>
      <c r="K444" s="7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75"/>
      <c r="D445" s="1"/>
      <c r="E445" s="1"/>
      <c r="F445" s="42"/>
      <c r="G445" s="1"/>
      <c r="H445" s="1"/>
      <c r="I445" s="75"/>
      <c r="J445" s="1"/>
      <c r="K445" s="7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75"/>
      <c r="D446" s="1"/>
      <c r="E446" s="1"/>
      <c r="F446" s="42"/>
      <c r="G446" s="1"/>
      <c r="H446" s="1"/>
      <c r="I446" s="75"/>
      <c r="J446" s="1"/>
      <c r="K446" s="7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75"/>
      <c r="D447" s="1"/>
      <c r="E447" s="1"/>
      <c r="F447" s="42"/>
      <c r="G447" s="1"/>
      <c r="H447" s="1"/>
      <c r="I447" s="75"/>
      <c r="J447" s="1"/>
      <c r="K447" s="7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75"/>
      <c r="D448" s="1"/>
      <c r="E448" s="1"/>
      <c r="F448" s="42"/>
      <c r="G448" s="1"/>
      <c r="H448" s="1"/>
      <c r="I448" s="75"/>
      <c r="J448" s="1"/>
      <c r="K448" s="7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75"/>
      <c r="D449" s="1"/>
      <c r="E449" s="1"/>
      <c r="F449" s="42"/>
      <c r="G449" s="1"/>
      <c r="H449" s="1"/>
      <c r="I449" s="75"/>
      <c r="J449" s="1"/>
      <c r="K449" s="7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75"/>
      <c r="D450" s="1"/>
      <c r="E450" s="1"/>
      <c r="F450" s="42"/>
      <c r="G450" s="1"/>
      <c r="H450" s="1"/>
      <c r="I450" s="75"/>
      <c r="J450" s="1"/>
      <c r="K450" s="7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75"/>
      <c r="D451" s="1"/>
      <c r="E451" s="1"/>
      <c r="F451" s="42"/>
      <c r="G451" s="1"/>
      <c r="H451" s="1"/>
      <c r="I451" s="75"/>
      <c r="J451" s="1"/>
      <c r="K451" s="7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75"/>
      <c r="D452" s="1"/>
      <c r="E452" s="1"/>
      <c r="F452" s="42"/>
      <c r="G452" s="1"/>
      <c r="H452" s="1"/>
      <c r="I452" s="75"/>
      <c r="J452" s="1"/>
      <c r="K452" s="7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75"/>
      <c r="D453" s="1"/>
      <c r="E453" s="1"/>
      <c r="F453" s="42"/>
      <c r="G453" s="1"/>
      <c r="H453" s="1"/>
      <c r="I453" s="75"/>
      <c r="J453" s="1"/>
      <c r="K453" s="7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75"/>
      <c r="D454" s="1"/>
      <c r="E454" s="1"/>
      <c r="F454" s="42"/>
      <c r="G454" s="1"/>
      <c r="H454" s="1"/>
      <c r="I454" s="75"/>
      <c r="J454" s="1"/>
      <c r="K454" s="7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75"/>
      <c r="D455" s="1"/>
      <c r="E455" s="1"/>
      <c r="F455" s="42"/>
      <c r="G455" s="1"/>
      <c r="H455" s="1"/>
      <c r="I455" s="75"/>
      <c r="J455" s="1"/>
      <c r="K455" s="7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75"/>
      <c r="D456" s="1"/>
      <c r="E456" s="1"/>
      <c r="F456" s="42"/>
      <c r="G456" s="1"/>
      <c r="H456" s="1"/>
      <c r="I456" s="75"/>
      <c r="J456" s="1"/>
      <c r="K456" s="7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75"/>
      <c r="D457" s="1"/>
      <c r="E457" s="1"/>
      <c r="F457" s="42"/>
      <c r="G457" s="1"/>
      <c r="H457" s="1"/>
      <c r="I457" s="75"/>
      <c r="J457" s="1"/>
      <c r="K457" s="7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75"/>
      <c r="D458" s="1"/>
      <c r="E458" s="1"/>
      <c r="F458" s="42"/>
      <c r="G458" s="1"/>
      <c r="H458" s="1"/>
      <c r="I458" s="75"/>
      <c r="J458" s="1"/>
      <c r="K458" s="7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75"/>
      <c r="D459" s="1"/>
      <c r="E459" s="1"/>
      <c r="F459" s="42"/>
      <c r="G459" s="1"/>
      <c r="H459" s="1"/>
      <c r="I459" s="75"/>
      <c r="J459" s="1"/>
      <c r="K459" s="7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75"/>
      <c r="D460" s="1"/>
      <c r="E460" s="1"/>
      <c r="F460" s="42"/>
      <c r="G460" s="1"/>
      <c r="H460" s="1"/>
      <c r="I460" s="75"/>
      <c r="J460" s="1"/>
      <c r="K460" s="7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75"/>
      <c r="D461" s="1"/>
      <c r="E461" s="1"/>
      <c r="F461" s="42"/>
      <c r="G461" s="1"/>
      <c r="H461" s="1"/>
      <c r="I461" s="75"/>
      <c r="J461" s="1"/>
      <c r="K461" s="7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75"/>
      <c r="D462" s="1"/>
      <c r="E462" s="1"/>
      <c r="F462" s="42"/>
      <c r="G462" s="1"/>
      <c r="H462" s="1"/>
      <c r="I462" s="75"/>
      <c r="J462" s="1"/>
      <c r="K462" s="7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75"/>
      <c r="D463" s="1"/>
      <c r="E463" s="1"/>
      <c r="F463" s="42"/>
      <c r="G463" s="1"/>
      <c r="H463" s="1"/>
      <c r="I463" s="75"/>
      <c r="J463" s="1"/>
      <c r="K463" s="7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75"/>
      <c r="D464" s="1"/>
      <c r="E464" s="1"/>
      <c r="F464" s="42"/>
      <c r="G464" s="1"/>
      <c r="H464" s="1"/>
      <c r="I464" s="75"/>
      <c r="J464" s="1"/>
      <c r="K464" s="7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75"/>
      <c r="D465" s="1"/>
      <c r="E465" s="1"/>
      <c r="F465" s="42"/>
      <c r="G465" s="1"/>
      <c r="H465" s="1"/>
      <c r="I465" s="75"/>
      <c r="J465" s="1"/>
      <c r="K465" s="7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75"/>
      <c r="D466" s="1"/>
      <c r="E466" s="1"/>
      <c r="F466" s="42"/>
      <c r="G466" s="1"/>
      <c r="H466" s="1"/>
      <c r="I466" s="75"/>
      <c r="J466" s="1"/>
      <c r="K466" s="7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75"/>
      <c r="D467" s="1"/>
      <c r="E467" s="1"/>
      <c r="F467" s="42"/>
      <c r="G467" s="1"/>
      <c r="H467" s="1"/>
      <c r="I467" s="75"/>
      <c r="J467" s="1"/>
      <c r="K467" s="7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75"/>
      <c r="D468" s="1"/>
      <c r="E468" s="1"/>
      <c r="F468" s="42"/>
      <c r="G468" s="1"/>
      <c r="H468" s="1"/>
      <c r="I468" s="75"/>
      <c r="J468" s="1"/>
      <c r="K468" s="7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75"/>
      <c r="D469" s="1"/>
      <c r="E469" s="1"/>
      <c r="F469" s="42"/>
      <c r="G469" s="1"/>
      <c r="H469" s="1"/>
      <c r="I469" s="75"/>
      <c r="J469" s="1"/>
      <c r="K469" s="7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75"/>
      <c r="D470" s="1"/>
      <c r="E470" s="1"/>
      <c r="F470" s="42"/>
      <c r="G470" s="1"/>
      <c r="H470" s="1"/>
      <c r="I470" s="75"/>
      <c r="J470" s="1"/>
      <c r="K470" s="7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75"/>
      <c r="D471" s="1"/>
      <c r="E471" s="1"/>
      <c r="F471" s="42"/>
      <c r="G471" s="1"/>
      <c r="H471" s="1"/>
      <c r="I471" s="75"/>
      <c r="J471" s="1"/>
      <c r="K471" s="7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75"/>
      <c r="D472" s="1"/>
      <c r="E472" s="1"/>
      <c r="F472" s="42"/>
      <c r="G472" s="1"/>
      <c r="H472" s="1"/>
      <c r="I472" s="75"/>
      <c r="J472" s="1"/>
      <c r="K472" s="7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75"/>
      <c r="D473" s="1"/>
      <c r="E473" s="1"/>
      <c r="F473" s="42"/>
      <c r="G473" s="1"/>
      <c r="H473" s="1"/>
      <c r="I473" s="75"/>
      <c r="J473" s="1"/>
      <c r="K473" s="7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75"/>
      <c r="D474" s="1"/>
      <c r="E474" s="1"/>
      <c r="F474" s="42"/>
      <c r="G474" s="1"/>
      <c r="H474" s="1"/>
      <c r="I474" s="75"/>
      <c r="J474" s="1"/>
      <c r="K474" s="7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75"/>
      <c r="D475" s="1"/>
      <c r="E475" s="1"/>
      <c r="F475" s="42"/>
      <c r="G475" s="1"/>
      <c r="H475" s="1"/>
      <c r="I475" s="75"/>
      <c r="J475" s="1"/>
      <c r="K475" s="7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75"/>
      <c r="D476" s="1"/>
      <c r="E476" s="1"/>
      <c r="F476" s="42"/>
      <c r="G476" s="1"/>
      <c r="H476" s="1"/>
      <c r="I476" s="75"/>
      <c r="J476" s="1"/>
      <c r="K476" s="7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75"/>
      <c r="D477" s="1"/>
      <c r="E477" s="1"/>
      <c r="F477" s="42"/>
      <c r="G477" s="1"/>
      <c r="H477" s="1"/>
      <c r="I477" s="75"/>
      <c r="J477" s="1"/>
      <c r="K477" s="7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75"/>
      <c r="D478" s="1"/>
      <c r="E478" s="1"/>
      <c r="F478" s="42"/>
      <c r="G478" s="1"/>
      <c r="H478" s="1"/>
      <c r="I478" s="75"/>
      <c r="J478" s="1"/>
      <c r="K478" s="7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75"/>
      <c r="D479" s="1"/>
      <c r="E479" s="1"/>
      <c r="F479" s="42"/>
      <c r="G479" s="1"/>
      <c r="H479" s="1"/>
      <c r="I479" s="75"/>
      <c r="J479" s="1"/>
      <c r="K479" s="7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75"/>
      <c r="D480" s="1"/>
      <c r="E480" s="1"/>
      <c r="F480" s="42"/>
      <c r="G480" s="1"/>
      <c r="H480" s="1"/>
      <c r="I480" s="75"/>
      <c r="J480" s="1"/>
      <c r="K480" s="7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75"/>
      <c r="D481" s="1"/>
      <c r="E481" s="1"/>
      <c r="F481" s="42"/>
      <c r="G481" s="1"/>
      <c r="H481" s="1"/>
      <c r="I481" s="75"/>
      <c r="J481" s="1"/>
      <c r="K481" s="7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75"/>
      <c r="D482" s="1"/>
      <c r="E482" s="1"/>
      <c r="F482" s="42"/>
      <c r="G482" s="1"/>
      <c r="H482" s="1"/>
      <c r="I482" s="75"/>
      <c r="J482" s="1"/>
      <c r="K482" s="7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75"/>
      <c r="D483" s="1"/>
      <c r="E483" s="1"/>
      <c r="F483" s="42"/>
      <c r="G483" s="1"/>
      <c r="H483" s="1"/>
      <c r="I483" s="75"/>
      <c r="J483" s="1"/>
      <c r="K483" s="7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75"/>
      <c r="D484" s="1"/>
      <c r="E484" s="1"/>
      <c r="F484" s="42"/>
      <c r="G484" s="1"/>
      <c r="H484" s="1"/>
      <c r="I484" s="75"/>
      <c r="J484" s="1"/>
      <c r="K484" s="7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75"/>
      <c r="D485" s="1"/>
      <c r="E485" s="1"/>
      <c r="F485" s="42"/>
      <c r="G485" s="1"/>
      <c r="H485" s="1"/>
      <c r="I485" s="75"/>
      <c r="J485" s="1"/>
      <c r="K485" s="7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75"/>
      <c r="D486" s="1"/>
      <c r="E486" s="1"/>
      <c r="F486" s="42"/>
      <c r="G486" s="1"/>
      <c r="H486" s="1"/>
      <c r="I486" s="75"/>
      <c r="J486" s="1"/>
      <c r="K486" s="7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75"/>
      <c r="D487" s="1"/>
      <c r="E487" s="1"/>
      <c r="F487" s="42"/>
      <c r="G487" s="1"/>
      <c r="H487" s="1"/>
      <c r="I487" s="75"/>
      <c r="J487" s="1"/>
      <c r="K487" s="7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75"/>
      <c r="D488" s="1"/>
      <c r="E488" s="1"/>
      <c r="F488" s="42"/>
      <c r="G488" s="1"/>
      <c r="H488" s="1"/>
      <c r="I488" s="75"/>
      <c r="J488" s="1"/>
      <c r="K488" s="7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75"/>
      <c r="D489" s="1"/>
      <c r="E489" s="1"/>
      <c r="F489" s="42"/>
      <c r="G489" s="1"/>
      <c r="H489" s="1"/>
      <c r="I489" s="75"/>
      <c r="J489" s="1"/>
      <c r="K489" s="7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75"/>
      <c r="D490" s="1"/>
      <c r="E490" s="1"/>
      <c r="F490" s="42"/>
      <c r="G490" s="1"/>
      <c r="H490" s="1"/>
      <c r="I490" s="75"/>
      <c r="J490" s="1"/>
      <c r="K490" s="7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75"/>
      <c r="D491" s="1"/>
      <c r="E491" s="1"/>
      <c r="F491" s="42"/>
      <c r="G491" s="1"/>
      <c r="H491" s="1"/>
      <c r="I491" s="75"/>
      <c r="J491" s="1"/>
      <c r="K491" s="7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75"/>
      <c r="D492" s="1"/>
      <c r="E492" s="1"/>
      <c r="F492" s="42"/>
      <c r="G492" s="1"/>
      <c r="H492" s="1"/>
      <c r="I492" s="75"/>
      <c r="J492" s="1"/>
      <c r="K492" s="7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75"/>
      <c r="D493" s="1"/>
      <c r="E493" s="1"/>
      <c r="F493" s="42"/>
      <c r="G493" s="1"/>
      <c r="H493" s="1"/>
      <c r="I493" s="75"/>
      <c r="J493" s="1"/>
      <c r="K493" s="7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75"/>
      <c r="D494" s="1"/>
      <c r="E494" s="1"/>
      <c r="F494" s="42"/>
      <c r="G494" s="1"/>
      <c r="H494" s="1"/>
      <c r="I494" s="75"/>
      <c r="J494" s="1"/>
      <c r="K494" s="7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75"/>
      <c r="D495" s="1"/>
      <c r="E495" s="1"/>
      <c r="F495" s="42"/>
      <c r="G495" s="1"/>
      <c r="H495" s="1"/>
      <c r="I495" s="75"/>
      <c r="J495" s="1"/>
      <c r="K495" s="7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75"/>
      <c r="D496" s="1"/>
      <c r="E496" s="1"/>
      <c r="F496" s="42"/>
      <c r="G496" s="1"/>
      <c r="H496" s="1"/>
      <c r="I496" s="75"/>
      <c r="J496" s="1"/>
      <c r="K496" s="7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75"/>
      <c r="D497" s="1"/>
      <c r="E497" s="1"/>
      <c r="F497" s="42"/>
      <c r="G497" s="1"/>
      <c r="H497" s="1"/>
      <c r="I497" s="75"/>
      <c r="J497" s="1"/>
      <c r="K497" s="7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75"/>
      <c r="D498" s="1"/>
      <c r="E498" s="1"/>
      <c r="F498" s="42"/>
      <c r="G498" s="1"/>
      <c r="H498" s="1"/>
      <c r="I498" s="75"/>
      <c r="J498" s="1"/>
      <c r="K498" s="7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75"/>
      <c r="D499" s="1"/>
      <c r="E499" s="1"/>
      <c r="F499" s="42"/>
      <c r="G499" s="1"/>
      <c r="H499" s="1"/>
      <c r="I499" s="75"/>
      <c r="J499" s="1"/>
      <c r="K499" s="7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75"/>
      <c r="D500" s="1"/>
      <c r="E500" s="1"/>
      <c r="F500" s="42"/>
      <c r="G500" s="1"/>
      <c r="H500" s="1"/>
      <c r="I500" s="75"/>
      <c r="J500" s="1"/>
      <c r="K500" s="7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75"/>
      <c r="D501" s="1"/>
      <c r="E501" s="1"/>
      <c r="F501" s="42"/>
      <c r="G501" s="1"/>
      <c r="H501" s="1"/>
      <c r="I501" s="75"/>
      <c r="J501" s="1"/>
      <c r="K501" s="7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75"/>
      <c r="D502" s="1"/>
      <c r="E502" s="1"/>
      <c r="F502" s="42"/>
      <c r="G502" s="1"/>
      <c r="H502" s="1"/>
      <c r="I502" s="75"/>
      <c r="J502" s="1"/>
      <c r="K502" s="7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75"/>
      <c r="D503" s="1"/>
      <c r="E503" s="1"/>
      <c r="F503" s="42"/>
      <c r="G503" s="1"/>
      <c r="H503" s="1"/>
      <c r="I503" s="75"/>
      <c r="J503" s="1"/>
      <c r="K503" s="7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75"/>
      <c r="D504" s="1"/>
      <c r="E504" s="1"/>
      <c r="F504" s="42"/>
      <c r="G504" s="1"/>
      <c r="H504" s="1"/>
      <c r="I504" s="75"/>
      <c r="J504" s="1"/>
      <c r="K504" s="7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75"/>
      <c r="D505" s="1"/>
      <c r="E505" s="1"/>
      <c r="F505" s="42"/>
      <c r="G505" s="1"/>
      <c r="H505" s="1"/>
      <c r="I505" s="75"/>
      <c r="J505" s="1"/>
      <c r="K505" s="7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75"/>
      <c r="D506" s="1"/>
      <c r="E506" s="1"/>
      <c r="F506" s="42"/>
      <c r="G506" s="1"/>
      <c r="H506" s="1"/>
      <c r="I506" s="75"/>
      <c r="J506" s="1"/>
      <c r="K506" s="7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75"/>
      <c r="D507" s="1"/>
      <c r="E507" s="1"/>
      <c r="F507" s="42"/>
      <c r="G507" s="1"/>
      <c r="H507" s="1"/>
      <c r="I507" s="75"/>
      <c r="J507" s="1"/>
      <c r="K507" s="7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75"/>
      <c r="D508" s="1"/>
      <c r="E508" s="1"/>
      <c r="F508" s="42"/>
      <c r="G508" s="1"/>
      <c r="H508" s="1"/>
      <c r="I508" s="75"/>
      <c r="J508" s="1"/>
      <c r="K508" s="7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75"/>
      <c r="D509" s="1"/>
      <c r="E509" s="1"/>
      <c r="F509" s="42"/>
      <c r="G509" s="1"/>
      <c r="H509" s="1"/>
      <c r="I509" s="75"/>
      <c r="J509" s="1"/>
      <c r="K509" s="7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75"/>
      <c r="D510" s="1"/>
      <c r="E510" s="1"/>
      <c r="F510" s="42"/>
      <c r="G510" s="1"/>
      <c r="H510" s="1"/>
      <c r="I510" s="75"/>
      <c r="J510" s="1"/>
      <c r="K510" s="7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75"/>
      <c r="D511" s="1"/>
      <c r="E511" s="1"/>
      <c r="F511" s="42"/>
      <c r="G511" s="1"/>
      <c r="H511" s="1"/>
      <c r="I511" s="75"/>
      <c r="J511" s="1"/>
      <c r="K511" s="7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75"/>
      <c r="D512" s="1"/>
      <c r="E512" s="1"/>
      <c r="F512" s="42"/>
      <c r="G512" s="1"/>
      <c r="H512" s="1"/>
      <c r="I512" s="75"/>
      <c r="J512" s="1"/>
      <c r="K512" s="7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75"/>
      <c r="D513" s="1"/>
      <c r="E513" s="1"/>
      <c r="F513" s="42"/>
      <c r="G513" s="1"/>
      <c r="H513" s="1"/>
      <c r="I513" s="75"/>
      <c r="J513" s="1"/>
      <c r="K513" s="7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75"/>
      <c r="D514" s="1"/>
      <c r="E514" s="1"/>
      <c r="F514" s="42"/>
      <c r="G514" s="1"/>
      <c r="H514" s="1"/>
      <c r="I514" s="75"/>
      <c r="J514" s="1"/>
      <c r="K514" s="7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75"/>
      <c r="D515" s="1"/>
      <c r="E515" s="1"/>
      <c r="F515" s="42"/>
      <c r="G515" s="1"/>
      <c r="H515" s="1"/>
      <c r="I515" s="75"/>
      <c r="J515" s="1"/>
      <c r="K515" s="7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75"/>
      <c r="D516" s="1"/>
      <c r="E516" s="1"/>
      <c r="F516" s="42"/>
      <c r="G516" s="1"/>
      <c r="H516" s="1"/>
      <c r="I516" s="75"/>
      <c r="J516" s="1"/>
      <c r="K516" s="7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75"/>
      <c r="D517" s="1"/>
      <c r="E517" s="1"/>
      <c r="F517" s="42"/>
      <c r="G517" s="1"/>
      <c r="H517" s="1"/>
      <c r="I517" s="75"/>
      <c r="J517" s="1"/>
      <c r="K517" s="7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75"/>
      <c r="D518" s="1"/>
      <c r="E518" s="1"/>
      <c r="F518" s="42"/>
      <c r="G518" s="1"/>
      <c r="H518" s="1"/>
      <c r="I518" s="75"/>
      <c r="J518" s="1"/>
      <c r="K518" s="7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75"/>
      <c r="D519" s="1"/>
      <c r="E519" s="1"/>
      <c r="F519" s="42"/>
      <c r="G519" s="1"/>
      <c r="H519" s="1"/>
      <c r="I519" s="75"/>
      <c r="J519" s="1"/>
      <c r="K519" s="7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75"/>
      <c r="D520" s="1"/>
      <c r="E520" s="1"/>
      <c r="F520" s="42"/>
      <c r="G520" s="1"/>
      <c r="H520" s="1"/>
      <c r="I520" s="75"/>
      <c r="J520" s="1"/>
      <c r="K520" s="7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75"/>
      <c r="D521" s="1"/>
      <c r="E521" s="1"/>
      <c r="F521" s="42"/>
      <c r="G521" s="1"/>
      <c r="H521" s="1"/>
      <c r="I521" s="75"/>
      <c r="J521" s="1"/>
      <c r="K521" s="7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75"/>
      <c r="D522" s="1"/>
      <c r="E522" s="1"/>
      <c r="F522" s="42"/>
      <c r="G522" s="1"/>
      <c r="H522" s="1"/>
      <c r="I522" s="75"/>
      <c r="J522" s="1"/>
      <c r="K522" s="7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75"/>
      <c r="D523" s="1"/>
      <c r="E523" s="1"/>
      <c r="F523" s="42"/>
      <c r="G523" s="1"/>
      <c r="H523" s="1"/>
      <c r="I523" s="75"/>
      <c r="J523" s="1"/>
      <c r="K523" s="7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75"/>
      <c r="D524" s="1"/>
      <c r="E524" s="1"/>
      <c r="F524" s="42"/>
      <c r="G524" s="1"/>
      <c r="H524" s="1"/>
      <c r="I524" s="75"/>
      <c r="J524" s="1"/>
      <c r="K524" s="7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75"/>
      <c r="D525" s="1"/>
      <c r="E525" s="1"/>
      <c r="F525" s="42"/>
      <c r="G525" s="1"/>
      <c r="H525" s="1"/>
      <c r="I525" s="75"/>
      <c r="J525" s="1"/>
      <c r="K525" s="7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75"/>
      <c r="D526" s="1"/>
      <c r="E526" s="1"/>
      <c r="F526" s="42"/>
      <c r="G526" s="1"/>
      <c r="H526" s="1"/>
      <c r="I526" s="75"/>
      <c r="J526" s="1"/>
      <c r="K526" s="7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75"/>
      <c r="D527" s="1"/>
      <c r="E527" s="1"/>
      <c r="F527" s="42"/>
      <c r="G527" s="1"/>
      <c r="H527" s="1"/>
      <c r="I527" s="75"/>
      <c r="J527" s="1"/>
      <c r="K527" s="7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75"/>
      <c r="D528" s="1"/>
      <c r="E528" s="1"/>
      <c r="F528" s="42"/>
      <c r="G528" s="1"/>
      <c r="H528" s="1"/>
      <c r="I528" s="75"/>
      <c r="J528" s="1"/>
      <c r="K528" s="7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75"/>
      <c r="D529" s="1"/>
      <c r="E529" s="1"/>
      <c r="F529" s="42"/>
      <c r="G529" s="1"/>
      <c r="H529" s="1"/>
      <c r="I529" s="75"/>
      <c r="J529" s="1"/>
      <c r="K529" s="7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75"/>
      <c r="D530" s="1"/>
      <c r="E530" s="1"/>
      <c r="F530" s="42"/>
      <c r="G530" s="1"/>
      <c r="H530" s="1"/>
      <c r="I530" s="75"/>
      <c r="J530" s="1"/>
      <c r="K530" s="7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75"/>
      <c r="D531" s="1"/>
      <c r="E531" s="1"/>
      <c r="F531" s="42"/>
      <c r="G531" s="1"/>
      <c r="H531" s="1"/>
      <c r="I531" s="75"/>
      <c r="J531" s="1"/>
      <c r="K531" s="7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75"/>
      <c r="D532" s="1"/>
      <c r="E532" s="1"/>
      <c r="F532" s="42"/>
      <c r="G532" s="1"/>
      <c r="H532" s="1"/>
      <c r="I532" s="75"/>
      <c r="J532" s="1"/>
      <c r="K532" s="7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75"/>
      <c r="D533" s="1"/>
      <c r="E533" s="1"/>
      <c r="F533" s="42"/>
      <c r="G533" s="1"/>
      <c r="H533" s="1"/>
      <c r="I533" s="75"/>
      <c r="J533" s="1"/>
      <c r="K533" s="7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75"/>
      <c r="D534" s="1"/>
      <c r="E534" s="1"/>
      <c r="F534" s="42"/>
      <c r="G534" s="1"/>
      <c r="H534" s="1"/>
      <c r="I534" s="75"/>
      <c r="J534" s="1"/>
      <c r="K534" s="7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75"/>
      <c r="D535" s="1"/>
      <c r="E535" s="1"/>
      <c r="F535" s="42"/>
      <c r="G535" s="1"/>
      <c r="H535" s="1"/>
      <c r="I535" s="75"/>
      <c r="J535" s="1"/>
      <c r="K535" s="7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75"/>
      <c r="D536" s="1"/>
      <c r="E536" s="1"/>
      <c r="F536" s="42"/>
      <c r="G536" s="1"/>
      <c r="H536" s="1"/>
      <c r="I536" s="75"/>
      <c r="J536" s="1"/>
      <c r="K536" s="7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75"/>
      <c r="D537" s="1"/>
      <c r="E537" s="1"/>
      <c r="F537" s="42"/>
      <c r="G537" s="1"/>
      <c r="H537" s="1"/>
      <c r="I537" s="75"/>
      <c r="J537" s="1"/>
      <c r="K537" s="7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75"/>
      <c r="D538" s="1"/>
      <c r="E538" s="1"/>
      <c r="F538" s="42"/>
      <c r="G538" s="1"/>
      <c r="H538" s="1"/>
      <c r="I538" s="75"/>
      <c r="J538" s="1"/>
      <c r="K538" s="7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75"/>
      <c r="D539" s="1"/>
      <c r="E539" s="1"/>
      <c r="F539" s="42"/>
      <c r="G539" s="1"/>
      <c r="H539" s="1"/>
      <c r="I539" s="75"/>
      <c r="J539" s="1"/>
      <c r="K539" s="7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75"/>
      <c r="D540" s="1"/>
      <c r="E540" s="1"/>
      <c r="F540" s="42"/>
      <c r="G540" s="1"/>
      <c r="H540" s="1"/>
      <c r="I540" s="75"/>
      <c r="J540" s="1"/>
      <c r="K540" s="7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75"/>
      <c r="D541" s="1"/>
      <c r="E541" s="1"/>
      <c r="F541" s="42"/>
      <c r="G541" s="1"/>
      <c r="H541" s="1"/>
      <c r="I541" s="75"/>
      <c r="J541" s="1"/>
      <c r="K541" s="7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75"/>
      <c r="D542" s="1"/>
      <c r="E542" s="1"/>
      <c r="F542" s="42"/>
      <c r="G542" s="1"/>
      <c r="H542" s="1"/>
      <c r="I542" s="75"/>
      <c r="J542" s="1"/>
      <c r="K542" s="7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75"/>
      <c r="D543" s="1"/>
      <c r="E543" s="1"/>
      <c r="F543" s="42"/>
      <c r="G543" s="1"/>
      <c r="H543" s="1"/>
      <c r="I543" s="75"/>
      <c r="J543" s="1"/>
      <c r="K543" s="7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75"/>
      <c r="D544" s="1"/>
      <c r="E544" s="1"/>
      <c r="F544" s="42"/>
      <c r="G544" s="1"/>
      <c r="H544" s="1"/>
      <c r="I544" s="75"/>
      <c r="J544" s="1"/>
      <c r="K544" s="7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75"/>
      <c r="D545" s="1"/>
      <c r="E545" s="1"/>
      <c r="F545" s="42"/>
      <c r="G545" s="1"/>
      <c r="H545" s="1"/>
      <c r="I545" s="75"/>
      <c r="J545" s="1"/>
      <c r="K545" s="7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75"/>
      <c r="D546" s="1"/>
      <c r="E546" s="1"/>
      <c r="F546" s="42"/>
      <c r="G546" s="1"/>
      <c r="H546" s="1"/>
      <c r="I546" s="75"/>
      <c r="J546" s="1"/>
      <c r="K546" s="7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75"/>
      <c r="D547" s="1"/>
      <c r="E547" s="1"/>
      <c r="F547" s="42"/>
      <c r="G547" s="1"/>
      <c r="H547" s="1"/>
      <c r="I547" s="75"/>
      <c r="J547" s="1"/>
      <c r="K547" s="7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75"/>
      <c r="D548" s="1"/>
      <c r="E548" s="1"/>
      <c r="F548" s="42"/>
      <c r="G548" s="1"/>
      <c r="H548" s="1"/>
      <c r="I548" s="75"/>
      <c r="J548" s="1"/>
      <c r="K548" s="7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75"/>
      <c r="D549" s="1"/>
      <c r="E549" s="1"/>
      <c r="F549" s="42"/>
      <c r="G549" s="1"/>
      <c r="H549" s="1"/>
      <c r="I549" s="75"/>
      <c r="J549" s="1"/>
      <c r="K549" s="7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75"/>
      <c r="D550" s="1"/>
      <c r="E550" s="1"/>
      <c r="F550" s="42"/>
      <c r="G550" s="1"/>
      <c r="H550" s="1"/>
      <c r="I550" s="75"/>
      <c r="J550" s="1"/>
      <c r="K550" s="7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75"/>
      <c r="D551" s="1"/>
      <c r="E551" s="1"/>
      <c r="F551" s="42"/>
      <c r="G551" s="1"/>
      <c r="H551" s="1"/>
      <c r="I551" s="75"/>
      <c r="J551" s="1"/>
      <c r="K551" s="7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75"/>
      <c r="D552" s="1"/>
      <c r="E552" s="1"/>
      <c r="F552" s="42"/>
      <c r="G552" s="1"/>
      <c r="H552" s="1"/>
      <c r="I552" s="75"/>
      <c r="J552" s="1"/>
      <c r="K552" s="7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75"/>
      <c r="D553" s="1"/>
      <c r="E553" s="1"/>
      <c r="F553" s="42"/>
      <c r="G553" s="1"/>
      <c r="H553" s="1"/>
      <c r="I553" s="75"/>
      <c r="J553" s="1"/>
      <c r="K553" s="7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75"/>
      <c r="D554" s="1"/>
      <c r="E554" s="1"/>
      <c r="F554" s="42"/>
      <c r="G554" s="1"/>
      <c r="H554" s="1"/>
      <c r="I554" s="75"/>
      <c r="J554" s="1"/>
      <c r="K554" s="7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75"/>
      <c r="D555" s="1"/>
      <c r="E555" s="1"/>
      <c r="F555" s="42"/>
      <c r="G555" s="1"/>
      <c r="H555" s="1"/>
      <c r="I555" s="75"/>
      <c r="J555" s="1"/>
      <c r="K555" s="7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75"/>
      <c r="D556" s="1"/>
      <c r="E556" s="1"/>
      <c r="F556" s="42"/>
      <c r="G556" s="1"/>
      <c r="H556" s="1"/>
      <c r="I556" s="75"/>
      <c r="J556" s="1"/>
      <c r="K556" s="7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75"/>
      <c r="D557" s="1"/>
      <c r="E557" s="1"/>
      <c r="F557" s="42"/>
      <c r="G557" s="1"/>
      <c r="H557" s="1"/>
      <c r="I557" s="75"/>
      <c r="J557" s="1"/>
      <c r="K557" s="7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75"/>
      <c r="D558" s="1"/>
      <c r="E558" s="1"/>
      <c r="F558" s="42"/>
      <c r="G558" s="1"/>
      <c r="H558" s="1"/>
      <c r="I558" s="75"/>
      <c r="J558" s="1"/>
      <c r="K558" s="7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75"/>
      <c r="D559" s="1"/>
      <c r="E559" s="1"/>
      <c r="F559" s="42"/>
      <c r="G559" s="1"/>
      <c r="H559" s="1"/>
      <c r="I559" s="75"/>
      <c r="J559" s="1"/>
      <c r="K559" s="7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75"/>
      <c r="D560" s="1"/>
      <c r="E560" s="1"/>
      <c r="F560" s="42"/>
      <c r="G560" s="1"/>
      <c r="H560" s="1"/>
      <c r="I560" s="75"/>
      <c r="J560" s="1"/>
      <c r="K560" s="7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75"/>
      <c r="D561" s="1"/>
      <c r="E561" s="1"/>
      <c r="F561" s="42"/>
      <c r="G561" s="1"/>
      <c r="H561" s="1"/>
      <c r="I561" s="75"/>
      <c r="J561" s="1"/>
      <c r="K561" s="7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75"/>
      <c r="D562" s="1"/>
      <c r="E562" s="1"/>
      <c r="F562" s="42"/>
      <c r="G562" s="1"/>
      <c r="H562" s="1"/>
      <c r="I562" s="75"/>
      <c r="J562" s="1"/>
      <c r="K562" s="7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75"/>
      <c r="D563" s="1"/>
      <c r="E563" s="1"/>
      <c r="F563" s="42"/>
      <c r="G563" s="1"/>
      <c r="H563" s="1"/>
      <c r="I563" s="75"/>
      <c r="J563" s="1"/>
      <c r="K563" s="7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75"/>
      <c r="D564" s="1"/>
      <c r="E564" s="1"/>
      <c r="F564" s="42"/>
      <c r="G564" s="1"/>
      <c r="H564" s="1"/>
      <c r="I564" s="75"/>
      <c r="J564" s="1"/>
      <c r="K564" s="7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75"/>
      <c r="D565" s="1"/>
      <c r="E565" s="1"/>
      <c r="F565" s="42"/>
      <c r="G565" s="1"/>
      <c r="H565" s="1"/>
      <c r="I565" s="75"/>
      <c r="J565" s="1"/>
      <c r="K565" s="7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75"/>
      <c r="D566" s="1"/>
      <c r="E566" s="1"/>
      <c r="F566" s="42"/>
      <c r="G566" s="1"/>
      <c r="H566" s="1"/>
      <c r="I566" s="75"/>
      <c r="J566" s="1"/>
      <c r="K566" s="7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75"/>
      <c r="D567" s="1"/>
      <c r="E567" s="1"/>
      <c r="F567" s="42"/>
      <c r="G567" s="1"/>
      <c r="H567" s="1"/>
      <c r="I567" s="75"/>
      <c r="J567" s="1"/>
      <c r="K567" s="7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75"/>
      <c r="D568" s="1"/>
      <c r="E568" s="1"/>
      <c r="F568" s="42"/>
      <c r="G568" s="1"/>
      <c r="H568" s="1"/>
      <c r="I568" s="75"/>
      <c r="J568" s="1"/>
      <c r="K568" s="7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75"/>
      <c r="D569" s="1"/>
      <c r="E569" s="1"/>
      <c r="F569" s="42"/>
      <c r="G569" s="1"/>
      <c r="H569" s="1"/>
      <c r="I569" s="75"/>
      <c r="J569" s="1"/>
      <c r="K569" s="7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75"/>
      <c r="D570" s="1"/>
      <c r="E570" s="1"/>
      <c r="F570" s="42"/>
      <c r="G570" s="1"/>
      <c r="H570" s="1"/>
      <c r="I570" s="75"/>
      <c r="J570" s="1"/>
      <c r="K570" s="7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75"/>
      <c r="D571" s="1"/>
      <c r="E571" s="1"/>
      <c r="F571" s="42"/>
      <c r="G571" s="1"/>
      <c r="H571" s="1"/>
      <c r="I571" s="75"/>
      <c r="J571" s="1"/>
      <c r="K571" s="7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75"/>
      <c r="D572" s="1"/>
      <c r="E572" s="1"/>
      <c r="F572" s="42"/>
      <c r="G572" s="1"/>
      <c r="H572" s="1"/>
      <c r="I572" s="75"/>
      <c r="J572" s="1"/>
      <c r="K572" s="7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75"/>
      <c r="D573" s="1"/>
      <c r="E573" s="1"/>
      <c r="F573" s="42"/>
      <c r="G573" s="1"/>
      <c r="H573" s="1"/>
      <c r="I573" s="75"/>
      <c r="J573" s="1"/>
      <c r="K573" s="7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75"/>
      <c r="D574" s="1"/>
      <c r="E574" s="1"/>
      <c r="F574" s="42"/>
      <c r="G574" s="1"/>
      <c r="H574" s="1"/>
      <c r="I574" s="75"/>
      <c r="J574" s="1"/>
      <c r="K574" s="7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75"/>
      <c r="D575" s="1"/>
      <c r="E575" s="1"/>
      <c r="F575" s="42"/>
      <c r="G575" s="1"/>
      <c r="H575" s="1"/>
      <c r="I575" s="75"/>
      <c r="J575" s="1"/>
      <c r="K575" s="7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75"/>
      <c r="D576" s="1"/>
      <c r="E576" s="1"/>
      <c r="F576" s="42"/>
      <c r="G576" s="1"/>
      <c r="H576" s="1"/>
      <c r="I576" s="75"/>
      <c r="J576" s="1"/>
      <c r="K576" s="7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75"/>
      <c r="D577" s="1"/>
      <c r="E577" s="1"/>
      <c r="F577" s="42"/>
      <c r="G577" s="1"/>
      <c r="H577" s="1"/>
      <c r="I577" s="75"/>
      <c r="J577" s="1"/>
      <c r="K577" s="7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75"/>
      <c r="D578" s="1"/>
      <c r="E578" s="1"/>
      <c r="F578" s="42"/>
      <c r="G578" s="1"/>
      <c r="H578" s="1"/>
      <c r="I578" s="75"/>
      <c r="J578" s="1"/>
      <c r="K578" s="7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75"/>
      <c r="D579" s="1"/>
      <c r="E579" s="1"/>
      <c r="F579" s="42"/>
      <c r="G579" s="1"/>
      <c r="H579" s="1"/>
      <c r="I579" s="75"/>
      <c r="J579" s="1"/>
      <c r="K579" s="7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75"/>
      <c r="D580" s="1"/>
      <c r="E580" s="1"/>
      <c r="F580" s="42"/>
      <c r="G580" s="1"/>
      <c r="H580" s="1"/>
      <c r="I580" s="75"/>
      <c r="J580" s="1"/>
      <c r="K580" s="7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75"/>
      <c r="D581" s="1"/>
      <c r="E581" s="1"/>
      <c r="F581" s="42"/>
      <c r="G581" s="1"/>
      <c r="H581" s="1"/>
      <c r="I581" s="75"/>
      <c r="J581" s="1"/>
      <c r="K581" s="7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75"/>
      <c r="D582" s="1"/>
      <c r="E582" s="1"/>
      <c r="F582" s="42"/>
      <c r="G582" s="1"/>
      <c r="H582" s="1"/>
      <c r="I582" s="75"/>
      <c r="J582" s="1"/>
      <c r="K582" s="7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75"/>
      <c r="D583" s="1"/>
      <c r="E583" s="1"/>
      <c r="F583" s="42"/>
      <c r="G583" s="1"/>
      <c r="H583" s="1"/>
      <c r="I583" s="75"/>
      <c r="J583" s="1"/>
      <c r="K583" s="7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75"/>
      <c r="D584" s="1"/>
      <c r="E584" s="1"/>
      <c r="F584" s="42"/>
      <c r="G584" s="1"/>
      <c r="H584" s="1"/>
      <c r="I584" s="75"/>
      <c r="J584" s="1"/>
      <c r="K584" s="7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75"/>
      <c r="D585" s="1"/>
      <c r="E585" s="1"/>
      <c r="F585" s="42"/>
      <c r="G585" s="1"/>
      <c r="H585" s="1"/>
      <c r="I585" s="75"/>
      <c r="J585" s="1"/>
      <c r="K585" s="7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75"/>
      <c r="D586" s="1"/>
      <c r="E586" s="1"/>
      <c r="F586" s="42"/>
      <c r="G586" s="1"/>
      <c r="H586" s="1"/>
      <c r="I586" s="75"/>
      <c r="J586" s="1"/>
      <c r="K586" s="7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75"/>
      <c r="D587" s="1"/>
      <c r="E587" s="1"/>
      <c r="F587" s="42"/>
      <c r="G587" s="1"/>
      <c r="H587" s="1"/>
      <c r="I587" s="75"/>
      <c r="J587" s="1"/>
      <c r="K587" s="7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75"/>
      <c r="D588" s="1"/>
      <c r="E588" s="1"/>
      <c r="F588" s="42"/>
      <c r="G588" s="1"/>
      <c r="H588" s="1"/>
      <c r="I588" s="75"/>
      <c r="J588" s="1"/>
      <c r="K588" s="7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75"/>
      <c r="D589" s="1"/>
      <c r="E589" s="1"/>
      <c r="F589" s="42"/>
      <c r="G589" s="1"/>
      <c r="H589" s="1"/>
      <c r="I589" s="75"/>
      <c r="J589" s="1"/>
      <c r="K589" s="7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75"/>
      <c r="D590" s="1"/>
      <c r="E590" s="1"/>
      <c r="F590" s="42"/>
      <c r="G590" s="1"/>
      <c r="H590" s="1"/>
      <c r="I590" s="75"/>
      <c r="J590" s="1"/>
      <c r="K590" s="7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75"/>
      <c r="D591" s="1"/>
      <c r="E591" s="1"/>
      <c r="F591" s="42"/>
      <c r="G591" s="1"/>
      <c r="H591" s="1"/>
      <c r="I591" s="75"/>
      <c r="J591" s="1"/>
      <c r="K591" s="7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75"/>
      <c r="D592" s="1"/>
      <c r="E592" s="1"/>
      <c r="F592" s="42"/>
      <c r="G592" s="1"/>
      <c r="H592" s="1"/>
      <c r="I592" s="75"/>
      <c r="J592" s="1"/>
      <c r="K592" s="7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75"/>
      <c r="D593" s="1"/>
      <c r="E593" s="1"/>
      <c r="F593" s="42"/>
      <c r="G593" s="1"/>
      <c r="H593" s="1"/>
      <c r="I593" s="75"/>
      <c r="J593" s="1"/>
      <c r="K593" s="7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75"/>
      <c r="D594" s="1"/>
      <c r="E594" s="1"/>
      <c r="F594" s="42"/>
      <c r="G594" s="1"/>
      <c r="H594" s="1"/>
      <c r="I594" s="75"/>
      <c r="J594" s="1"/>
      <c r="K594" s="7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75"/>
      <c r="D595" s="1"/>
      <c r="E595" s="1"/>
      <c r="F595" s="42"/>
      <c r="G595" s="1"/>
      <c r="H595" s="1"/>
      <c r="I595" s="75"/>
      <c r="J595" s="1"/>
      <c r="K595" s="7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75"/>
      <c r="D596" s="1"/>
      <c r="E596" s="1"/>
      <c r="F596" s="42"/>
      <c r="G596" s="1"/>
      <c r="H596" s="1"/>
      <c r="I596" s="75"/>
      <c r="J596" s="1"/>
      <c r="K596" s="7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75"/>
      <c r="D597" s="1"/>
      <c r="E597" s="1"/>
      <c r="F597" s="42"/>
      <c r="G597" s="1"/>
      <c r="H597" s="1"/>
      <c r="I597" s="75"/>
      <c r="J597" s="1"/>
      <c r="K597" s="7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75"/>
      <c r="D598" s="1"/>
      <c r="E598" s="1"/>
      <c r="F598" s="42"/>
      <c r="G598" s="1"/>
      <c r="H598" s="1"/>
      <c r="I598" s="75"/>
      <c r="J598" s="1"/>
      <c r="K598" s="7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75"/>
      <c r="D599" s="1"/>
      <c r="E599" s="1"/>
      <c r="F599" s="42"/>
      <c r="G599" s="1"/>
      <c r="H599" s="1"/>
      <c r="I599" s="75"/>
      <c r="J599" s="1"/>
      <c r="K599" s="7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75"/>
      <c r="D600" s="1"/>
      <c r="E600" s="1"/>
      <c r="F600" s="42"/>
      <c r="G600" s="1"/>
      <c r="H600" s="1"/>
      <c r="I600" s="75"/>
      <c r="J600" s="1"/>
      <c r="K600" s="7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75"/>
      <c r="D601" s="1"/>
      <c r="E601" s="1"/>
      <c r="F601" s="42"/>
      <c r="G601" s="1"/>
      <c r="H601" s="1"/>
      <c r="I601" s="75"/>
      <c r="J601" s="1"/>
      <c r="K601" s="7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75"/>
      <c r="D602" s="1"/>
      <c r="E602" s="1"/>
      <c r="F602" s="42"/>
      <c r="G602" s="1"/>
      <c r="H602" s="1"/>
      <c r="I602" s="75"/>
      <c r="J602" s="1"/>
      <c r="K602" s="7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75"/>
      <c r="D603" s="1"/>
      <c r="E603" s="1"/>
      <c r="F603" s="42"/>
      <c r="G603" s="1"/>
      <c r="H603" s="1"/>
      <c r="I603" s="75"/>
      <c r="J603" s="1"/>
      <c r="K603" s="7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75"/>
      <c r="D604" s="1"/>
      <c r="E604" s="1"/>
      <c r="F604" s="42"/>
      <c r="G604" s="1"/>
      <c r="H604" s="1"/>
      <c r="I604" s="75"/>
      <c r="J604" s="1"/>
      <c r="K604" s="7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75"/>
      <c r="D605" s="1"/>
      <c r="E605" s="1"/>
      <c r="F605" s="42"/>
      <c r="G605" s="1"/>
      <c r="H605" s="1"/>
      <c r="I605" s="75"/>
      <c r="J605" s="1"/>
      <c r="K605" s="7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75"/>
      <c r="D606" s="1"/>
      <c r="E606" s="1"/>
      <c r="F606" s="42"/>
      <c r="G606" s="1"/>
      <c r="H606" s="1"/>
      <c r="I606" s="75"/>
      <c r="J606" s="1"/>
      <c r="K606" s="7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75"/>
      <c r="D607" s="1"/>
      <c r="E607" s="1"/>
      <c r="F607" s="42"/>
      <c r="G607" s="1"/>
      <c r="H607" s="1"/>
      <c r="I607" s="75"/>
      <c r="J607" s="1"/>
      <c r="K607" s="7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75"/>
      <c r="D608" s="1"/>
      <c r="E608" s="1"/>
      <c r="F608" s="42"/>
      <c r="G608" s="1"/>
      <c r="H608" s="1"/>
      <c r="I608" s="75"/>
      <c r="J608" s="1"/>
      <c r="K608" s="7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75"/>
      <c r="D609" s="1"/>
      <c r="E609" s="1"/>
      <c r="F609" s="42"/>
      <c r="G609" s="1"/>
      <c r="H609" s="1"/>
      <c r="I609" s="75"/>
      <c r="J609" s="1"/>
      <c r="K609" s="7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75"/>
      <c r="D610" s="1"/>
      <c r="E610" s="1"/>
      <c r="F610" s="42"/>
      <c r="G610" s="1"/>
      <c r="H610" s="1"/>
      <c r="I610" s="75"/>
      <c r="J610" s="1"/>
      <c r="K610" s="7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75"/>
      <c r="D611" s="1"/>
      <c r="E611" s="1"/>
      <c r="F611" s="42"/>
      <c r="G611" s="1"/>
      <c r="H611" s="1"/>
      <c r="I611" s="75"/>
      <c r="J611" s="1"/>
      <c r="K611" s="7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75"/>
      <c r="D612" s="1"/>
      <c r="E612" s="1"/>
      <c r="F612" s="42"/>
      <c r="G612" s="1"/>
      <c r="H612" s="1"/>
      <c r="I612" s="75"/>
      <c r="J612" s="1"/>
      <c r="K612" s="7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75"/>
      <c r="D613" s="1"/>
      <c r="E613" s="1"/>
      <c r="F613" s="42"/>
      <c r="G613" s="1"/>
      <c r="H613" s="1"/>
      <c r="I613" s="75"/>
      <c r="J613" s="1"/>
      <c r="K613" s="7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75"/>
      <c r="D614" s="1"/>
      <c r="E614" s="1"/>
      <c r="F614" s="42"/>
      <c r="G614" s="1"/>
      <c r="H614" s="1"/>
      <c r="I614" s="75"/>
      <c r="J614" s="1"/>
      <c r="K614" s="7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75"/>
      <c r="D615" s="1"/>
      <c r="E615" s="1"/>
      <c r="F615" s="42"/>
      <c r="G615" s="1"/>
      <c r="H615" s="1"/>
      <c r="I615" s="75"/>
      <c r="J615" s="1"/>
      <c r="K615" s="7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75"/>
      <c r="D616" s="1"/>
      <c r="E616" s="1"/>
      <c r="F616" s="42"/>
      <c r="G616" s="1"/>
      <c r="H616" s="1"/>
      <c r="I616" s="75"/>
      <c r="J616" s="1"/>
      <c r="K616" s="7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75"/>
      <c r="D617" s="1"/>
      <c r="E617" s="1"/>
      <c r="F617" s="42"/>
      <c r="G617" s="1"/>
      <c r="H617" s="1"/>
      <c r="I617" s="75"/>
      <c r="J617" s="1"/>
      <c r="K617" s="7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75"/>
      <c r="D618" s="1"/>
      <c r="E618" s="1"/>
      <c r="F618" s="42"/>
      <c r="G618" s="1"/>
      <c r="H618" s="1"/>
      <c r="I618" s="75"/>
      <c r="J618" s="1"/>
      <c r="K618" s="7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75"/>
      <c r="D619" s="1"/>
      <c r="E619" s="1"/>
      <c r="F619" s="42"/>
      <c r="G619" s="1"/>
      <c r="H619" s="1"/>
      <c r="I619" s="75"/>
      <c r="J619" s="1"/>
      <c r="K619" s="7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75"/>
      <c r="D620" s="1"/>
      <c r="E620" s="1"/>
      <c r="F620" s="42"/>
      <c r="G620" s="1"/>
      <c r="H620" s="1"/>
      <c r="I620" s="75"/>
      <c r="J620" s="1"/>
      <c r="K620" s="7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75"/>
      <c r="D621" s="1"/>
      <c r="E621" s="1"/>
      <c r="F621" s="42"/>
      <c r="G621" s="1"/>
      <c r="H621" s="1"/>
      <c r="I621" s="75"/>
      <c r="J621" s="1"/>
      <c r="K621" s="7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75"/>
      <c r="D622" s="1"/>
      <c r="E622" s="1"/>
      <c r="F622" s="42"/>
      <c r="G622" s="1"/>
      <c r="H622" s="1"/>
      <c r="I622" s="75"/>
      <c r="J622" s="1"/>
      <c r="K622" s="7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75"/>
      <c r="D623" s="1"/>
      <c r="E623" s="1"/>
      <c r="F623" s="42"/>
      <c r="G623" s="1"/>
      <c r="H623" s="1"/>
      <c r="I623" s="75"/>
      <c r="J623" s="1"/>
      <c r="K623" s="7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75"/>
      <c r="D624" s="1"/>
      <c r="E624" s="1"/>
      <c r="F624" s="42"/>
      <c r="G624" s="1"/>
      <c r="H624" s="1"/>
      <c r="I624" s="75"/>
      <c r="J624" s="1"/>
      <c r="K624" s="7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75"/>
      <c r="D625" s="1"/>
      <c r="E625" s="1"/>
      <c r="F625" s="42"/>
      <c r="G625" s="1"/>
      <c r="H625" s="1"/>
      <c r="I625" s="75"/>
      <c r="J625" s="1"/>
      <c r="K625" s="7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75"/>
      <c r="D626" s="1"/>
      <c r="E626" s="1"/>
      <c r="F626" s="42"/>
      <c r="G626" s="1"/>
      <c r="H626" s="1"/>
      <c r="I626" s="75"/>
      <c r="J626" s="1"/>
      <c r="K626" s="7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75"/>
      <c r="D627" s="1"/>
      <c r="E627" s="1"/>
      <c r="F627" s="42"/>
      <c r="G627" s="1"/>
      <c r="H627" s="1"/>
      <c r="I627" s="75"/>
      <c r="J627" s="1"/>
      <c r="K627" s="7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75"/>
      <c r="D628" s="1"/>
      <c r="E628" s="1"/>
      <c r="F628" s="42"/>
      <c r="G628" s="1"/>
      <c r="H628" s="1"/>
      <c r="I628" s="75"/>
      <c r="J628" s="1"/>
      <c r="K628" s="7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75"/>
      <c r="D629" s="1"/>
      <c r="E629" s="1"/>
      <c r="F629" s="42"/>
      <c r="G629" s="1"/>
      <c r="H629" s="1"/>
      <c r="I629" s="75"/>
      <c r="J629" s="1"/>
      <c r="K629" s="7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75"/>
      <c r="D630" s="1"/>
      <c r="E630" s="1"/>
      <c r="F630" s="42"/>
      <c r="G630" s="1"/>
      <c r="H630" s="1"/>
      <c r="I630" s="75"/>
      <c r="J630" s="1"/>
      <c r="K630" s="7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75"/>
      <c r="D631" s="1"/>
      <c r="E631" s="1"/>
      <c r="F631" s="42"/>
      <c r="G631" s="1"/>
      <c r="H631" s="1"/>
      <c r="I631" s="75"/>
      <c r="J631" s="1"/>
      <c r="K631" s="7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75"/>
      <c r="D632" s="1"/>
      <c r="E632" s="1"/>
      <c r="F632" s="42"/>
      <c r="G632" s="1"/>
      <c r="H632" s="1"/>
      <c r="I632" s="75"/>
      <c r="J632" s="1"/>
      <c r="K632" s="7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75"/>
      <c r="D633" s="1"/>
      <c r="E633" s="1"/>
      <c r="F633" s="42"/>
      <c r="G633" s="1"/>
      <c r="H633" s="1"/>
      <c r="I633" s="75"/>
      <c r="J633" s="1"/>
      <c r="K633" s="7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75"/>
      <c r="D634" s="1"/>
      <c r="E634" s="1"/>
      <c r="F634" s="42"/>
      <c r="G634" s="1"/>
      <c r="H634" s="1"/>
      <c r="I634" s="75"/>
      <c r="J634" s="1"/>
      <c r="K634" s="7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75"/>
      <c r="D635" s="1"/>
      <c r="E635" s="1"/>
      <c r="F635" s="42"/>
      <c r="G635" s="1"/>
      <c r="H635" s="1"/>
      <c r="I635" s="75"/>
      <c r="J635" s="1"/>
      <c r="K635" s="7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75"/>
      <c r="D636" s="1"/>
      <c r="E636" s="1"/>
      <c r="F636" s="42"/>
      <c r="G636" s="1"/>
      <c r="H636" s="1"/>
      <c r="I636" s="75"/>
      <c r="J636" s="1"/>
      <c r="K636" s="7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75"/>
      <c r="D637" s="1"/>
      <c r="E637" s="1"/>
      <c r="F637" s="42"/>
      <c r="G637" s="1"/>
      <c r="H637" s="1"/>
      <c r="I637" s="75"/>
      <c r="J637" s="1"/>
      <c r="K637" s="7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75"/>
      <c r="D638" s="1"/>
      <c r="E638" s="1"/>
      <c r="F638" s="42"/>
      <c r="G638" s="1"/>
      <c r="H638" s="1"/>
      <c r="I638" s="75"/>
      <c r="J638" s="1"/>
      <c r="K638" s="7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75"/>
      <c r="D639" s="1"/>
      <c r="E639" s="1"/>
      <c r="F639" s="42"/>
      <c r="G639" s="1"/>
      <c r="H639" s="1"/>
      <c r="I639" s="75"/>
      <c r="J639" s="1"/>
      <c r="K639" s="7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75"/>
      <c r="D640" s="1"/>
      <c r="E640" s="1"/>
      <c r="F640" s="42"/>
      <c r="G640" s="1"/>
      <c r="H640" s="1"/>
      <c r="I640" s="75"/>
      <c r="J640" s="1"/>
      <c r="K640" s="7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75"/>
      <c r="D641" s="1"/>
      <c r="E641" s="1"/>
      <c r="F641" s="42"/>
      <c r="G641" s="1"/>
      <c r="H641" s="1"/>
      <c r="I641" s="75"/>
      <c r="J641" s="1"/>
      <c r="K641" s="7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75"/>
      <c r="D642" s="1"/>
      <c r="E642" s="1"/>
      <c r="F642" s="42"/>
      <c r="G642" s="1"/>
      <c r="H642" s="1"/>
      <c r="I642" s="75"/>
      <c r="J642" s="1"/>
      <c r="K642" s="7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75"/>
      <c r="D643" s="1"/>
      <c r="E643" s="1"/>
      <c r="F643" s="42"/>
      <c r="G643" s="1"/>
      <c r="H643" s="1"/>
      <c r="I643" s="75"/>
      <c r="J643" s="1"/>
      <c r="K643" s="7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75"/>
      <c r="D644" s="1"/>
      <c r="E644" s="1"/>
      <c r="F644" s="42"/>
      <c r="G644" s="1"/>
      <c r="H644" s="1"/>
      <c r="I644" s="75"/>
      <c r="J644" s="1"/>
      <c r="K644" s="7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75"/>
      <c r="D645" s="1"/>
      <c r="E645" s="1"/>
      <c r="F645" s="42"/>
      <c r="G645" s="1"/>
      <c r="H645" s="1"/>
      <c r="I645" s="75"/>
      <c r="J645" s="1"/>
      <c r="K645" s="7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75"/>
      <c r="D646" s="1"/>
      <c r="E646" s="1"/>
      <c r="F646" s="42"/>
      <c r="G646" s="1"/>
      <c r="H646" s="1"/>
      <c r="I646" s="75"/>
      <c r="J646" s="1"/>
      <c r="K646" s="7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75"/>
      <c r="D647" s="1"/>
      <c r="E647" s="1"/>
      <c r="F647" s="42"/>
      <c r="G647" s="1"/>
      <c r="H647" s="1"/>
      <c r="I647" s="75"/>
      <c r="J647" s="1"/>
      <c r="K647" s="7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75"/>
      <c r="D648" s="1"/>
      <c r="E648" s="1"/>
      <c r="F648" s="42"/>
      <c r="G648" s="1"/>
      <c r="H648" s="1"/>
      <c r="I648" s="75"/>
      <c r="J648" s="1"/>
      <c r="K648" s="7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75"/>
      <c r="D649" s="1"/>
      <c r="E649" s="1"/>
      <c r="F649" s="42"/>
      <c r="G649" s="1"/>
      <c r="H649" s="1"/>
      <c r="I649" s="75"/>
      <c r="J649" s="1"/>
      <c r="K649" s="7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75"/>
      <c r="D650" s="1"/>
      <c r="E650" s="1"/>
      <c r="F650" s="42"/>
      <c r="G650" s="1"/>
      <c r="H650" s="1"/>
      <c r="I650" s="75"/>
      <c r="J650" s="1"/>
      <c r="K650" s="7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75"/>
      <c r="D651" s="1"/>
      <c r="E651" s="1"/>
      <c r="F651" s="42"/>
      <c r="G651" s="1"/>
      <c r="H651" s="1"/>
      <c r="I651" s="75"/>
      <c r="J651" s="1"/>
      <c r="K651" s="7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75"/>
      <c r="D652" s="1"/>
      <c r="E652" s="1"/>
      <c r="F652" s="42"/>
      <c r="G652" s="1"/>
      <c r="H652" s="1"/>
      <c r="I652" s="75"/>
      <c r="J652" s="1"/>
      <c r="K652" s="7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75"/>
      <c r="D653" s="1"/>
      <c r="E653" s="1"/>
      <c r="F653" s="42"/>
      <c r="G653" s="1"/>
      <c r="H653" s="1"/>
      <c r="I653" s="75"/>
      <c r="J653" s="1"/>
      <c r="K653" s="7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75"/>
      <c r="D654" s="1"/>
      <c r="E654" s="1"/>
      <c r="F654" s="42"/>
      <c r="G654" s="1"/>
      <c r="H654" s="1"/>
      <c r="I654" s="75"/>
      <c r="J654" s="1"/>
      <c r="K654" s="7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75"/>
      <c r="D655" s="1"/>
      <c r="E655" s="1"/>
      <c r="F655" s="42"/>
      <c r="G655" s="1"/>
      <c r="H655" s="1"/>
      <c r="I655" s="75"/>
      <c r="J655" s="1"/>
      <c r="K655" s="7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75"/>
      <c r="D656" s="1"/>
      <c r="E656" s="1"/>
      <c r="F656" s="42"/>
      <c r="G656" s="1"/>
      <c r="H656" s="1"/>
      <c r="I656" s="75"/>
      <c r="J656" s="1"/>
      <c r="K656" s="7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75"/>
      <c r="D657" s="1"/>
      <c r="E657" s="1"/>
      <c r="F657" s="42"/>
      <c r="G657" s="1"/>
      <c r="H657" s="1"/>
      <c r="I657" s="75"/>
      <c r="J657" s="1"/>
      <c r="K657" s="7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75"/>
      <c r="D658" s="1"/>
      <c r="E658" s="1"/>
      <c r="F658" s="42"/>
      <c r="G658" s="1"/>
      <c r="H658" s="1"/>
      <c r="I658" s="75"/>
      <c r="J658" s="1"/>
      <c r="K658" s="7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75"/>
      <c r="D659" s="1"/>
      <c r="E659" s="1"/>
      <c r="F659" s="42"/>
      <c r="G659" s="1"/>
      <c r="H659" s="1"/>
      <c r="I659" s="75"/>
      <c r="J659" s="1"/>
      <c r="K659" s="7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75"/>
      <c r="D660" s="1"/>
      <c r="E660" s="1"/>
      <c r="F660" s="42"/>
      <c r="G660" s="1"/>
      <c r="H660" s="1"/>
      <c r="I660" s="75"/>
      <c r="J660" s="1"/>
      <c r="K660" s="7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75"/>
      <c r="D661" s="1"/>
      <c r="E661" s="1"/>
      <c r="F661" s="42"/>
      <c r="G661" s="1"/>
      <c r="H661" s="1"/>
      <c r="I661" s="75"/>
      <c r="J661" s="1"/>
      <c r="K661" s="7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75"/>
      <c r="D662" s="1"/>
      <c r="E662" s="1"/>
      <c r="F662" s="42"/>
      <c r="G662" s="1"/>
      <c r="H662" s="1"/>
      <c r="I662" s="75"/>
      <c r="J662" s="1"/>
      <c r="K662" s="7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75"/>
      <c r="D663" s="1"/>
      <c r="E663" s="1"/>
      <c r="F663" s="42"/>
      <c r="G663" s="1"/>
      <c r="H663" s="1"/>
      <c r="I663" s="75"/>
      <c r="J663" s="1"/>
      <c r="K663" s="7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75"/>
      <c r="D664" s="1"/>
      <c r="E664" s="1"/>
      <c r="F664" s="42"/>
      <c r="G664" s="1"/>
      <c r="H664" s="1"/>
      <c r="I664" s="75"/>
      <c r="J664" s="1"/>
      <c r="K664" s="7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75"/>
      <c r="D665" s="1"/>
      <c r="E665" s="1"/>
      <c r="F665" s="42"/>
      <c r="G665" s="1"/>
      <c r="H665" s="1"/>
      <c r="I665" s="75"/>
      <c r="J665" s="1"/>
      <c r="K665" s="7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75"/>
      <c r="D666" s="1"/>
      <c r="E666" s="1"/>
      <c r="F666" s="42"/>
      <c r="G666" s="1"/>
      <c r="H666" s="1"/>
      <c r="I666" s="75"/>
      <c r="J666" s="1"/>
      <c r="K666" s="7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75"/>
      <c r="D667" s="1"/>
      <c r="E667" s="1"/>
      <c r="F667" s="42"/>
      <c r="G667" s="1"/>
      <c r="H667" s="1"/>
      <c r="I667" s="75"/>
      <c r="J667" s="1"/>
      <c r="K667" s="7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75"/>
      <c r="D668" s="1"/>
      <c r="E668" s="1"/>
      <c r="F668" s="42"/>
      <c r="G668" s="1"/>
      <c r="H668" s="1"/>
      <c r="I668" s="75"/>
      <c r="J668" s="1"/>
      <c r="K668" s="7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75"/>
      <c r="D669" s="1"/>
      <c r="E669" s="1"/>
      <c r="F669" s="42"/>
      <c r="G669" s="1"/>
      <c r="H669" s="1"/>
      <c r="I669" s="75"/>
      <c r="J669" s="1"/>
      <c r="K669" s="7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75"/>
      <c r="D670" s="1"/>
      <c r="E670" s="1"/>
      <c r="F670" s="42"/>
      <c r="G670" s="1"/>
      <c r="H670" s="1"/>
      <c r="I670" s="75"/>
      <c r="J670" s="1"/>
      <c r="K670" s="7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75"/>
      <c r="D671" s="1"/>
      <c r="E671" s="1"/>
      <c r="F671" s="42"/>
      <c r="G671" s="1"/>
      <c r="H671" s="1"/>
      <c r="I671" s="75"/>
      <c r="J671" s="1"/>
      <c r="K671" s="7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75"/>
      <c r="D672" s="1"/>
      <c r="E672" s="1"/>
      <c r="F672" s="42"/>
      <c r="G672" s="1"/>
      <c r="H672" s="1"/>
      <c r="I672" s="75"/>
      <c r="J672" s="1"/>
      <c r="K672" s="7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75"/>
      <c r="D673" s="1"/>
      <c r="E673" s="1"/>
      <c r="F673" s="42"/>
      <c r="G673" s="1"/>
      <c r="H673" s="1"/>
      <c r="I673" s="75"/>
      <c r="J673" s="1"/>
      <c r="K673" s="7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75"/>
      <c r="D674" s="1"/>
      <c r="E674" s="1"/>
      <c r="F674" s="42"/>
      <c r="G674" s="1"/>
      <c r="H674" s="1"/>
      <c r="I674" s="75"/>
      <c r="J674" s="1"/>
      <c r="K674" s="7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75"/>
      <c r="D675" s="1"/>
      <c r="E675" s="1"/>
      <c r="F675" s="42"/>
      <c r="G675" s="1"/>
      <c r="H675" s="1"/>
      <c r="I675" s="75"/>
      <c r="J675" s="1"/>
      <c r="K675" s="7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75"/>
      <c r="D676" s="1"/>
      <c r="E676" s="1"/>
      <c r="F676" s="42"/>
      <c r="G676" s="1"/>
      <c r="H676" s="1"/>
      <c r="I676" s="75"/>
      <c r="J676" s="1"/>
      <c r="K676" s="7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75"/>
      <c r="D677" s="1"/>
      <c r="E677" s="1"/>
      <c r="F677" s="42"/>
      <c r="G677" s="1"/>
      <c r="H677" s="1"/>
      <c r="I677" s="75"/>
      <c r="J677" s="1"/>
      <c r="K677" s="7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75"/>
      <c r="D678" s="1"/>
      <c r="E678" s="1"/>
      <c r="F678" s="42"/>
      <c r="G678" s="1"/>
      <c r="H678" s="1"/>
      <c r="I678" s="75"/>
      <c r="J678" s="1"/>
      <c r="K678" s="7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75"/>
      <c r="D679" s="1"/>
      <c r="E679" s="1"/>
      <c r="F679" s="42"/>
      <c r="G679" s="1"/>
      <c r="H679" s="1"/>
      <c r="I679" s="75"/>
      <c r="J679" s="1"/>
      <c r="K679" s="7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75"/>
      <c r="D680" s="1"/>
      <c r="E680" s="1"/>
      <c r="F680" s="42"/>
      <c r="G680" s="1"/>
      <c r="H680" s="1"/>
      <c r="I680" s="75"/>
      <c r="J680" s="1"/>
      <c r="K680" s="7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75"/>
      <c r="D681" s="1"/>
      <c r="E681" s="1"/>
      <c r="F681" s="42"/>
      <c r="G681" s="1"/>
      <c r="H681" s="1"/>
      <c r="I681" s="75"/>
      <c r="J681" s="1"/>
      <c r="K681" s="7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75"/>
      <c r="D682" s="1"/>
      <c r="E682" s="1"/>
      <c r="F682" s="42"/>
      <c r="G682" s="1"/>
      <c r="H682" s="1"/>
      <c r="I682" s="75"/>
      <c r="J682" s="1"/>
      <c r="K682" s="7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75"/>
      <c r="D683" s="1"/>
      <c r="E683" s="1"/>
      <c r="F683" s="42"/>
      <c r="G683" s="1"/>
      <c r="H683" s="1"/>
      <c r="I683" s="75"/>
      <c r="J683" s="1"/>
      <c r="K683" s="7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75"/>
      <c r="D684" s="1"/>
      <c r="E684" s="1"/>
      <c r="F684" s="42"/>
      <c r="G684" s="1"/>
      <c r="H684" s="1"/>
      <c r="I684" s="75"/>
      <c r="J684" s="1"/>
      <c r="K684" s="7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75"/>
      <c r="D685" s="1"/>
      <c r="E685" s="1"/>
      <c r="F685" s="42"/>
      <c r="G685" s="1"/>
      <c r="H685" s="1"/>
      <c r="I685" s="75"/>
      <c r="J685" s="1"/>
      <c r="K685" s="7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75"/>
      <c r="D686" s="1"/>
      <c r="E686" s="1"/>
      <c r="F686" s="42"/>
      <c r="G686" s="1"/>
      <c r="H686" s="1"/>
      <c r="I686" s="75"/>
      <c r="J686" s="1"/>
      <c r="K686" s="7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75"/>
      <c r="D687" s="1"/>
      <c r="E687" s="1"/>
      <c r="F687" s="42"/>
      <c r="G687" s="1"/>
      <c r="H687" s="1"/>
      <c r="I687" s="75"/>
      <c r="J687" s="1"/>
      <c r="K687" s="7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75"/>
      <c r="D688" s="1"/>
      <c r="E688" s="1"/>
      <c r="F688" s="42"/>
      <c r="G688" s="1"/>
      <c r="H688" s="1"/>
      <c r="I688" s="75"/>
      <c r="J688" s="1"/>
      <c r="K688" s="7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75"/>
      <c r="D689" s="1"/>
      <c r="E689" s="1"/>
      <c r="F689" s="42"/>
      <c r="G689" s="1"/>
      <c r="H689" s="1"/>
      <c r="I689" s="75"/>
      <c r="J689" s="1"/>
      <c r="K689" s="7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75"/>
      <c r="D690" s="1"/>
      <c r="E690" s="1"/>
      <c r="F690" s="42"/>
      <c r="G690" s="1"/>
      <c r="H690" s="1"/>
      <c r="I690" s="75"/>
      <c r="J690" s="1"/>
      <c r="K690" s="7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75"/>
      <c r="D691" s="1"/>
      <c r="E691" s="1"/>
      <c r="F691" s="42"/>
      <c r="G691" s="1"/>
      <c r="H691" s="1"/>
      <c r="I691" s="75"/>
      <c r="J691" s="1"/>
      <c r="K691" s="7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75"/>
      <c r="D692" s="1"/>
      <c r="E692" s="1"/>
      <c r="F692" s="42"/>
      <c r="G692" s="1"/>
      <c r="H692" s="1"/>
      <c r="I692" s="75"/>
      <c r="J692" s="1"/>
      <c r="K692" s="7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75"/>
      <c r="D693" s="1"/>
      <c r="E693" s="1"/>
      <c r="F693" s="42"/>
      <c r="G693" s="1"/>
      <c r="H693" s="1"/>
      <c r="I693" s="75"/>
      <c r="J693" s="1"/>
      <c r="K693" s="7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75"/>
      <c r="D694" s="1"/>
      <c r="E694" s="1"/>
      <c r="F694" s="42"/>
      <c r="G694" s="1"/>
      <c r="H694" s="1"/>
      <c r="I694" s="75"/>
      <c r="J694" s="1"/>
      <c r="K694" s="7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75"/>
      <c r="D695" s="1"/>
      <c r="E695" s="1"/>
      <c r="F695" s="42"/>
      <c r="G695" s="1"/>
      <c r="H695" s="1"/>
      <c r="I695" s="75"/>
      <c r="J695" s="1"/>
      <c r="K695" s="7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75"/>
      <c r="D696" s="1"/>
      <c r="E696" s="1"/>
      <c r="F696" s="42"/>
      <c r="G696" s="1"/>
      <c r="H696" s="1"/>
      <c r="I696" s="75"/>
      <c r="J696" s="1"/>
      <c r="K696" s="7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75"/>
      <c r="D697" s="1"/>
      <c r="E697" s="1"/>
      <c r="F697" s="42"/>
      <c r="G697" s="1"/>
      <c r="H697" s="1"/>
      <c r="I697" s="75"/>
      <c r="J697" s="1"/>
      <c r="K697" s="7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75"/>
      <c r="D698" s="1"/>
      <c r="E698" s="1"/>
      <c r="F698" s="42"/>
      <c r="G698" s="1"/>
      <c r="H698" s="1"/>
      <c r="I698" s="75"/>
      <c r="J698" s="1"/>
      <c r="K698" s="7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75"/>
      <c r="D699" s="1"/>
      <c r="E699" s="1"/>
      <c r="F699" s="42"/>
      <c r="G699" s="1"/>
      <c r="H699" s="1"/>
      <c r="I699" s="75"/>
      <c r="J699" s="1"/>
      <c r="K699" s="7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75"/>
      <c r="D700" s="1"/>
      <c r="E700" s="1"/>
      <c r="F700" s="42"/>
      <c r="G700" s="1"/>
      <c r="H700" s="1"/>
      <c r="I700" s="75"/>
      <c r="J700" s="1"/>
      <c r="K700" s="7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75"/>
      <c r="D701" s="1"/>
      <c r="E701" s="1"/>
      <c r="F701" s="42"/>
      <c r="G701" s="1"/>
      <c r="H701" s="1"/>
      <c r="I701" s="75"/>
      <c r="J701" s="1"/>
      <c r="K701" s="7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75"/>
      <c r="D702" s="1"/>
      <c r="E702" s="1"/>
      <c r="F702" s="42"/>
      <c r="G702" s="1"/>
      <c r="H702" s="1"/>
      <c r="I702" s="75"/>
      <c r="J702" s="1"/>
      <c r="K702" s="7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75"/>
      <c r="D703" s="1"/>
      <c r="E703" s="1"/>
      <c r="F703" s="42"/>
      <c r="G703" s="1"/>
      <c r="H703" s="1"/>
      <c r="I703" s="75"/>
      <c r="J703" s="1"/>
      <c r="K703" s="7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75"/>
      <c r="D704" s="1"/>
      <c r="E704" s="1"/>
      <c r="F704" s="42"/>
      <c r="G704" s="1"/>
      <c r="H704" s="1"/>
      <c r="I704" s="75"/>
      <c r="J704" s="1"/>
      <c r="K704" s="7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75"/>
      <c r="D705" s="1"/>
      <c r="E705" s="1"/>
      <c r="F705" s="42"/>
      <c r="G705" s="1"/>
      <c r="H705" s="1"/>
      <c r="I705" s="75"/>
      <c r="J705" s="1"/>
      <c r="K705" s="7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75"/>
      <c r="D706" s="1"/>
      <c r="E706" s="1"/>
      <c r="F706" s="42"/>
      <c r="G706" s="1"/>
      <c r="H706" s="1"/>
      <c r="I706" s="75"/>
      <c r="J706" s="1"/>
      <c r="K706" s="7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75"/>
      <c r="D707" s="1"/>
      <c r="E707" s="1"/>
      <c r="F707" s="42"/>
      <c r="G707" s="1"/>
      <c r="H707" s="1"/>
      <c r="I707" s="75"/>
      <c r="J707" s="1"/>
      <c r="K707" s="7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75"/>
      <c r="D708" s="1"/>
      <c r="E708" s="1"/>
      <c r="F708" s="42"/>
      <c r="G708" s="1"/>
      <c r="H708" s="1"/>
      <c r="I708" s="75"/>
      <c r="J708" s="1"/>
      <c r="K708" s="7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75"/>
      <c r="D709" s="1"/>
      <c r="E709" s="1"/>
      <c r="F709" s="42"/>
      <c r="G709" s="1"/>
      <c r="H709" s="1"/>
      <c r="I709" s="75"/>
      <c r="J709" s="1"/>
      <c r="K709" s="7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75"/>
      <c r="D710" s="1"/>
      <c r="E710" s="1"/>
      <c r="F710" s="42"/>
      <c r="G710" s="1"/>
      <c r="H710" s="1"/>
      <c r="I710" s="75"/>
      <c r="J710" s="1"/>
      <c r="K710" s="7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75"/>
      <c r="D711" s="1"/>
      <c r="E711" s="1"/>
      <c r="F711" s="42"/>
      <c r="G711" s="1"/>
      <c r="H711" s="1"/>
      <c r="I711" s="75"/>
      <c r="J711" s="1"/>
      <c r="K711" s="7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75"/>
      <c r="D712" s="1"/>
      <c r="E712" s="1"/>
      <c r="F712" s="42"/>
      <c r="G712" s="1"/>
      <c r="H712" s="1"/>
      <c r="I712" s="75"/>
      <c r="J712" s="1"/>
      <c r="K712" s="7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75"/>
      <c r="D713" s="1"/>
      <c r="E713" s="1"/>
      <c r="F713" s="42"/>
      <c r="G713" s="1"/>
      <c r="H713" s="1"/>
      <c r="I713" s="75"/>
      <c r="J713" s="1"/>
      <c r="K713" s="7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75"/>
      <c r="D714" s="1"/>
      <c r="E714" s="1"/>
      <c r="F714" s="42"/>
      <c r="G714" s="1"/>
      <c r="H714" s="1"/>
      <c r="I714" s="75"/>
      <c r="J714" s="1"/>
      <c r="K714" s="7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75"/>
      <c r="D715" s="1"/>
      <c r="E715" s="1"/>
      <c r="F715" s="42"/>
      <c r="G715" s="1"/>
      <c r="H715" s="1"/>
      <c r="I715" s="75"/>
      <c r="J715" s="1"/>
      <c r="K715" s="7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75"/>
      <c r="D716" s="1"/>
      <c r="E716" s="1"/>
      <c r="F716" s="42"/>
      <c r="G716" s="1"/>
      <c r="H716" s="1"/>
      <c r="I716" s="75"/>
      <c r="J716" s="1"/>
      <c r="K716" s="7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75"/>
      <c r="D717" s="1"/>
      <c r="E717" s="1"/>
      <c r="F717" s="42"/>
      <c r="G717" s="1"/>
      <c r="H717" s="1"/>
      <c r="I717" s="75"/>
      <c r="J717" s="1"/>
      <c r="K717" s="7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75"/>
      <c r="D718" s="1"/>
      <c r="E718" s="1"/>
      <c r="F718" s="42"/>
      <c r="G718" s="1"/>
      <c r="H718" s="1"/>
      <c r="I718" s="75"/>
      <c r="J718" s="1"/>
      <c r="K718" s="7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75"/>
      <c r="D719" s="1"/>
      <c r="E719" s="1"/>
      <c r="F719" s="42"/>
      <c r="G719" s="1"/>
      <c r="H719" s="1"/>
      <c r="I719" s="75"/>
      <c r="J719" s="1"/>
      <c r="K719" s="7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75"/>
      <c r="D720" s="1"/>
      <c r="E720" s="1"/>
      <c r="F720" s="42"/>
      <c r="G720" s="1"/>
      <c r="H720" s="1"/>
      <c r="I720" s="75"/>
      <c r="J720" s="1"/>
      <c r="K720" s="7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75"/>
      <c r="D721" s="1"/>
      <c r="E721" s="1"/>
      <c r="F721" s="42"/>
      <c r="G721" s="1"/>
      <c r="H721" s="1"/>
      <c r="I721" s="75"/>
      <c r="J721" s="1"/>
      <c r="K721" s="7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75"/>
      <c r="D722" s="1"/>
      <c r="E722" s="1"/>
      <c r="F722" s="42"/>
      <c r="G722" s="1"/>
      <c r="H722" s="1"/>
      <c r="I722" s="75"/>
      <c r="J722" s="1"/>
      <c r="K722" s="7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75"/>
      <c r="D723" s="1"/>
      <c r="E723" s="1"/>
      <c r="F723" s="42"/>
      <c r="G723" s="1"/>
      <c r="H723" s="1"/>
      <c r="I723" s="75"/>
      <c r="J723" s="1"/>
      <c r="K723" s="7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75"/>
      <c r="D724" s="1"/>
      <c r="E724" s="1"/>
      <c r="F724" s="42"/>
      <c r="G724" s="1"/>
      <c r="H724" s="1"/>
      <c r="I724" s="75"/>
      <c r="J724" s="1"/>
      <c r="K724" s="7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75"/>
      <c r="D725" s="1"/>
      <c r="E725" s="1"/>
      <c r="F725" s="42"/>
      <c r="G725" s="1"/>
      <c r="H725" s="1"/>
      <c r="I725" s="75"/>
      <c r="J725" s="1"/>
      <c r="K725" s="7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75"/>
      <c r="D726" s="1"/>
      <c r="E726" s="1"/>
      <c r="F726" s="42"/>
      <c r="G726" s="1"/>
      <c r="H726" s="1"/>
      <c r="I726" s="75"/>
      <c r="J726" s="1"/>
      <c r="K726" s="7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75"/>
      <c r="D727" s="1"/>
      <c r="E727" s="1"/>
      <c r="F727" s="42"/>
      <c r="G727" s="1"/>
      <c r="H727" s="1"/>
      <c r="I727" s="75"/>
      <c r="J727" s="1"/>
      <c r="K727" s="7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75"/>
      <c r="D728" s="1"/>
      <c r="E728" s="1"/>
      <c r="F728" s="42"/>
      <c r="G728" s="1"/>
      <c r="H728" s="1"/>
      <c r="I728" s="75"/>
      <c r="J728" s="1"/>
      <c r="K728" s="7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75"/>
      <c r="D729" s="1"/>
      <c r="E729" s="1"/>
      <c r="F729" s="42"/>
      <c r="G729" s="1"/>
      <c r="H729" s="1"/>
      <c r="I729" s="75"/>
      <c r="J729" s="1"/>
      <c r="K729" s="7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75"/>
      <c r="D730" s="1"/>
      <c r="E730" s="1"/>
      <c r="F730" s="42"/>
      <c r="G730" s="1"/>
      <c r="H730" s="1"/>
      <c r="I730" s="75"/>
      <c r="J730" s="1"/>
      <c r="K730" s="7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75"/>
      <c r="D731" s="1"/>
      <c r="E731" s="1"/>
      <c r="F731" s="42"/>
      <c r="G731" s="1"/>
      <c r="H731" s="1"/>
      <c r="I731" s="75"/>
      <c r="J731" s="1"/>
      <c r="K731" s="7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75"/>
      <c r="D732" s="1"/>
      <c r="E732" s="1"/>
      <c r="F732" s="42"/>
      <c r="G732" s="1"/>
      <c r="H732" s="1"/>
      <c r="I732" s="75"/>
      <c r="J732" s="1"/>
      <c r="K732" s="7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75"/>
      <c r="D733" s="1"/>
      <c r="E733" s="1"/>
      <c r="F733" s="42"/>
      <c r="G733" s="1"/>
      <c r="H733" s="1"/>
      <c r="I733" s="75"/>
      <c r="J733" s="1"/>
      <c r="K733" s="7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75"/>
      <c r="D734" s="1"/>
      <c r="E734" s="1"/>
      <c r="F734" s="42"/>
      <c r="G734" s="1"/>
      <c r="H734" s="1"/>
      <c r="I734" s="75"/>
      <c r="J734" s="1"/>
      <c r="K734" s="7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75"/>
      <c r="D735" s="1"/>
      <c r="E735" s="1"/>
      <c r="F735" s="42"/>
      <c r="G735" s="1"/>
      <c r="H735" s="1"/>
      <c r="I735" s="75"/>
      <c r="J735" s="1"/>
      <c r="K735" s="7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75"/>
      <c r="D736" s="1"/>
      <c r="E736" s="1"/>
      <c r="F736" s="42"/>
      <c r="G736" s="1"/>
      <c r="H736" s="1"/>
      <c r="I736" s="75"/>
      <c r="J736" s="1"/>
      <c r="K736" s="7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75"/>
      <c r="D737" s="1"/>
      <c r="E737" s="1"/>
      <c r="F737" s="42"/>
      <c r="G737" s="1"/>
      <c r="H737" s="1"/>
      <c r="I737" s="75"/>
      <c r="J737" s="1"/>
      <c r="K737" s="7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75"/>
      <c r="D738" s="1"/>
      <c r="E738" s="1"/>
      <c r="F738" s="42"/>
      <c r="G738" s="1"/>
      <c r="H738" s="1"/>
      <c r="I738" s="75"/>
      <c r="J738" s="1"/>
      <c r="K738" s="7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75"/>
      <c r="D739" s="1"/>
      <c r="E739" s="1"/>
      <c r="F739" s="42"/>
      <c r="G739" s="1"/>
      <c r="H739" s="1"/>
      <c r="I739" s="75"/>
      <c r="J739" s="1"/>
      <c r="K739" s="7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75"/>
      <c r="D740" s="1"/>
      <c r="E740" s="1"/>
      <c r="F740" s="42"/>
      <c r="G740" s="1"/>
      <c r="H740" s="1"/>
      <c r="I740" s="75"/>
      <c r="J740" s="1"/>
      <c r="K740" s="7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75"/>
      <c r="D741" s="1"/>
      <c r="E741" s="1"/>
      <c r="F741" s="42"/>
      <c r="G741" s="1"/>
      <c r="H741" s="1"/>
      <c r="I741" s="75"/>
      <c r="J741" s="1"/>
      <c r="K741" s="7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75"/>
      <c r="D742" s="1"/>
      <c r="E742" s="1"/>
      <c r="F742" s="42"/>
      <c r="G742" s="1"/>
      <c r="H742" s="1"/>
      <c r="I742" s="75"/>
      <c r="J742" s="1"/>
      <c r="K742" s="7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75"/>
      <c r="D743" s="1"/>
      <c r="E743" s="1"/>
      <c r="F743" s="42"/>
      <c r="G743" s="1"/>
      <c r="H743" s="1"/>
      <c r="I743" s="75"/>
      <c r="J743" s="1"/>
      <c r="K743" s="7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75"/>
      <c r="D744" s="1"/>
      <c r="E744" s="1"/>
      <c r="F744" s="42"/>
      <c r="G744" s="1"/>
      <c r="H744" s="1"/>
      <c r="I744" s="75"/>
      <c r="J744" s="1"/>
      <c r="K744" s="7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75"/>
      <c r="D745" s="1"/>
      <c r="E745" s="1"/>
      <c r="F745" s="42"/>
      <c r="G745" s="1"/>
      <c r="H745" s="1"/>
      <c r="I745" s="75"/>
      <c r="J745" s="1"/>
      <c r="K745" s="7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75"/>
      <c r="D746" s="1"/>
      <c r="E746" s="1"/>
      <c r="F746" s="42"/>
      <c r="G746" s="1"/>
      <c r="H746" s="1"/>
      <c r="I746" s="75"/>
      <c r="J746" s="1"/>
      <c r="K746" s="7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75"/>
      <c r="D747" s="1"/>
      <c r="E747" s="1"/>
      <c r="F747" s="42"/>
      <c r="G747" s="1"/>
      <c r="H747" s="1"/>
      <c r="I747" s="75"/>
      <c r="J747" s="1"/>
      <c r="K747" s="7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75"/>
      <c r="D748" s="1"/>
      <c r="E748" s="1"/>
      <c r="F748" s="42"/>
      <c r="G748" s="1"/>
      <c r="H748" s="1"/>
      <c r="I748" s="75"/>
      <c r="J748" s="1"/>
      <c r="K748" s="7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75"/>
      <c r="D749" s="1"/>
      <c r="E749" s="1"/>
      <c r="F749" s="42"/>
      <c r="G749" s="1"/>
      <c r="H749" s="1"/>
      <c r="I749" s="75"/>
      <c r="J749" s="1"/>
      <c r="K749" s="7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75"/>
      <c r="D750" s="1"/>
      <c r="E750" s="1"/>
      <c r="F750" s="42"/>
      <c r="G750" s="1"/>
      <c r="H750" s="1"/>
      <c r="I750" s="75"/>
      <c r="J750" s="1"/>
      <c r="K750" s="7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75"/>
      <c r="D751" s="1"/>
      <c r="E751" s="1"/>
      <c r="F751" s="42"/>
      <c r="G751" s="1"/>
      <c r="H751" s="1"/>
      <c r="I751" s="75"/>
      <c r="J751" s="1"/>
      <c r="K751" s="7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75"/>
      <c r="D752" s="1"/>
      <c r="E752" s="1"/>
      <c r="F752" s="42"/>
      <c r="G752" s="1"/>
      <c r="H752" s="1"/>
      <c r="I752" s="75"/>
      <c r="J752" s="1"/>
      <c r="K752" s="7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75"/>
      <c r="D753" s="1"/>
      <c r="E753" s="1"/>
      <c r="F753" s="42"/>
      <c r="G753" s="1"/>
      <c r="H753" s="1"/>
      <c r="I753" s="75"/>
      <c r="J753" s="1"/>
      <c r="K753" s="7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75"/>
      <c r="D754" s="1"/>
      <c r="E754" s="1"/>
      <c r="F754" s="42"/>
      <c r="G754" s="1"/>
      <c r="H754" s="1"/>
      <c r="I754" s="75"/>
      <c r="J754" s="1"/>
      <c r="K754" s="7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75"/>
      <c r="D755" s="1"/>
      <c r="E755" s="1"/>
      <c r="F755" s="42"/>
      <c r="G755" s="1"/>
      <c r="H755" s="1"/>
      <c r="I755" s="75"/>
      <c r="J755" s="1"/>
      <c r="K755" s="7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75"/>
      <c r="D756" s="1"/>
      <c r="E756" s="1"/>
      <c r="F756" s="42"/>
      <c r="G756" s="1"/>
      <c r="H756" s="1"/>
      <c r="I756" s="75"/>
      <c r="J756" s="1"/>
      <c r="K756" s="7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75"/>
      <c r="D757" s="1"/>
      <c r="E757" s="1"/>
      <c r="F757" s="42"/>
      <c r="G757" s="1"/>
      <c r="H757" s="1"/>
      <c r="I757" s="75"/>
      <c r="J757" s="1"/>
      <c r="K757" s="7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75"/>
      <c r="D758" s="1"/>
      <c r="E758" s="1"/>
      <c r="F758" s="42"/>
      <c r="G758" s="1"/>
      <c r="H758" s="1"/>
      <c r="I758" s="75"/>
      <c r="J758" s="1"/>
      <c r="K758" s="7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75"/>
      <c r="D759" s="1"/>
      <c r="E759" s="1"/>
      <c r="F759" s="42"/>
      <c r="G759" s="1"/>
      <c r="H759" s="1"/>
      <c r="I759" s="75"/>
      <c r="J759" s="1"/>
      <c r="K759" s="7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75"/>
      <c r="D760" s="1"/>
      <c r="E760" s="1"/>
      <c r="F760" s="42"/>
      <c r="G760" s="1"/>
      <c r="H760" s="1"/>
      <c r="I760" s="75"/>
      <c r="J760" s="1"/>
      <c r="K760" s="7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75"/>
      <c r="D761" s="1"/>
      <c r="E761" s="1"/>
      <c r="F761" s="42"/>
      <c r="G761" s="1"/>
      <c r="H761" s="1"/>
      <c r="I761" s="75"/>
      <c r="J761" s="1"/>
      <c r="K761" s="7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75"/>
      <c r="D762" s="1"/>
      <c r="E762" s="1"/>
      <c r="F762" s="42"/>
      <c r="G762" s="1"/>
      <c r="H762" s="1"/>
      <c r="I762" s="75"/>
      <c r="J762" s="1"/>
      <c r="K762" s="7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75"/>
      <c r="D763" s="1"/>
      <c r="E763" s="1"/>
      <c r="F763" s="42"/>
      <c r="G763" s="1"/>
      <c r="H763" s="1"/>
      <c r="I763" s="75"/>
      <c r="J763" s="1"/>
      <c r="K763" s="7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75"/>
      <c r="D764" s="1"/>
      <c r="E764" s="1"/>
      <c r="F764" s="42"/>
      <c r="G764" s="1"/>
      <c r="H764" s="1"/>
      <c r="I764" s="75"/>
      <c r="J764" s="1"/>
      <c r="K764" s="7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75"/>
      <c r="D765" s="1"/>
      <c r="E765" s="1"/>
      <c r="F765" s="42"/>
      <c r="G765" s="1"/>
      <c r="H765" s="1"/>
      <c r="I765" s="75"/>
      <c r="J765" s="1"/>
      <c r="K765" s="7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75"/>
      <c r="D766" s="1"/>
      <c r="E766" s="1"/>
      <c r="F766" s="42"/>
      <c r="G766" s="1"/>
      <c r="H766" s="1"/>
      <c r="I766" s="75"/>
      <c r="J766" s="1"/>
      <c r="K766" s="7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75"/>
      <c r="D767" s="1"/>
      <c r="E767" s="1"/>
      <c r="F767" s="42"/>
      <c r="G767" s="1"/>
      <c r="H767" s="1"/>
      <c r="I767" s="75"/>
      <c r="J767" s="1"/>
      <c r="K767" s="7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75"/>
      <c r="D768" s="1"/>
      <c r="E768" s="1"/>
      <c r="F768" s="42"/>
      <c r="G768" s="1"/>
      <c r="H768" s="1"/>
      <c r="I768" s="75"/>
      <c r="J768" s="1"/>
      <c r="K768" s="7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75"/>
      <c r="D769" s="1"/>
      <c r="E769" s="1"/>
      <c r="F769" s="42"/>
      <c r="G769" s="1"/>
      <c r="H769" s="1"/>
      <c r="I769" s="75"/>
      <c r="J769" s="1"/>
      <c r="K769" s="7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75"/>
      <c r="D770" s="1"/>
      <c r="E770" s="1"/>
      <c r="F770" s="42"/>
      <c r="G770" s="1"/>
      <c r="H770" s="1"/>
      <c r="I770" s="75"/>
      <c r="J770" s="1"/>
      <c r="K770" s="7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75"/>
      <c r="D771" s="1"/>
      <c r="E771" s="1"/>
      <c r="F771" s="42"/>
      <c r="G771" s="1"/>
      <c r="H771" s="1"/>
      <c r="I771" s="75"/>
      <c r="J771" s="1"/>
      <c r="K771" s="7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75"/>
      <c r="D772" s="1"/>
      <c r="E772" s="1"/>
      <c r="F772" s="42"/>
      <c r="G772" s="1"/>
      <c r="H772" s="1"/>
      <c r="I772" s="75"/>
      <c r="J772" s="1"/>
      <c r="K772" s="7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75"/>
      <c r="D773" s="1"/>
      <c r="E773" s="1"/>
      <c r="F773" s="42"/>
      <c r="G773" s="1"/>
      <c r="H773" s="1"/>
      <c r="I773" s="75"/>
      <c r="J773" s="1"/>
      <c r="K773" s="7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75"/>
      <c r="D774" s="1"/>
      <c r="E774" s="1"/>
      <c r="F774" s="42"/>
      <c r="G774" s="1"/>
      <c r="H774" s="1"/>
      <c r="I774" s="75"/>
      <c r="J774" s="1"/>
      <c r="K774" s="7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75"/>
      <c r="D775" s="1"/>
      <c r="E775" s="1"/>
      <c r="F775" s="42"/>
      <c r="G775" s="1"/>
      <c r="H775" s="1"/>
      <c r="I775" s="75"/>
      <c r="J775" s="1"/>
      <c r="K775" s="7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75"/>
      <c r="D776" s="1"/>
      <c r="E776" s="1"/>
      <c r="F776" s="42"/>
      <c r="G776" s="1"/>
      <c r="H776" s="1"/>
      <c r="I776" s="75"/>
      <c r="J776" s="1"/>
      <c r="K776" s="7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75"/>
      <c r="D777" s="1"/>
      <c r="E777" s="1"/>
      <c r="F777" s="42"/>
      <c r="G777" s="1"/>
      <c r="H777" s="1"/>
      <c r="I777" s="75"/>
      <c r="J777" s="1"/>
      <c r="K777" s="7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75"/>
      <c r="D778" s="1"/>
      <c r="E778" s="1"/>
      <c r="F778" s="42"/>
      <c r="G778" s="1"/>
      <c r="H778" s="1"/>
      <c r="I778" s="75"/>
      <c r="J778" s="1"/>
      <c r="K778" s="7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75"/>
      <c r="D779" s="1"/>
      <c r="E779" s="1"/>
      <c r="F779" s="42"/>
      <c r="G779" s="1"/>
      <c r="H779" s="1"/>
      <c r="I779" s="75"/>
      <c r="J779" s="1"/>
      <c r="K779" s="7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75"/>
      <c r="D780" s="1"/>
      <c r="E780" s="1"/>
      <c r="F780" s="42"/>
      <c r="G780" s="1"/>
      <c r="H780" s="1"/>
      <c r="I780" s="75"/>
      <c r="J780" s="1"/>
      <c r="K780" s="7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75"/>
      <c r="D781" s="1"/>
      <c r="E781" s="1"/>
      <c r="F781" s="42"/>
      <c r="G781" s="1"/>
      <c r="H781" s="1"/>
      <c r="I781" s="75"/>
      <c r="J781" s="1"/>
      <c r="K781" s="7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75"/>
      <c r="D782" s="1"/>
      <c r="E782" s="1"/>
      <c r="F782" s="42"/>
      <c r="G782" s="1"/>
      <c r="H782" s="1"/>
      <c r="I782" s="75"/>
      <c r="J782" s="1"/>
      <c r="K782" s="7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75"/>
      <c r="D783" s="1"/>
      <c r="E783" s="1"/>
      <c r="F783" s="42"/>
      <c r="G783" s="1"/>
      <c r="H783" s="1"/>
      <c r="I783" s="75"/>
      <c r="J783" s="1"/>
      <c r="K783" s="7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75"/>
      <c r="D784" s="1"/>
      <c r="E784" s="1"/>
      <c r="F784" s="42"/>
      <c r="G784" s="1"/>
      <c r="H784" s="1"/>
      <c r="I784" s="75"/>
      <c r="J784" s="1"/>
      <c r="K784" s="7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75"/>
      <c r="D785" s="1"/>
      <c r="E785" s="1"/>
      <c r="F785" s="42"/>
      <c r="G785" s="1"/>
      <c r="H785" s="1"/>
      <c r="I785" s="75"/>
      <c r="J785" s="1"/>
      <c r="K785" s="7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75"/>
      <c r="D786" s="1"/>
      <c r="E786" s="1"/>
      <c r="F786" s="42"/>
      <c r="G786" s="1"/>
      <c r="H786" s="1"/>
      <c r="I786" s="75"/>
      <c r="J786" s="1"/>
      <c r="K786" s="7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75"/>
      <c r="D787" s="1"/>
      <c r="E787" s="1"/>
      <c r="F787" s="42"/>
      <c r="G787" s="1"/>
      <c r="H787" s="1"/>
      <c r="I787" s="75"/>
      <c r="J787" s="1"/>
      <c r="K787" s="7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75"/>
      <c r="D788" s="1"/>
      <c r="E788" s="1"/>
      <c r="F788" s="42"/>
      <c r="G788" s="1"/>
      <c r="H788" s="1"/>
      <c r="I788" s="75"/>
      <c r="J788" s="1"/>
      <c r="K788" s="7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75"/>
      <c r="D789" s="1"/>
      <c r="E789" s="1"/>
      <c r="F789" s="42"/>
      <c r="G789" s="1"/>
      <c r="H789" s="1"/>
      <c r="I789" s="75"/>
      <c r="J789" s="1"/>
      <c r="K789" s="7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75"/>
      <c r="D790" s="1"/>
      <c r="E790" s="1"/>
      <c r="F790" s="42"/>
      <c r="G790" s="1"/>
      <c r="H790" s="1"/>
      <c r="I790" s="75"/>
      <c r="J790" s="1"/>
      <c r="K790" s="7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75"/>
      <c r="D791" s="1"/>
      <c r="E791" s="1"/>
      <c r="F791" s="42"/>
      <c r="G791" s="1"/>
      <c r="H791" s="1"/>
      <c r="I791" s="75"/>
      <c r="J791" s="1"/>
      <c r="K791" s="7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75"/>
      <c r="D792" s="1"/>
      <c r="E792" s="1"/>
      <c r="F792" s="42"/>
      <c r="G792" s="1"/>
      <c r="H792" s="1"/>
      <c r="I792" s="75"/>
      <c r="J792" s="1"/>
      <c r="K792" s="7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75"/>
      <c r="D793" s="1"/>
      <c r="E793" s="1"/>
      <c r="F793" s="42"/>
      <c r="G793" s="1"/>
      <c r="H793" s="1"/>
      <c r="I793" s="75"/>
      <c r="J793" s="1"/>
      <c r="K793" s="7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75"/>
      <c r="D794" s="1"/>
      <c r="E794" s="1"/>
      <c r="F794" s="42"/>
      <c r="G794" s="1"/>
      <c r="H794" s="1"/>
      <c r="I794" s="75"/>
      <c r="J794" s="1"/>
      <c r="K794" s="7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75"/>
      <c r="D795" s="1"/>
      <c r="E795" s="1"/>
      <c r="F795" s="42"/>
      <c r="G795" s="1"/>
      <c r="H795" s="1"/>
      <c r="I795" s="75"/>
      <c r="J795" s="1"/>
      <c r="K795" s="7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75"/>
      <c r="D796" s="1"/>
      <c r="E796" s="1"/>
      <c r="F796" s="42"/>
      <c r="G796" s="1"/>
      <c r="H796" s="1"/>
      <c r="I796" s="75"/>
      <c r="J796" s="1"/>
      <c r="K796" s="7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75"/>
      <c r="D797" s="1"/>
      <c r="E797" s="1"/>
      <c r="F797" s="42"/>
      <c r="G797" s="1"/>
      <c r="H797" s="1"/>
      <c r="I797" s="75"/>
      <c r="J797" s="1"/>
      <c r="K797" s="7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75"/>
      <c r="D798" s="1"/>
      <c r="E798" s="1"/>
      <c r="F798" s="42"/>
      <c r="G798" s="1"/>
      <c r="H798" s="1"/>
      <c r="I798" s="75"/>
      <c r="J798" s="1"/>
      <c r="K798" s="7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75"/>
      <c r="D799" s="1"/>
      <c r="E799" s="1"/>
      <c r="F799" s="42"/>
      <c r="G799" s="1"/>
      <c r="H799" s="1"/>
      <c r="I799" s="75"/>
      <c r="J799" s="1"/>
      <c r="K799" s="7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75"/>
      <c r="D800" s="1"/>
      <c r="E800" s="1"/>
      <c r="F800" s="42"/>
      <c r="G800" s="1"/>
      <c r="H800" s="1"/>
      <c r="I800" s="75"/>
      <c r="J800" s="1"/>
      <c r="K800" s="7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75"/>
      <c r="D801" s="1"/>
      <c r="E801" s="1"/>
      <c r="F801" s="42"/>
      <c r="G801" s="1"/>
      <c r="H801" s="1"/>
      <c r="I801" s="75"/>
      <c r="J801" s="1"/>
      <c r="K801" s="7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75"/>
      <c r="D802" s="1"/>
      <c r="E802" s="1"/>
      <c r="F802" s="42"/>
      <c r="G802" s="1"/>
      <c r="H802" s="1"/>
      <c r="I802" s="75"/>
      <c r="J802" s="1"/>
      <c r="K802" s="7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75"/>
      <c r="D803" s="1"/>
      <c r="E803" s="1"/>
      <c r="F803" s="42"/>
      <c r="G803" s="1"/>
      <c r="H803" s="1"/>
      <c r="I803" s="75"/>
      <c r="J803" s="1"/>
      <c r="K803" s="7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75"/>
      <c r="D804" s="1"/>
      <c r="E804" s="1"/>
      <c r="F804" s="42"/>
      <c r="G804" s="1"/>
      <c r="H804" s="1"/>
      <c r="I804" s="75"/>
      <c r="J804" s="1"/>
      <c r="K804" s="7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75"/>
      <c r="D805" s="1"/>
      <c r="E805" s="1"/>
      <c r="F805" s="42"/>
      <c r="G805" s="1"/>
      <c r="H805" s="1"/>
      <c r="I805" s="75"/>
      <c r="J805" s="1"/>
      <c r="K805" s="7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75"/>
      <c r="D806" s="1"/>
      <c r="E806" s="1"/>
      <c r="F806" s="42"/>
      <c r="G806" s="1"/>
      <c r="H806" s="1"/>
      <c r="I806" s="75"/>
      <c r="J806" s="1"/>
      <c r="K806" s="7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75"/>
      <c r="D807" s="1"/>
      <c r="E807" s="1"/>
      <c r="F807" s="42"/>
      <c r="G807" s="1"/>
      <c r="H807" s="1"/>
      <c r="I807" s="75"/>
      <c r="J807" s="1"/>
      <c r="K807" s="7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75"/>
      <c r="D808" s="1"/>
      <c r="E808" s="1"/>
      <c r="F808" s="42"/>
      <c r="G808" s="1"/>
      <c r="H808" s="1"/>
      <c r="I808" s="75"/>
      <c r="J808" s="1"/>
      <c r="K808" s="7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75"/>
      <c r="D809" s="1"/>
      <c r="E809" s="1"/>
      <c r="F809" s="42"/>
      <c r="G809" s="1"/>
      <c r="H809" s="1"/>
      <c r="I809" s="75"/>
      <c r="J809" s="1"/>
      <c r="K809" s="7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75"/>
      <c r="D810" s="1"/>
      <c r="E810" s="1"/>
      <c r="F810" s="42"/>
      <c r="G810" s="1"/>
      <c r="H810" s="1"/>
      <c r="I810" s="75"/>
      <c r="J810" s="1"/>
      <c r="K810" s="7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75"/>
      <c r="D811" s="1"/>
      <c r="E811" s="1"/>
      <c r="F811" s="42"/>
      <c r="G811" s="1"/>
      <c r="H811" s="1"/>
      <c r="I811" s="75"/>
      <c r="J811" s="1"/>
      <c r="K811" s="7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75"/>
      <c r="D812" s="1"/>
      <c r="E812" s="1"/>
      <c r="F812" s="42"/>
      <c r="G812" s="1"/>
      <c r="H812" s="1"/>
      <c r="I812" s="75"/>
      <c r="J812" s="1"/>
      <c r="K812" s="7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75"/>
      <c r="D813" s="1"/>
      <c r="E813" s="1"/>
      <c r="F813" s="42"/>
      <c r="G813" s="1"/>
      <c r="H813" s="1"/>
      <c r="I813" s="75"/>
      <c r="J813" s="1"/>
      <c r="K813" s="7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75"/>
      <c r="D814" s="1"/>
      <c r="E814" s="1"/>
      <c r="F814" s="42"/>
      <c r="G814" s="1"/>
      <c r="H814" s="1"/>
      <c r="I814" s="75"/>
      <c r="J814" s="1"/>
      <c r="K814" s="7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75"/>
      <c r="D815" s="1"/>
      <c r="E815" s="1"/>
      <c r="F815" s="42"/>
      <c r="G815" s="1"/>
      <c r="H815" s="1"/>
      <c r="I815" s="75"/>
      <c r="J815" s="1"/>
      <c r="K815" s="7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75"/>
      <c r="D816" s="1"/>
      <c r="E816" s="1"/>
      <c r="F816" s="42"/>
      <c r="G816" s="1"/>
      <c r="H816" s="1"/>
      <c r="I816" s="75"/>
      <c r="J816" s="1"/>
      <c r="K816" s="7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75"/>
      <c r="D817" s="1"/>
      <c r="E817" s="1"/>
      <c r="F817" s="42"/>
      <c r="G817" s="1"/>
      <c r="H817" s="1"/>
      <c r="I817" s="75"/>
      <c r="J817" s="1"/>
      <c r="K817" s="7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75"/>
      <c r="D818" s="1"/>
      <c r="E818" s="1"/>
      <c r="F818" s="42"/>
      <c r="G818" s="1"/>
      <c r="H818" s="1"/>
      <c r="I818" s="75"/>
      <c r="J818" s="1"/>
      <c r="K818" s="7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75"/>
      <c r="D819" s="1"/>
      <c r="E819" s="1"/>
      <c r="F819" s="42"/>
      <c r="G819" s="1"/>
      <c r="H819" s="1"/>
      <c r="I819" s="75"/>
      <c r="J819" s="1"/>
      <c r="K819" s="7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75"/>
      <c r="D820" s="1"/>
      <c r="E820" s="1"/>
      <c r="F820" s="42"/>
      <c r="G820" s="1"/>
      <c r="H820" s="1"/>
      <c r="I820" s="75"/>
      <c r="J820" s="1"/>
      <c r="K820" s="7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75"/>
      <c r="D821" s="1"/>
      <c r="E821" s="1"/>
      <c r="F821" s="42"/>
      <c r="G821" s="1"/>
      <c r="H821" s="1"/>
      <c r="I821" s="75"/>
      <c r="J821" s="1"/>
      <c r="K821" s="7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75"/>
      <c r="D822" s="1"/>
      <c r="E822" s="1"/>
      <c r="F822" s="42"/>
      <c r="G822" s="1"/>
      <c r="H822" s="1"/>
      <c r="I822" s="75"/>
      <c r="J822" s="1"/>
      <c r="K822" s="7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75"/>
      <c r="D823" s="1"/>
      <c r="E823" s="1"/>
      <c r="F823" s="42"/>
      <c r="G823" s="1"/>
      <c r="H823" s="1"/>
      <c r="I823" s="75"/>
      <c r="J823" s="1"/>
      <c r="K823" s="7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75"/>
      <c r="D824" s="1"/>
      <c r="E824" s="1"/>
      <c r="F824" s="42"/>
      <c r="G824" s="1"/>
      <c r="H824" s="1"/>
      <c r="I824" s="75"/>
      <c r="J824" s="1"/>
      <c r="K824" s="7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75"/>
      <c r="D825" s="1"/>
      <c r="E825" s="1"/>
      <c r="F825" s="42"/>
      <c r="G825" s="1"/>
      <c r="H825" s="1"/>
      <c r="I825" s="75"/>
      <c r="J825" s="1"/>
      <c r="K825" s="7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75"/>
      <c r="D826" s="1"/>
      <c r="E826" s="1"/>
      <c r="F826" s="42"/>
      <c r="G826" s="1"/>
      <c r="H826" s="1"/>
      <c r="I826" s="75"/>
      <c r="J826" s="1"/>
      <c r="K826" s="7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75"/>
      <c r="D827" s="1"/>
      <c r="E827" s="1"/>
      <c r="F827" s="42"/>
      <c r="G827" s="1"/>
      <c r="H827" s="1"/>
      <c r="I827" s="75"/>
      <c r="J827" s="1"/>
      <c r="K827" s="7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75"/>
      <c r="D828" s="1"/>
      <c r="E828" s="1"/>
      <c r="F828" s="42"/>
      <c r="G828" s="1"/>
      <c r="H828" s="1"/>
      <c r="I828" s="75"/>
      <c r="J828" s="1"/>
      <c r="K828" s="7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75"/>
      <c r="D829" s="1"/>
      <c r="E829" s="1"/>
      <c r="F829" s="42"/>
      <c r="G829" s="1"/>
      <c r="H829" s="1"/>
      <c r="I829" s="75"/>
      <c r="J829" s="1"/>
      <c r="K829" s="7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75"/>
      <c r="D830" s="1"/>
      <c r="E830" s="1"/>
      <c r="F830" s="42"/>
      <c r="G830" s="1"/>
      <c r="H830" s="1"/>
      <c r="I830" s="75"/>
      <c r="J830" s="1"/>
      <c r="K830" s="7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75"/>
      <c r="D831" s="1"/>
      <c r="E831" s="1"/>
      <c r="F831" s="42"/>
      <c r="G831" s="1"/>
      <c r="H831" s="1"/>
      <c r="I831" s="75"/>
      <c r="J831" s="1"/>
      <c r="K831" s="7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75"/>
      <c r="D832" s="1"/>
      <c r="E832" s="1"/>
      <c r="F832" s="42"/>
      <c r="G832" s="1"/>
      <c r="H832" s="1"/>
      <c r="I832" s="75"/>
      <c r="J832" s="1"/>
      <c r="K832" s="7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75"/>
      <c r="D833" s="1"/>
      <c r="E833" s="1"/>
      <c r="F833" s="42"/>
      <c r="G833" s="1"/>
      <c r="H833" s="1"/>
      <c r="I833" s="75"/>
      <c r="J833" s="1"/>
      <c r="K833" s="7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75"/>
      <c r="D834" s="1"/>
      <c r="E834" s="1"/>
      <c r="F834" s="42"/>
      <c r="G834" s="1"/>
      <c r="H834" s="1"/>
      <c r="I834" s="75"/>
      <c r="J834" s="1"/>
      <c r="K834" s="7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75"/>
      <c r="D835" s="1"/>
      <c r="E835" s="1"/>
      <c r="F835" s="42"/>
      <c r="G835" s="1"/>
      <c r="H835" s="1"/>
      <c r="I835" s="75"/>
      <c r="J835" s="1"/>
      <c r="K835" s="7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75"/>
      <c r="D836" s="1"/>
      <c r="E836" s="1"/>
      <c r="F836" s="42"/>
      <c r="G836" s="1"/>
      <c r="H836" s="1"/>
      <c r="I836" s="75"/>
      <c r="J836" s="1"/>
      <c r="K836" s="7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75"/>
      <c r="D837" s="1"/>
      <c r="E837" s="1"/>
      <c r="F837" s="42"/>
      <c r="G837" s="1"/>
      <c r="H837" s="1"/>
      <c r="I837" s="75"/>
      <c r="J837" s="1"/>
      <c r="K837" s="7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75"/>
      <c r="D838" s="1"/>
      <c r="E838" s="1"/>
      <c r="F838" s="42"/>
      <c r="G838" s="1"/>
      <c r="H838" s="1"/>
      <c r="I838" s="75"/>
      <c r="J838" s="1"/>
      <c r="K838" s="7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75"/>
      <c r="D839" s="1"/>
      <c r="E839" s="1"/>
      <c r="F839" s="42"/>
      <c r="G839" s="1"/>
      <c r="H839" s="1"/>
      <c r="I839" s="75"/>
      <c r="J839" s="1"/>
      <c r="K839" s="7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75"/>
      <c r="D840" s="1"/>
      <c r="E840" s="1"/>
      <c r="F840" s="42"/>
      <c r="G840" s="1"/>
      <c r="H840" s="1"/>
      <c r="I840" s="75"/>
      <c r="J840" s="1"/>
      <c r="K840" s="7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75"/>
      <c r="D841" s="1"/>
      <c r="E841" s="1"/>
      <c r="F841" s="42"/>
      <c r="G841" s="1"/>
      <c r="H841" s="1"/>
      <c r="I841" s="75"/>
      <c r="J841" s="1"/>
      <c r="K841" s="7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75"/>
      <c r="D842" s="1"/>
      <c r="E842" s="1"/>
      <c r="F842" s="42"/>
      <c r="G842" s="1"/>
      <c r="H842" s="1"/>
      <c r="I842" s="75"/>
      <c r="J842" s="1"/>
      <c r="K842" s="7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75"/>
      <c r="D843" s="1"/>
      <c r="E843" s="1"/>
      <c r="F843" s="42"/>
      <c r="G843" s="1"/>
      <c r="H843" s="1"/>
      <c r="I843" s="75"/>
      <c r="J843" s="1"/>
      <c r="K843" s="7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75"/>
      <c r="D844" s="1"/>
      <c r="E844" s="1"/>
      <c r="F844" s="42"/>
      <c r="G844" s="1"/>
      <c r="H844" s="1"/>
      <c r="I844" s="75"/>
      <c r="J844" s="1"/>
      <c r="K844" s="7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75"/>
      <c r="D845" s="1"/>
      <c r="E845" s="1"/>
      <c r="F845" s="42"/>
      <c r="G845" s="1"/>
      <c r="H845" s="1"/>
      <c r="I845" s="75"/>
      <c r="J845" s="1"/>
      <c r="K845" s="7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75"/>
      <c r="D846" s="1"/>
      <c r="E846" s="1"/>
      <c r="F846" s="42"/>
      <c r="G846" s="1"/>
      <c r="H846" s="1"/>
      <c r="I846" s="75"/>
      <c r="J846" s="1"/>
      <c r="K846" s="7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75"/>
      <c r="D847" s="1"/>
      <c r="E847" s="1"/>
      <c r="F847" s="42"/>
      <c r="G847" s="1"/>
      <c r="H847" s="1"/>
      <c r="I847" s="75"/>
      <c r="J847" s="1"/>
      <c r="K847" s="7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75"/>
      <c r="D848" s="1"/>
      <c r="E848" s="1"/>
      <c r="F848" s="42"/>
      <c r="G848" s="1"/>
      <c r="H848" s="1"/>
      <c r="I848" s="75"/>
      <c r="J848" s="1"/>
      <c r="K848" s="7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75"/>
      <c r="D849" s="1"/>
      <c r="E849" s="1"/>
      <c r="F849" s="42"/>
      <c r="G849" s="1"/>
      <c r="H849" s="1"/>
      <c r="I849" s="75"/>
      <c r="J849" s="1"/>
      <c r="K849" s="7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75"/>
      <c r="D850" s="1"/>
      <c r="E850" s="1"/>
      <c r="F850" s="42"/>
      <c r="G850" s="1"/>
      <c r="H850" s="1"/>
      <c r="I850" s="75"/>
      <c r="J850" s="1"/>
      <c r="K850" s="7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75"/>
      <c r="D851" s="1"/>
      <c r="E851" s="1"/>
      <c r="F851" s="42"/>
      <c r="G851" s="1"/>
      <c r="H851" s="1"/>
      <c r="I851" s="75"/>
      <c r="J851" s="1"/>
      <c r="K851" s="7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75"/>
      <c r="D852" s="1"/>
      <c r="E852" s="1"/>
      <c r="F852" s="42"/>
      <c r="G852" s="1"/>
      <c r="H852" s="1"/>
      <c r="I852" s="75"/>
      <c r="J852" s="1"/>
      <c r="K852" s="7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75"/>
      <c r="D853" s="1"/>
      <c r="E853" s="1"/>
      <c r="F853" s="42"/>
      <c r="G853" s="1"/>
      <c r="H853" s="1"/>
      <c r="I853" s="75"/>
      <c r="J853" s="1"/>
      <c r="K853" s="7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75"/>
      <c r="D854" s="1"/>
      <c r="E854" s="1"/>
      <c r="F854" s="42"/>
      <c r="G854" s="1"/>
      <c r="H854" s="1"/>
      <c r="I854" s="75"/>
      <c r="J854" s="1"/>
      <c r="K854" s="7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75"/>
      <c r="D855" s="1"/>
      <c r="E855" s="1"/>
      <c r="F855" s="42"/>
      <c r="G855" s="1"/>
      <c r="H855" s="1"/>
      <c r="I855" s="75"/>
      <c r="J855" s="1"/>
      <c r="K855" s="7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75"/>
      <c r="D856" s="1"/>
      <c r="E856" s="1"/>
      <c r="F856" s="42"/>
      <c r="G856" s="1"/>
      <c r="H856" s="1"/>
      <c r="I856" s="75"/>
      <c r="J856" s="1"/>
      <c r="K856" s="7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75"/>
      <c r="D857" s="1"/>
      <c r="E857" s="1"/>
      <c r="F857" s="42"/>
      <c r="G857" s="1"/>
      <c r="H857" s="1"/>
      <c r="I857" s="75"/>
      <c r="J857" s="1"/>
      <c r="K857" s="7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75"/>
      <c r="D858" s="1"/>
      <c r="E858" s="1"/>
      <c r="F858" s="42"/>
      <c r="G858" s="1"/>
      <c r="H858" s="1"/>
      <c r="I858" s="75"/>
      <c r="J858" s="1"/>
      <c r="K858" s="7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75"/>
      <c r="D859" s="1"/>
      <c r="E859" s="1"/>
      <c r="F859" s="42"/>
      <c r="G859" s="1"/>
      <c r="H859" s="1"/>
      <c r="I859" s="75"/>
      <c r="J859" s="1"/>
      <c r="K859" s="7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75"/>
      <c r="D860" s="1"/>
      <c r="E860" s="1"/>
      <c r="F860" s="42"/>
      <c r="G860" s="1"/>
      <c r="H860" s="1"/>
      <c r="I860" s="75"/>
      <c r="J860" s="1"/>
      <c r="K860" s="7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75"/>
      <c r="D861" s="1"/>
      <c r="E861" s="1"/>
      <c r="F861" s="42"/>
      <c r="G861" s="1"/>
      <c r="H861" s="1"/>
      <c r="I861" s="75"/>
      <c r="J861" s="1"/>
      <c r="K861" s="7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75"/>
      <c r="D862" s="1"/>
      <c r="E862" s="1"/>
      <c r="F862" s="42"/>
      <c r="G862" s="1"/>
      <c r="H862" s="1"/>
      <c r="I862" s="75"/>
      <c r="J862" s="1"/>
      <c r="K862" s="7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75"/>
      <c r="D863" s="1"/>
      <c r="E863" s="1"/>
      <c r="F863" s="42"/>
      <c r="G863" s="1"/>
      <c r="H863" s="1"/>
      <c r="I863" s="75"/>
      <c r="J863" s="1"/>
      <c r="K863" s="7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75"/>
      <c r="D864" s="1"/>
      <c r="E864" s="1"/>
      <c r="F864" s="42"/>
      <c r="G864" s="1"/>
      <c r="H864" s="1"/>
      <c r="I864" s="75"/>
      <c r="J864" s="1"/>
      <c r="K864" s="7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75"/>
      <c r="D865" s="1"/>
      <c r="E865" s="1"/>
      <c r="F865" s="42"/>
      <c r="G865" s="1"/>
      <c r="H865" s="1"/>
      <c r="I865" s="75"/>
      <c r="J865" s="1"/>
      <c r="K865" s="7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75"/>
      <c r="D866" s="1"/>
      <c r="E866" s="1"/>
      <c r="F866" s="42"/>
      <c r="G866" s="1"/>
      <c r="H866" s="1"/>
      <c r="I866" s="75"/>
      <c r="J866" s="1"/>
      <c r="K866" s="7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75"/>
      <c r="D867" s="1"/>
      <c r="E867" s="1"/>
      <c r="F867" s="42"/>
      <c r="G867" s="1"/>
      <c r="H867" s="1"/>
      <c r="I867" s="75"/>
      <c r="J867" s="1"/>
      <c r="K867" s="7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75"/>
      <c r="D868" s="1"/>
      <c r="E868" s="1"/>
      <c r="F868" s="42"/>
      <c r="G868" s="1"/>
      <c r="H868" s="1"/>
      <c r="I868" s="75"/>
      <c r="J868" s="1"/>
      <c r="K868" s="7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75"/>
      <c r="D869" s="1"/>
      <c r="E869" s="1"/>
      <c r="F869" s="42"/>
      <c r="G869" s="1"/>
      <c r="H869" s="1"/>
      <c r="I869" s="75"/>
      <c r="J869" s="1"/>
      <c r="K869" s="7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75"/>
      <c r="D870" s="1"/>
      <c r="E870" s="1"/>
      <c r="F870" s="42"/>
      <c r="G870" s="1"/>
      <c r="H870" s="1"/>
      <c r="I870" s="75"/>
      <c r="J870" s="1"/>
      <c r="K870" s="7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75"/>
      <c r="D871" s="1"/>
      <c r="E871" s="1"/>
      <c r="F871" s="42"/>
      <c r="G871" s="1"/>
      <c r="H871" s="1"/>
      <c r="I871" s="75"/>
      <c r="J871" s="1"/>
      <c r="K871" s="7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75"/>
      <c r="D872" s="1"/>
      <c r="E872" s="1"/>
      <c r="F872" s="42"/>
      <c r="G872" s="1"/>
      <c r="H872" s="1"/>
      <c r="I872" s="75"/>
      <c r="J872" s="1"/>
      <c r="K872" s="7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75"/>
      <c r="D873" s="1"/>
      <c r="E873" s="1"/>
      <c r="F873" s="42"/>
      <c r="G873" s="1"/>
      <c r="H873" s="1"/>
      <c r="I873" s="75"/>
      <c r="J873" s="1"/>
      <c r="K873" s="7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75"/>
      <c r="D874" s="1"/>
      <c r="E874" s="1"/>
      <c r="F874" s="42"/>
      <c r="G874" s="1"/>
      <c r="H874" s="1"/>
      <c r="I874" s="75"/>
      <c r="J874" s="1"/>
      <c r="K874" s="7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75"/>
      <c r="D875" s="1"/>
      <c r="E875" s="1"/>
      <c r="F875" s="42"/>
      <c r="G875" s="1"/>
      <c r="H875" s="1"/>
      <c r="I875" s="75"/>
      <c r="J875" s="1"/>
      <c r="K875" s="7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75"/>
      <c r="D876" s="1"/>
      <c r="E876" s="1"/>
      <c r="F876" s="42"/>
      <c r="G876" s="1"/>
      <c r="H876" s="1"/>
      <c r="I876" s="75"/>
      <c r="J876" s="1"/>
      <c r="K876" s="7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75"/>
      <c r="D877" s="1"/>
      <c r="E877" s="1"/>
      <c r="F877" s="42"/>
      <c r="G877" s="1"/>
      <c r="H877" s="1"/>
      <c r="I877" s="75"/>
      <c r="J877" s="1"/>
      <c r="K877" s="7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75"/>
      <c r="D878" s="1"/>
      <c r="E878" s="1"/>
      <c r="F878" s="42"/>
      <c r="G878" s="1"/>
      <c r="H878" s="1"/>
      <c r="I878" s="75"/>
      <c r="J878" s="1"/>
      <c r="K878" s="7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75"/>
      <c r="D879" s="1"/>
      <c r="E879" s="1"/>
      <c r="F879" s="42"/>
      <c r="G879" s="1"/>
      <c r="H879" s="1"/>
      <c r="I879" s="75"/>
      <c r="J879" s="1"/>
      <c r="K879" s="7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75"/>
      <c r="D880" s="1"/>
      <c r="E880" s="1"/>
      <c r="F880" s="42"/>
      <c r="G880" s="1"/>
      <c r="H880" s="1"/>
      <c r="I880" s="75"/>
      <c r="J880" s="1"/>
      <c r="K880" s="7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75"/>
      <c r="D881" s="1"/>
      <c r="E881" s="1"/>
      <c r="F881" s="42"/>
      <c r="G881" s="1"/>
      <c r="H881" s="1"/>
      <c r="I881" s="75"/>
      <c r="J881" s="1"/>
      <c r="K881" s="7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75"/>
      <c r="D882" s="1"/>
      <c r="E882" s="1"/>
      <c r="F882" s="42"/>
      <c r="G882" s="1"/>
      <c r="H882" s="1"/>
      <c r="I882" s="75"/>
      <c r="J882" s="1"/>
      <c r="K882" s="7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75"/>
      <c r="D883" s="1"/>
      <c r="E883" s="1"/>
      <c r="F883" s="42"/>
      <c r="G883" s="1"/>
      <c r="H883" s="1"/>
      <c r="I883" s="75"/>
      <c r="J883" s="1"/>
      <c r="K883" s="7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75"/>
      <c r="D884" s="1"/>
      <c r="E884" s="1"/>
      <c r="F884" s="42"/>
      <c r="G884" s="1"/>
      <c r="H884" s="1"/>
      <c r="I884" s="75"/>
      <c r="J884" s="1"/>
      <c r="K884" s="7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75"/>
      <c r="D885" s="1"/>
      <c r="E885" s="1"/>
      <c r="F885" s="42"/>
      <c r="G885" s="1"/>
      <c r="H885" s="1"/>
      <c r="I885" s="75"/>
      <c r="J885" s="1"/>
      <c r="K885" s="7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75"/>
      <c r="D886" s="1"/>
      <c r="E886" s="1"/>
      <c r="F886" s="42"/>
      <c r="G886" s="1"/>
      <c r="H886" s="1"/>
      <c r="I886" s="75"/>
      <c r="J886" s="1"/>
      <c r="K886" s="7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75"/>
      <c r="D887" s="1"/>
      <c r="E887" s="1"/>
      <c r="F887" s="42"/>
      <c r="G887" s="1"/>
      <c r="H887" s="1"/>
      <c r="I887" s="75"/>
      <c r="J887" s="1"/>
      <c r="K887" s="7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75"/>
      <c r="D888" s="1"/>
      <c r="E888" s="1"/>
      <c r="F888" s="42"/>
      <c r="G888" s="1"/>
      <c r="H888" s="1"/>
      <c r="I888" s="75"/>
      <c r="J888" s="1"/>
      <c r="K888" s="7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75"/>
      <c r="D889" s="1"/>
      <c r="E889" s="1"/>
      <c r="F889" s="42"/>
      <c r="G889" s="1"/>
      <c r="H889" s="1"/>
      <c r="I889" s="75"/>
      <c r="J889" s="1"/>
      <c r="K889" s="7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75"/>
      <c r="D890" s="1"/>
      <c r="E890" s="1"/>
      <c r="F890" s="42"/>
      <c r="G890" s="1"/>
      <c r="H890" s="1"/>
      <c r="I890" s="75"/>
      <c r="J890" s="1"/>
      <c r="K890" s="7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75"/>
      <c r="D891" s="1"/>
      <c r="E891" s="1"/>
      <c r="F891" s="42"/>
      <c r="G891" s="1"/>
      <c r="H891" s="1"/>
      <c r="I891" s="75"/>
      <c r="J891" s="1"/>
      <c r="K891" s="7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75"/>
      <c r="D892" s="1"/>
      <c r="E892" s="1"/>
      <c r="F892" s="42"/>
      <c r="G892" s="1"/>
      <c r="H892" s="1"/>
      <c r="I892" s="75"/>
      <c r="J892" s="1"/>
      <c r="K892" s="7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75"/>
      <c r="D893" s="1"/>
      <c r="E893" s="1"/>
      <c r="F893" s="42"/>
      <c r="G893" s="1"/>
      <c r="H893" s="1"/>
      <c r="I893" s="75"/>
      <c r="J893" s="1"/>
      <c r="K893" s="7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75"/>
      <c r="D894" s="1"/>
      <c r="E894" s="1"/>
      <c r="F894" s="42"/>
      <c r="G894" s="1"/>
      <c r="H894" s="1"/>
      <c r="I894" s="75"/>
      <c r="J894" s="1"/>
      <c r="K894" s="7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75"/>
      <c r="D895" s="1"/>
      <c r="E895" s="1"/>
      <c r="F895" s="42"/>
      <c r="G895" s="1"/>
      <c r="H895" s="1"/>
      <c r="I895" s="75"/>
      <c r="J895" s="1"/>
      <c r="K895" s="7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75"/>
      <c r="D896" s="1"/>
      <c r="E896" s="1"/>
      <c r="F896" s="42"/>
      <c r="G896" s="1"/>
      <c r="H896" s="1"/>
      <c r="I896" s="75"/>
      <c r="J896" s="1"/>
      <c r="K896" s="7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75"/>
      <c r="D897" s="1"/>
      <c r="E897" s="1"/>
      <c r="F897" s="42"/>
      <c r="G897" s="1"/>
      <c r="H897" s="1"/>
      <c r="I897" s="75"/>
      <c r="J897" s="1"/>
      <c r="K897" s="7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75"/>
      <c r="D898" s="1"/>
      <c r="E898" s="1"/>
      <c r="F898" s="42"/>
      <c r="G898" s="1"/>
      <c r="H898" s="1"/>
      <c r="I898" s="75"/>
      <c r="J898" s="1"/>
      <c r="K898" s="7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75"/>
      <c r="D899" s="1"/>
      <c r="E899" s="1"/>
      <c r="F899" s="42"/>
      <c r="G899" s="1"/>
      <c r="H899" s="1"/>
      <c r="I899" s="75"/>
      <c r="J899" s="1"/>
      <c r="K899" s="7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75"/>
      <c r="D900" s="1"/>
      <c r="E900" s="1"/>
      <c r="F900" s="42"/>
      <c r="G900" s="1"/>
      <c r="H900" s="1"/>
      <c r="I900" s="75"/>
      <c r="J900" s="1"/>
      <c r="K900" s="7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75"/>
      <c r="D901" s="1"/>
      <c r="E901" s="1"/>
      <c r="F901" s="42"/>
      <c r="G901" s="1"/>
      <c r="H901" s="1"/>
      <c r="I901" s="75"/>
      <c r="J901" s="1"/>
      <c r="K901" s="7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75"/>
      <c r="D902" s="1"/>
      <c r="E902" s="1"/>
      <c r="F902" s="42"/>
      <c r="G902" s="1"/>
      <c r="H902" s="1"/>
      <c r="I902" s="75"/>
      <c r="J902" s="1"/>
      <c r="K902" s="7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75"/>
      <c r="D903" s="1"/>
      <c r="E903" s="1"/>
      <c r="F903" s="42"/>
      <c r="G903" s="1"/>
      <c r="H903" s="1"/>
      <c r="I903" s="75"/>
      <c r="J903" s="1"/>
      <c r="K903" s="7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75"/>
      <c r="D904" s="1"/>
      <c r="E904" s="1"/>
      <c r="F904" s="42"/>
      <c r="G904" s="1"/>
      <c r="H904" s="1"/>
      <c r="I904" s="75"/>
      <c r="J904" s="1"/>
      <c r="K904" s="7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75"/>
      <c r="D905" s="1"/>
      <c r="E905" s="1"/>
      <c r="F905" s="42"/>
      <c r="G905" s="1"/>
      <c r="H905" s="1"/>
      <c r="I905" s="75"/>
      <c r="J905" s="1"/>
      <c r="K905" s="7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75"/>
      <c r="D906" s="1"/>
      <c r="E906" s="1"/>
      <c r="F906" s="42"/>
      <c r="G906" s="1"/>
      <c r="H906" s="1"/>
      <c r="I906" s="75"/>
      <c r="J906" s="1"/>
      <c r="K906" s="7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75"/>
      <c r="D907" s="1"/>
      <c r="E907" s="1"/>
      <c r="F907" s="42"/>
      <c r="G907" s="1"/>
      <c r="H907" s="1"/>
      <c r="I907" s="75"/>
      <c r="J907" s="1"/>
      <c r="K907" s="7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75"/>
      <c r="D908" s="1"/>
      <c r="E908" s="1"/>
      <c r="F908" s="42"/>
      <c r="G908" s="1"/>
      <c r="H908" s="1"/>
      <c r="I908" s="75"/>
      <c r="J908" s="1"/>
      <c r="K908" s="7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75"/>
      <c r="D909" s="1"/>
      <c r="E909" s="1"/>
      <c r="F909" s="42"/>
      <c r="G909" s="1"/>
      <c r="H909" s="1"/>
      <c r="I909" s="75"/>
      <c r="J909" s="1"/>
      <c r="K909" s="7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75"/>
      <c r="D910" s="1"/>
      <c r="E910" s="1"/>
      <c r="F910" s="42"/>
      <c r="G910" s="1"/>
      <c r="H910" s="1"/>
      <c r="I910" s="75"/>
      <c r="J910" s="1"/>
      <c r="K910" s="7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75"/>
      <c r="D911" s="1"/>
      <c r="E911" s="1"/>
      <c r="F911" s="42"/>
      <c r="G911" s="1"/>
      <c r="H911" s="1"/>
      <c r="I911" s="75"/>
      <c r="J911" s="1"/>
      <c r="K911" s="7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75"/>
      <c r="D912" s="1"/>
      <c r="E912" s="1"/>
      <c r="F912" s="42"/>
      <c r="G912" s="1"/>
      <c r="H912" s="1"/>
      <c r="I912" s="75"/>
      <c r="J912" s="1"/>
      <c r="K912" s="7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75"/>
      <c r="D913" s="1"/>
      <c r="E913" s="1"/>
      <c r="F913" s="42"/>
      <c r="G913" s="1"/>
      <c r="H913" s="1"/>
      <c r="I913" s="75"/>
      <c r="J913" s="1"/>
      <c r="K913" s="7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75"/>
      <c r="D914" s="1"/>
      <c r="E914" s="1"/>
      <c r="F914" s="42"/>
      <c r="G914" s="1"/>
      <c r="H914" s="1"/>
      <c r="I914" s="75"/>
      <c r="J914" s="1"/>
      <c r="K914" s="7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75"/>
      <c r="D915" s="1"/>
      <c r="E915" s="1"/>
      <c r="F915" s="42"/>
      <c r="G915" s="1"/>
      <c r="H915" s="1"/>
      <c r="I915" s="75"/>
      <c r="J915" s="1"/>
      <c r="K915" s="7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75"/>
      <c r="D916" s="1"/>
      <c r="E916" s="1"/>
      <c r="F916" s="42"/>
      <c r="G916" s="1"/>
      <c r="H916" s="1"/>
      <c r="I916" s="75"/>
      <c r="J916" s="1"/>
      <c r="K916" s="7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75"/>
      <c r="D917" s="1"/>
      <c r="E917" s="1"/>
      <c r="F917" s="42"/>
      <c r="G917" s="1"/>
      <c r="H917" s="1"/>
      <c r="I917" s="75"/>
      <c r="J917" s="1"/>
      <c r="K917" s="7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75"/>
      <c r="D918" s="1"/>
      <c r="E918" s="1"/>
      <c r="F918" s="42"/>
      <c r="G918" s="1"/>
      <c r="H918" s="1"/>
      <c r="I918" s="75"/>
      <c r="J918" s="1"/>
      <c r="K918" s="7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75"/>
      <c r="D919" s="1"/>
      <c r="E919" s="1"/>
      <c r="F919" s="42"/>
      <c r="G919" s="1"/>
      <c r="H919" s="1"/>
      <c r="I919" s="75"/>
      <c r="J919" s="1"/>
      <c r="K919" s="7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75"/>
      <c r="D920" s="1"/>
      <c r="E920" s="1"/>
      <c r="F920" s="42"/>
      <c r="G920" s="1"/>
      <c r="H920" s="1"/>
      <c r="I920" s="75"/>
      <c r="J920" s="1"/>
      <c r="K920" s="7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75"/>
      <c r="D921" s="1"/>
      <c r="E921" s="1"/>
      <c r="F921" s="42"/>
      <c r="G921" s="1"/>
      <c r="H921" s="1"/>
      <c r="I921" s="75"/>
      <c r="J921" s="1"/>
      <c r="K921" s="7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75"/>
      <c r="D922" s="1"/>
      <c r="E922" s="1"/>
      <c r="F922" s="42"/>
      <c r="G922" s="1"/>
      <c r="H922" s="1"/>
      <c r="I922" s="75"/>
      <c r="J922" s="1"/>
      <c r="K922" s="7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75"/>
      <c r="D923" s="1"/>
      <c r="E923" s="1"/>
      <c r="F923" s="42"/>
      <c r="G923" s="1"/>
      <c r="H923" s="1"/>
      <c r="I923" s="75"/>
      <c r="J923" s="1"/>
      <c r="K923" s="7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75"/>
      <c r="D924" s="1"/>
      <c r="E924" s="1"/>
      <c r="F924" s="42"/>
      <c r="G924" s="1"/>
      <c r="H924" s="1"/>
      <c r="I924" s="75"/>
      <c r="J924" s="1"/>
      <c r="K924" s="7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75"/>
      <c r="D925" s="1"/>
      <c r="E925" s="1"/>
      <c r="F925" s="42"/>
      <c r="G925" s="1"/>
      <c r="H925" s="1"/>
      <c r="I925" s="75"/>
      <c r="J925" s="1"/>
      <c r="K925" s="7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75"/>
      <c r="D926" s="1"/>
      <c r="E926" s="1"/>
      <c r="F926" s="42"/>
      <c r="G926" s="1"/>
      <c r="H926" s="1"/>
      <c r="I926" s="75"/>
      <c r="J926" s="1"/>
      <c r="K926" s="7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75"/>
      <c r="D927" s="1"/>
      <c r="E927" s="1"/>
      <c r="F927" s="42"/>
      <c r="G927" s="1"/>
      <c r="H927" s="1"/>
      <c r="I927" s="75"/>
      <c r="J927" s="1"/>
      <c r="K927" s="7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75"/>
      <c r="D928" s="1"/>
      <c r="E928" s="1"/>
      <c r="F928" s="42"/>
      <c r="G928" s="1"/>
      <c r="H928" s="1"/>
      <c r="I928" s="75"/>
      <c r="J928" s="1"/>
      <c r="K928" s="7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75"/>
      <c r="D929" s="1"/>
      <c r="E929" s="1"/>
      <c r="F929" s="42"/>
      <c r="G929" s="1"/>
      <c r="H929" s="1"/>
      <c r="I929" s="75"/>
      <c r="J929" s="1"/>
      <c r="K929" s="7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75"/>
      <c r="D930" s="1"/>
      <c r="E930" s="1"/>
      <c r="F930" s="42"/>
      <c r="G930" s="1"/>
      <c r="H930" s="1"/>
      <c r="I930" s="75"/>
      <c r="J930" s="1"/>
      <c r="K930" s="7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75"/>
      <c r="D931" s="1"/>
      <c r="E931" s="1"/>
      <c r="F931" s="42"/>
      <c r="G931" s="1"/>
      <c r="H931" s="1"/>
      <c r="I931" s="75"/>
      <c r="J931" s="1"/>
      <c r="K931" s="7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75"/>
      <c r="D932" s="1"/>
      <c r="E932" s="1"/>
      <c r="F932" s="42"/>
      <c r="G932" s="1"/>
      <c r="H932" s="1"/>
      <c r="I932" s="75"/>
      <c r="J932" s="1"/>
      <c r="K932" s="7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75"/>
      <c r="D933" s="1"/>
      <c r="E933" s="1"/>
      <c r="F933" s="42"/>
      <c r="G933" s="1"/>
      <c r="H933" s="1"/>
      <c r="I933" s="75"/>
      <c r="J933" s="1"/>
      <c r="K933" s="7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75"/>
      <c r="D934" s="1"/>
      <c r="E934" s="1"/>
      <c r="F934" s="42"/>
      <c r="G934" s="1"/>
      <c r="H934" s="1"/>
      <c r="I934" s="75"/>
      <c r="J934" s="1"/>
      <c r="K934" s="7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75"/>
      <c r="D935" s="1"/>
      <c r="E935" s="1"/>
      <c r="F935" s="42"/>
      <c r="G935" s="1"/>
      <c r="H935" s="1"/>
      <c r="I935" s="75"/>
      <c r="J935" s="1"/>
      <c r="K935" s="7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75"/>
      <c r="D936" s="1"/>
      <c r="E936" s="1"/>
      <c r="F936" s="42"/>
      <c r="G936" s="1"/>
      <c r="H936" s="1"/>
      <c r="I936" s="75"/>
      <c r="J936" s="1"/>
      <c r="K936" s="7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75"/>
      <c r="D937" s="1"/>
      <c r="E937" s="1"/>
      <c r="F937" s="42"/>
      <c r="G937" s="1"/>
      <c r="H937" s="1"/>
      <c r="I937" s="75"/>
      <c r="J937" s="1"/>
      <c r="K937" s="7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75"/>
      <c r="D938" s="1"/>
      <c r="E938" s="1"/>
      <c r="F938" s="42"/>
      <c r="G938" s="1"/>
      <c r="H938" s="1"/>
      <c r="I938" s="75"/>
      <c r="J938" s="1"/>
      <c r="K938" s="7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75"/>
      <c r="D939" s="1"/>
      <c r="E939" s="1"/>
      <c r="F939" s="42"/>
      <c r="G939" s="1"/>
      <c r="H939" s="1"/>
      <c r="I939" s="75"/>
      <c r="J939" s="1"/>
      <c r="K939" s="7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75"/>
      <c r="D940" s="1"/>
      <c r="E940" s="1"/>
      <c r="F940" s="42"/>
      <c r="G940" s="1"/>
      <c r="H940" s="1"/>
      <c r="I940" s="75"/>
      <c r="J940" s="1"/>
      <c r="K940" s="7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75"/>
      <c r="D941" s="1"/>
      <c r="E941" s="1"/>
      <c r="F941" s="42"/>
      <c r="G941" s="1"/>
      <c r="H941" s="1"/>
      <c r="I941" s="75"/>
      <c r="J941" s="1"/>
      <c r="K941" s="7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75"/>
      <c r="D942" s="1"/>
      <c r="E942" s="1"/>
      <c r="F942" s="42"/>
      <c r="G942" s="1"/>
      <c r="H942" s="1"/>
      <c r="I942" s="75"/>
      <c r="J942" s="1"/>
      <c r="K942" s="7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75"/>
      <c r="D943" s="1"/>
      <c r="E943" s="1"/>
      <c r="F943" s="42"/>
      <c r="G943" s="1"/>
      <c r="H943" s="1"/>
      <c r="I943" s="75"/>
      <c r="J943" s="1"/>
      <c r="K943" s="7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75"/>
      <c r="D944" s="1"/>
      <c r="E944" s="1"/>
      <c r="F944" s="42"/>
      <c r="G944" s="1"/>
      <c r="H944" s="1"/>
      <c r="I944" s="75"/>
      <c r="J944" s="1"/>
      <c r="K944" s="7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75"/>
      <c r="D945" s="1"/>
      <c r="E945" s="1"/>
      <c r="F945" s="42"/>
      <c r="G945" s="1"/>
      <c r="H945" s="1"/>
      <c r="I945" s="75"/>
      <c r="J945" s="1"/>
      <c r="K945" s="7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75"/>
      <c r="D946" s="1"/>
      <c r="E946" s="1"/>
      <c r="F946" s="42"/>
      <c r="G946" s="1"/>
      <c r="H946" s="1"/>
      <c r="I946" s="75"/>
      <c r="J946" s="1"/>
      <c r="K946" s="7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75"/>
      <c r="D947" s="1"/>
      <c r="E947" s="1"/>
      <c r="F947" s="42"/>
      <c r="G947" s="1"/>
      <c r="H947" s="1"/>
      <c r="I947" s="75"/>
      <c r="J947" s="1"/>
      <c r="K947" s="7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75"/>
      <c r="D948" s="1"/>
      <c r="E948" s="1"/>
      <c r="F948" s="42"/>
      <c r="G948" s="1"/>
      <c r="H948" s="1"/>
      <c r="I948" s="75"/>
      <c r="J948" s="1"/>
      <c r="K948" s="7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75"/>
      <c r="D949" s="1"/>
      <c r="E949" s="1"/>
      <c r="F949" s="42"/>
      <c r="G949" s="1"/>
      <c r="H949" s="1"/>
      <c r="I949" s="75"/>
      <c r="J949" s="1"/>
      <c r="K949" s="7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75"/>
      <c r="D950" s="1"/>
      <c r="E950" s="1"/>
      <c r="F950" s="42"/>
      <c r="G950" s="1"/>
      <c r="H950" s="1"/>
      <c r="I950" s="75"/>
      <c r="J950" s="1"/>
      <c r="K950" s="7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75"/>
      <c r="D951" s="1"/>
      <c r="E951" s="1"/>
      <c r="F951" s="42"/>
      <c r="G951" s="1"/>
      <c r="H951" s="1"/>
      <c r="I951" s="75"/>
      <c r="J951" s="1"/>
      <c r="K951" s="7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75"/>
      <c r="D952" s="1"/>
      <c r="E952" s="1"/>
      <c r="F952" s="42"/>
      <c r="G952" s="1"/>
      <c r="H952" s="1"/>
      <c r="I952" s="75"/>
      <c r="J952" s="1"/>
      <c r="K952" s="7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75"/>
      <c r="D953" s="1"/>
      <c r="E953" s="1"/>
      <c r="F953" s="42"/>
      <c r="G953" s="1"/>
      <c r="H953" s="1"/>
      <c r="I953" s="75"/>
      <c r="J953" s="1"/>
      <c r="K953" s="7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75"/>
      <c r="D954" s="1"/>
      <c r="E954" s="1"/>
      <c r="F954" s="42"/>
      <c r="G954" s="1"/>
      <c r="H954" s="1"/>
      <c r="I954" s="75"/>
      <c r="J954" s="1"/>
      <c r="K954" s="7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75"/>
      <c r="D955" s="1"/>
      <c r="E955" s="1"/>
      <c r="F955" s="42"/>
      <c r="G955" s="1"/>
      <c r="H955" s="1"/>
      <c r="I955" s="75"/>
      <c r="J955" s="1"/>
      <c r="K955" s="7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75"/>
      <c r="D956" s="1"/>
      <c r="E956" s="1"/>
      <c r="F956" s="42"/>
      <c r="G956" s="1"/>
      <c r="H956" s="1"/>
      <c r="I956" s="75"/>
      <c r="J956" s="1"/>
      <c r="K956" s="7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75"/>
      <c r="D957" s="1"/>
      <c r="E957" s="1"/>
      <c r="F957" s="42"/>
      <c r="G957" s="1"/>
      <c r="H957" s="1"/>
      <c r="I957" s="75"/>
      <c r="J957" s="1"/>
      <c r="K957" s="7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75"/>
      <c r="D958" s="1"/>
      <c r="E958" s="1"/>
      <c r="F958" s="42"/>
      <c r="G958" s="1"/>
      <c r="H958" s="1"/>
      <c r="I958" s="75"/>
      <c r="J958" s="1"/>
      <c r="K958" s="7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75"/>
      <c r="D959" s="1"/>
      <c r="E959" s="1"/>
      <c r="F959" s="42"/>
      <c r="G959" s="1"/>
      <c r="H959" s="1"/>
      <c r="I959" s="75"/>
      <c r="J959" s="1"/>
      <c r="K959" s="7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75"/>
      <c r="D960" s="1"/>
      <c r="E960" s="1"/>
      <c r="F960" s="42"/>
      <c r="G960" s="1"/>
      <c r="H960" s="1"/>
      <c r="I960" s="75"/>
      <c r="J960" s="1"/>
      <c r="K960" s="7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75"/>
      <c r="D961" s="1"/>
      <c r="E961" s="1"/>
      <c r="F961" s="42"/>
      <c r="G961" s="1"/>
      <c r="H961" s="1"/>
      <c r="I961" s="75"/>
      <c r="J961" s="1"/>
      <c r="K961" s="7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75"/>
      <c r="D962" s="1"/>
      <c r="E962" s="1"/>
      <c r="F962" s="42"/>
      <c r="G962" s="1"/>
      <c r="H962" s="1"/>
      <c r="I962" s="75"/>
      <c r="J962" s="1"/>
      <c r="K962" s="7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75"/>
      <c r="D963" s="1"/>
      <c r="E963" s="1"/>
      <c r="F963" s="42"/>
      <c r="G963" s="1"/>
      <c r="H963" s="1"/>
      <c r="I963" s="75"/>
      <c r="J963" s="1"/>
      <c r="K963" s="7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75"/>
      <c r="D964" s="1"/>
      <c r="E964" s="1"/>
      <c r="F964" s="42"/>
      <c r="G964" s="1"/>
      <c r="H964" s="1"/>
      <c r="I964" s="75"/>
      <c r="J964" s="1"/>
      <c r="K964" s="7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75"/>
      <c r="D965" s="1"/>
      <c r="E965" s="1"/>
      <c r="F965" s="42"/>
      <c r="G965" s="1"/>
      <c r="H965" s="1"/>
      <c r="I965" s="75"/>
      <c r="J965" s="1"/>
      <c r="K965" s="7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75"/>
      <c r="D966" s="1"/>
      <c r="E966" s="1"/>
      <c r="F966" s="42"/>
      <c r="G966" s="1"/>
      <c r="H966" s="1"/>
      <c r="I966" s="75"/>
      <c r="J966" s="1"/>
      <c r="K966" s="7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75"/>
      <c r="D967" s="1"/>
      <c r="E967" s="1"/>
      <c r="F967" s="42"/>
      <c r="G967" s="1"/>
      <c r="H967" s="1"/>
      <c r="I967" s="75"/>
      <c r="J967" s="1"/>
      <c r="K967" s="7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75"/>
      <c r="D968" s="1"/>
      <c r="E968" s="1"/>
      <c r="F968" s="42"/>
      <c r="G968" s="1"/>
      <c r="H968" s="1"/>
      <c r="I968" s="75"/>
      <c r="J968" s="1"/>
      <c r="K968" s="7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75"/>
      <c r="D969" s="1"/>
      <c r="E969" s="1"/>
      <c r="F969" s="42"/>
      <c r="G969" s="1"/>
      <c r="H969" s="1"/>
      <c r="I969" s="75"/>
      <c r="J969" s="1"/>
      <c r="K969" s="7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75"/>
      <c r="D970" s="1"/>
      <c r="E970" s="1"/>
      <c r="F970" s="42"/>
      <c r="G970" s="1"/>
      <c r="H970" s="1"/>
      <c r="I970" s="75"/>
      <c r="J970" s="1"/>
      <c r="K970" s="7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75"/>
      <c r="D971" s="1"/>
      <c r="E971" s="1"/>
      <c r="F971" s="42"/>
      <c r="G971" s="1"/>
      <c r="H971" s="1"/>
      <c r="I971" s="75"/>
      <c r="J971" s="1"/>
      <c r="K971" s="7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75"/>
      <c r="D972" s="1"/>
      <c r="E972" s="1"/>
      <c r="F972" s="42"/>
      <c r="G972" s="1"/>
      <c r="H972" s="1"/>
      <c r="I972" s="75"/>
      <c r="J972" s="1"/>
      <c r="K972" s="7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75"/>
      <c r="D973" s="1"/>
      <c r="E973" s="1"/>
      <c r="F973" s="42"/>
      <c r="G973" s="1"/>
      <c r="H973" s="1"/>
      <c r="I973" s="75"/>
      <c r="J973" s="1"/>
      <c r="K973" s="7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75"/>
      <c r="D974" s="1"/>
      <c r="E974" s="1"/>
      <c r="F974" s="42"/>
      <c r="G974" s="1"/>
      <c r="H974" s="1"/>
      <c r="I974" s="75"/>
      <c r="J974" s="1"/>
      <c r="K974" s="7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75"/>
      <c r="D975" s="1"/>
      <c r="E975" s="1"/>
      <c r="F975" s="42"/>
      <c r="G975" s="1"/>
      <c r="H975" s="1"/>
      <c r="I975" s="75"/>
      <c r="J975" s="1"/>
      <c r="K975" s="7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75"/>
      <c r="D976" s="1"/>
      <c r="E976" s="1"/>
      <c r="F976" s="42"/>
      <c r="G976" s="1"/>
      <c r="H976" s="1"/>
      <c r="I976" s="75"/>
      <c r="J976" s="1"/>
      <c r="K976" s="7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75"/>
      <c r="D977" s="1"/>
      <c r="E977" s="1"/>
      <c r="F977" s="42"/>
      <c r="G977" s="1"/>
      <c r="H977" s="1"/>
      <c r="I977" s="75"/>
      <c r="J977" s="1"/>
      <c r="K977" s="7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75"/>
      <c r="D978" s="1"/>
      <c r="E978" s="1"/>
      <c r="F978" s="42"/>
      <c r="G978" s="1"/>
      <c r="H978" s="1"/>
      <c r="I978" s="75"/>
      <c r="J978" s="1"/>
      <c r="K978" s="7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2">
      <c r="A979" s="1"/>
      <c r="B979" s="1"/>
      <c r="C979" s="75"/>
      <c r="D979" s="1"/>
      <c r="E979" s="1"/>
      <c r="F979" s="42"/>
      <c r="G979" s="1"/>
      <c r="H979" s="159"/>
      <c r="I979" s="158"/>
      <c r="J979" s="159"/>
      <c r="K979" s="158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</row>
    <row r="980" spans="1:26" ht="15" customHeight="1" x14ac:dyDescent="0.2">
      <c r="A980" s="1"/>
      <c r="B980" s="1"/>
      <c r="C980" s="75"/>
      <c r="D980" s="1"/>
      <c r="E980" s="1"/>
      <c r="F980" s="42"/>
      <c r="G980" s="1"/>
      <c r="H980" s="159"/>
      <c r="I980" s="158"/>
      <c r="J980" s="159"/>
      <c r="K980" s="158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  <c r="Z980" s="159"/>
    </row>
    <row r="981" spans="1:26" ht="15" customHeight="1" x14ac:dyDescent="0.2">
      <c r="A981" s="1"/>
      <c r="B981" s="1"/>
      <c r="C981" s="75"/>
      <c r="D981" s="1"/>
      <c r="E981" s="1"/>
      <c r="F981" s="42"/>
      <c r="G981" s="1"/>
      <c r="H981" s="159"/>
      <c r="I981" s="158"/>
      <c r="J981" s="159"/>
      <c r="K981" s="158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</row>
    <row r="982" spans="1:26" ht="15" customHeight="1" x14ac:dyDescent="0.2">
      <c r="A982" s="1"/>
      <c r="B982" s="1"/>
      <c r="C982" s="75"/>
      <c r="D982" s="1"/>
      <c r="E982" s="1"/>
      <c r="F982" s="42"/>
      <c r="G982" s="1"/>
      <c r="H982" s="159"/>
      <c r="I982" s="158"/>
      <c r="J982" s="159"/>
      <c r="K982" s="158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  <c r="Z982" s="159"/>
    </row>
    <row r="983" spans="1:26" ht="15" customHeight="1" x14ac:dyDescent="0.2">
      <c r="A983" s="1"/>
      <c r="B983" s="1"/>
      <c r="C983" s="75"/>
      <c r="D983" s="1"/>
      <c r="E983" s="1"/>
      <c r="F983" s="42"/>
      <c r="G983" s="1"/>
      <c r="H983" s="159"/>
      <c r="I983" s="158"/>
      <c r="J983" s="159"/>
      <c r="K983" s="158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</row>
    <row r="984" spans="1:26" ht="15" customHeight="1" x14ac:dyDescent="0.2">
      <c r="A984" s="1"/>
      <c r="B984" s="1"/>
      <c r="C984" s="75"/>
      <c r="D984" s="1"/>
      <c r="E984" s="1"/>
      <c r="F984" s="42"/>
      <c r="G984" s="1"/>
      <c r="H984" s="159"/>
      <c r="I984" s="158"/>
      <c r="J984" s="159"/>
      <c r="K984" s="158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</row>
    <row r="985" spans="1:26" ht="15" customHeight="1" x14ac:dyDescent="0.2">
      <c r="A985" s="159"/>
      <c r="B985" s="1"/>
      <c r="C985" s="75"/>
      <c r="D985" s="1"/>
      <c r="E985" s="1"/>
      <c r="F985" s="42"/>
      <c r="G985" s="1"/>
      <c r="H985" s="159"/>
      <c r="I985" s="158"/>
      <c r="J985" s="159"/>
      <c r="K985" s="158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</row>
    <row r="986" spans="1:26" ht="15" customHeight="1" x14ac:dyDescent="0.2">
      <c r="A986" s="159"/>
      <c r="B986" s="1"/>
      <c r="C986" s="75"/>
      <c r="D986" s="1"/>
      <c r="E986" s="1"/>
      <c r="F986" s="42"/>
      <c r="G986" s="1"/>
      <c r="H986" s="159"/>
      <c r="I986" s="158"/>
      <c r="J986" s="159"/>
      <c r="K986" s="158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</row>
    <row r="987" spans="1:26" ht="15" customHeight="1" x14ac:dyDescent="0.2">
      <c r="A987" s="159"/>
      <c r="B987" s="1"/>
      <c r="C987" s="75"/>
      <c r="D987" s="1"/>
      <c r="E987" s="1"/>
      <c r="F987" s="42"/>
      <c r="G987" s="1"/>
      <c r="H987" s="159"/>
      <c r="I987" s="158"/>
      <c r="J987" s="159"/>
      <c r="K987" s="158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</row>
    <row r="988" spans="1:26" ht="15" customHeight="1" x14ac:dyDescent="0.2">
      <c r="A988" s="159"/>
      <c r="B988" s="1"/>
      <c r="C988" s="75"/>
      <c r="D988" s="1"/>
      <c r="E988" s="1"/>
      <c r="F988" s="42"/>
      <c r="G988" s="1"/>
      <c r="H988" s="159"/>
      <c r="I988" s="158"/>
      <c r="J988" s="159"/>
      <c r="K988" s="158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</row>
    <row r="989" spans="1:26" ht="15" customHeight="1" x14ac:dyDescent="0.2">
      <c r="A989" s="159"/>
      <c r="B989" s="1"/>
      <c r="C989" s="75"/>
      <c r="D989" s="1"/>
      <c r="E989" s="1"/>
      <c r="F989" s="42"/>
      <c r="G989" s="1"/>
      <c r="H989" s="159"/>
      <c r="I989" s="158"/>
      <c r="J989" s="159"/>
      <c r="K989" s="158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</row>
    <row r="990" spans="1:26" ht="15" customHeight="1" x14ac:dyDescent="0.2">
      <c r="A990" s="159"/>
      <c r="B990" s="1"/>
      <c r="C990" s="75"/>
      <c r="D990" s="1"/>
      <c r="E990" s="1"/>
      <c r="F990" s="42"/>
      <c r="G990" s="1"/>
      <c r="H990" s="159"/>
      <c r="I990" s="158"/>
      <c r="J990" s="159"/>
      <c r="K990" s="158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</row>
    <row r="991" spans="1:26" ht="15" customHeight="1" x14ac:dyDescent="0.2">
      <c r="A991" s="159"/>
      <c r="B991" s="1"/>
      <c r="C991" s="75"/>
      <c r="D991" s="1"/>
      <c r="E991" s="1"/>
      <c r="F991" s="42"/>
      <c r="G991" s="1"/>
      <c r="H991" s="159"/>
      <c r="I991" s="158"/>
      <c r="J991" s="159"/>
      <c r="K991" s="158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</row>
    <row r="992" spans="1:26" ht="15" customHeight="1" x14ac:dyDescent="0.2">
      <c r="A992" s="159"/>
      <c r="B992" s="1"/>
      <c r="C992" s="75"/>
      <c r="D992" s="1"/>
      <c r="E992" s="1"/>
      <c r="F992" s="42"/>
      <c r="G992" s="1"/>
      <c r="H992" s="159"/>
      <c r="I992" s="158"/>
      <c r="J992" s="159"/>
      <c r="K992" s="158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</row>
    <row r="993" spans="1:26" ht="15" customHeight="1" x14ac:dyDescent="0.2">
      <c r="A993" s="159"/>
      <c r="B993" s="1"/>
      <c r="C993" s="75"/>
      <c r="D993" s="1"/>
      <c r="E993" s="1"/>
      <c r="F993" s="42"/>
      <c r="G993" s="1"/>
      <c r="H993" s="159"/>
      <c r="I993" s="158"/>
      <c r="J993" s="159"/>
      <c r="K993" s="158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</row>
    <row r="994" spans="1:26" ht="15" customHeight="1" x14ac:dyDescent="0.2">
      <c r="A994" s="159"/>
      <c r="B994" s="1"/>
      <c r="C994" s="75"/>
      <c r="D994" s="1"/>
      <c r="E994" s="1"/>
      <c r="F994" s="42"/>
      <c r="G994" s="1"/>
      <c r="H994" s="159"/>
      <c r="I994" s="158"/>
      <c r="J994" s="159"/>
      <c r="K994" s="158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</row>
    <row r="995" spans="1:26" ht="15" customHeight="1" x14ac:dyDescent="0.2">
      <c r="A995" s="159"/>
      <c r="B995" s="1"/>
      <c r="C995" s="75"/>
      <c r="D995" s="1"/>
      <c r="E995" s="1"/>
      <c r="F995" s="42"/>
      <c r="G995" s="1"/>
      <c r="H995" s="159"/>
      <c r="I995" s="158"/>
      <c r="J995" s="159"/>
      <c r="K995" s="158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</row>
    <row r="996" spans="1:26" ht="15" customHeight="1" x14ac:dyDescent="0.2">
      <c r="A996" s="159"/>
      <c r="B996" s="1"/>
      <c r="C996" s="75"/>
      <c r="D996" s="1"/>
      <c r="E996" s="1"/>
      <c r="F996" s="42"/>
      <c r="G996" s="1"/>
      <c r="H996" s="159"/>
      <c r="I996" s="158"/>
      <c r="J996" s="159"/>
      <c r="K996" s="158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  <c r="Z996" s="159"/>
    </row>
    <row r="997" spans="1:26" ht="15" customHeight="1" x14ac:dyDescent="0.2">
      <c r="A997" s="159"/>
      <c r="B997" s="1"/>
      <c r="C997" s="75"/>
      <c r="D997" s="1"/>
      <c r="E997" s="1"/>
      <c r="F997" s="42"/>
      <c r="G997" s="1"/>
      <c r="H997" s="159"/>
      <c r="I997" s="158"/>
      <c r="J997" s="159"/>
      <c r="K997" s="158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</row>
    <row r="998" spans="1:26" ht="15" customHeight="1" x14ac:dyDescent="0.2">
      <c r="A998" s="159"/>
      <c r="B998" s="1"/>
      <c r="C998" s="75"/>
      <c r="D998" s="1"/>
      <c r="E998" s="1"/>
      <c r="F998" s="42"/>
      <c r="G998" s="1"/>
      <c r="H998" s="159"/>
      <c r="I998" s="158"/>
      <c r="J998" s="159"/>
      <c r="K998" s="158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  <c r="Z998" s="159"/>
    </row>
    <row r="999" spans="1:26" ht="15" customHeight="1" x14ac:dyDescent="0.2">
      <c r="A999" s="159"/>
      <c r="B999" s="1"/>
      <c r="C999" s="75"/>
      <c r="D999" s="1"/>
      <c r="E999" s="1"/>
      <c r="F999" s="42"/>
      <c r="G999" s="1"/>
      <c r="H999" s="159"/>
      <c r="I999" s="158"/>
      <c r="J999" s="159"/>
      <c r="K999" s="158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</row>
    <row r="1000" spans="1:26" ht="15" customHeight="1" x14ac:dyDescent="0.2">
      <c r="A1000" s="159"/>
      <c r="B1000" s="1"/>
      <c r="C1000" s="75"/>
      <c r="D1000" s="1"/>
      <c r="E1000" s="1"/>
      <c r="F1000" s="42"/>
      <c r="G1000" s="1"/>
      <c r="H1000" s="159"/>
      <c r="I1000" s="158"/>
      <c r="J1000" s="159"/>
      <c r="K1000" s="158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  <c r="Z1000" s="159"/>
    </row>
    <row r="1001" spans="1:26" ht="15" customHeight="1" x14ac:dyDescent="0.2">
      <c r="A1001" s="159"/>
      <c r="B1001" s="1"/>
      <c r="C1001" s="75"/>
      <c r="D1001" s="1"/>
      <c r="E1001" s="1"/>
      <c r="F1001" s="42"/>
      <c r="G1001" s="1"/>
      <c r="H1001" s="159"/>
      <c r="I1001" s="158"/>
      <c r="J1001" s="159"/>
      <c r="K1001" s="158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  <c r="Z1001" s="159"/>
    </row>
    <row r="1002" spans="1:26" ht="15" customHeight="1" x14ac:dyDescent="0.2">
      <c r="A1002" s="159"/>
      <c r="B1002" s="1"/>
      <c r="C1002" s="75"/>
      <c r="D1002" s="1"/>
      <c r="E1002" s="1"/>
      <c r="F1002" s="42"/>
      <c r="G1002" s="1"/>
      <c r="H1002" s="159"/>
      <c r="I1002" s="158"/>
      <c r="J1002" s="159"/>
      <c r="K1002" s="158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  <c r="Z1002" s="159"/>
    </row>
    <row r="1003" spans="1:26" ht="15" customHeight="1" x14ac:dyDescent="0.2">
      <c r="A1003" s="159"/>
      <c r="B1003" s="1"/>
      <c r="C1003" s="75"/>
      <c r="D1003" s="1"/>
      <c r="E1003" s="1"/>
      <c r="F1003" s="42"/>
      <c r="G1003" s="1"/>
      <c r="H1003" s="159"/>
      <c r="I1003" s="158"/>
      <c r="J1003" s="159"/>
      <c r="K1003" s="158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  <c r="Z1003" s="159"/>
    </row>
    <row r="1004" spans="1:26" ht="15" customHeight="1" x14ac:dyDescent="0.2">
      <c r="A1004" s="159"/>
      <c r="B1004" s="1"/>
      <c r="C1004" s="75"/>
      <c r="D1004" s="1"/>
      <c r="E1004" s="1"/>
      <c r="F1004" s="42"/>
      <c r="G1004" s="1"/>
      <c r="H1004" s="159"/>
      <c r="I1004" s="158"/>
      <c r="J1004" s="159"/>
      <c r="K1004" s="158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  <c r="Z1004" s="159"/>
    </row>
    <row r="1005" spans="1:26" ht="15" customHeight="1" x14ac:dyDescent="0.2">
      <c r="A1005" s="159"/>
      <c r="B1005" s="1"/>
      <c r="C1005" s="75"/>
      <c r="D1005" s="1"/>
      <c r="E1005" s="1"/>
      <c r="F1005" s="42"/>
      <c r="G1005" s="159"/>
      <c r="H1005" s="159"/>
      <c r="I1005" s="158"/>
      <c r="J1005" s="159"/>
      <c r="K1005" s="158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  <c r="Z1005" s="159"/>
    </row>
    <row r="1006" spans="1:26" ht="15" customHeight="1" x14ac:dyDescent="0.2">
      <c r="A1006" s="159"/>
      <c r="B1006" s="1"/>
      <c r="C1006" s="75"/>
      <c r="D1006" s="1"/>
      <c r="E1006" s="1"/>
      <c r="F1006" s="42"/>
      <c r="G1006" s="159"/>
      <c r="H1006" s="159"/>
      <c r="I1006" s="158"/>
      <c r="J1006" s="159"/>
      <c r="K1006" s="158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  <c r="Z1006" s="159"/>
    </row>
    <row r="1007" spans="1:26" ht="15" customHeight="1" x14ac:dyDescent="0.2">
      <c r="A1007" s="159"/>
      <c r="B1007" s="1"/>
      <c r="C1007" s="75"/>
      <c r="D1007" s="1"/>
      <c r="E1007" s="1"/>
      <c r="F1007" s="42"/>
      <c r="G1007" s="159"/>
      <c r="H1007" s="159"/>
      <c r="I1007" s="158"/>
      <c r="J1007" s="159"/>
      <c r="K1007" s="158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  <c r="Z1007" s="159"/>
    </row>
    <row r="1008" spans="1:26" ht="15" customHeight="1" x14ac:dyDescent="0.2">
      <c r="A1008" s="159"/>
      <c r="B1008" s="1"/>
      <c r="C1008" s="75"/>
      <c r="D1008" s="1"/>
      <c r="E1008" s="1"/>
      <c r="F1008" s="42"/>
      <c r="G1008" s="159"/>
      <c r="H1008" s="159"/>
      <c r="I1008" s="158"/>
      <c r="J1008" s="159"/>
      <c r="K1008" s="158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  <c r="Z1008" s="159"/>
    </row>
    <row r="1009" spans="1:26" ht="15" customHeight="1" x14ac:dyDescent="0.2">
      <c r="A1009" s="159"/>
      <c r="B1009" s="1"/>
      <c r="C1009" s="75"/>
      <c r="D1009" s="1"/>
      <c r="E1009" s="1"/>
      <c r="F1009" s="42"/>
      <c r="G1009" s="159"/>
      <c r="H1009" s="159"/>
      <c r="I1009" s="158"/>
      <c r="J1009" s="159"/>
      <c r="K1009" s="158"/>
      <c r="L1009" s="159"/>
      <c r="M1009" s="159"/>
      <c r="N1009" s="159"/>
      <c r="O1009" s="159"/>
      <c r="P1009" s="159"/>
      <c r="Q1009" s="159"/>
      <c r="R1009" s="159"/>
      <c r="S1009" s="159"/>
      <c r="T1009" s="159"/>
      <c r="U1009" s="159"/>
      <c r="V1009" s="159"/>
      <c r="W1009" s="159"/>
      <c r="X1009" s="159"/>
      <c r="Y1009" s="159"/>
      <c r="Z1009" s="159"/>
    </row>
    <row r="1010" spans="1:26" ht="15" customHeight="1" x14ac:dyDescent="0.2">
      <c r="A1010" s="159"/>
      <c r="B1010" s="1"/>
      <c r="C1010" s="75"/>
      <c r="D1010" s="1"/>
      <c r="E1010" s="1"/>
      <c r="F1010" s="42"/>
      <c r="G1010" s="159"/>
      <c r="H1010" s="159"/>
      <c r="I1010" s="158"/>
      <c r="J1010" s="159"/>
      <c r="K1010" s="158"/>
      <c r="L1010" s="159"/>
      <c r="M1010" s="159"/>
      <c r="N1010" s="159"/>
      <c r="O1010" s="159"/>
      <c r="P1010" s="159"/>
      <c r="Q1010" s="159"/>
      <c r="R1010" s="159"/>
      <c r="S1010" s="159"/>
      <c r="T1010" s="159"/>
      <c r="U1010" s="159"/>
      <c r="V1010" s="159"/>
      <c r="W1010" s="159"/>
      <c r="X1010" s="159"/>
      <c r="Y1010" s="159"/>
      <c r="Z1010" s="159"/>
    </row>
    <row r="1011" spans="1:26" ht="15" customHeight="1" x14ac:dyDescent="0.2">
      <c r="A1011" s="159"/>
      <c r="B1011" s="1"/>
      <c r="C1011" s="75"/>
      <c r="D1011" s="1"/>
      <c r="E1011" s="1"/>
      <c r="F1011" s="42"/>
      <c r="G1011" s="159"/>
      <c r="H1011" s="159"/>
      <c r="I1011" s="158"/>
      <c r="J1011" s="159"/>
      <c r="K1011" s="158"/>
      <c r="L1011" s="159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</row>
    <row r="1012" spans="1:26" ht="15" customHeight="1" x14ac:dyDescent="0.2">
      <c r="A1012" s="159"/>
      <c r="B1012" s="1"/>
      <c r="C1012" s="75"/>
      <c r="D1012" s="1"/>
      <c r="E1012" s="1"/>
      <c r="F1012" s="42"/>
      <c r="G1012" s="159"/>
      <c r="H1012" s="159"/>
      <c r="I1012" s="158"/>
      <c r="J1012" s="159"/>
      <c r="K1012" s="158"/>
      <c r="L1012" s="159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</row>
    <row r="1013" spans="1:26" ht="15" customHeight="1" x14ac:dyDescent="0.2">
      <c r="A1013" s="159"/>
      <c r="B1013" s="1"/>
      <c r="C1013" s="75"/>
      <c r="D1013" s="1"/>
      <c r="E1013" s="1"/>
      <c r="F1013" s="42"/>
      <c r="G1013" s="159"/>
      <c r="H1013" s="159"/>
      <c r="I1013" s="158"/>
      <c r="J1013" s="159"/>
      <c r="K1013" s="158"/>
      <c r="L1013" s="159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</row>
    <row r="1014" spans="1:26" ht="15" customHeight="1" x14ac:dyDescent="0.2">
      <c r="A1014" s="159"/>
      <c r="B1014" s="1"/>
      <c r="C1014" s="75"/>
      <c r="D1014" s="1"/>
      <c r="E1014" s="1"/>
      <c r="F1014" s="42"/>
      <c r="G1014" s="159"/>
      <c r="H1014" s="159"/>
      <c r="I1014" s="158"/>
      <c r="J1014" s="159"/>
      <c r="K1014" s="158"/>
      <c r="L1014" s="159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  <c r="W1014" s="159"/>
      <c r="X1014" s="159"/>
      <c r="Y1014" s="159"/>
      <c r="Z1014" s="159"/>
    </row>
    <row r="1015" spans="1:26" ht="15" customHeight="1" x14ac:dyDescent="0.2">
      <c r="A1015" s="159"/>
      <c r="B1015" s="1"/>
      <c r="C1015" s="75"/>
      <c r="D1015" s="1"/>
      <c r="E1015" s="1"/>
      <c r="F1015" s="42"/>
      <c r="G1015" s="159"/>
      <c r="H1015" s="159"/>
      <c r="I1015" s="158"/>
      <c r="J1015" s="159"/>
      <c r="K1015" s="158"/>
      <c r="L1015" s="159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</row>
    <row r="1016" spans="1:26" ht="15" customHeight="1" x14ac:dyDescent="0.2">
      <c r="A1016" s="159"/>
      <c r="B1016" s="1"/>
      <c r="C1016" s="75"/>
      <c r="D1016" s="1"/>
      <c r="E1016" s="1"/>
      <c r="F1016" s="42"/>
      <c r="G1016" s="159"/>
      <c r="H1016" s="159"/>
      <c r="I1016" s="158"/>
      <c r="J1016" s="159"/>
      <c r="K1016" s="158"/>
      <c r="L1016" s="159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  <c r="W1016" s="159"/>
      <c r="X1016" s="159"/>
      <c r="Y1016" s="159"/>
      <c r="Z1016" s="159"/>
    </row>
    <row r="1017" spans="1:26" ht="15" customHeight="1" x14ac:dyDescent="0.2">
      <c r="A1017" s="159"/>
      <c r="B1017" s="1"/>
      <c r="C1017" s="75"/>
      <c r="D1017" s="1"/>
      <c r="E1017" s="1"/>
      <c r="F1017" s="42"/>
      <c r="G1017" s="159"/>
      <c r="H1017" s="159"/>
      <c r="I1017" s="158"/>
      <c r="J1017" s="159"/>
      <c r="K1017" s="158"/>
      <c r="L1017" s="159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  <c r="W1017" s="159"/>
      <c r="X1017" s="159"/>
      <c r="Y1017" s="159"/>
      <c r="Z1017" s="159"/>
    </row>
    <row r="1018" spans="1:26" ht="15" customHeight="1" x14ac:dyDescent="0.2">
      <c r="A1018" s="159"/>
      <c r="B1018" s="1"/>
      <c r="C1018" s="75"/>
      <c r="D1018" s="1"/>
      <c r="E1018" s="1"/>
      <c r="F1018" s="42"/>
      <c r="G1018" s="159"/>
      <c r="H1018" s="159"/>
      <c r="I1018" s="158"/>
      <c r="J1018" s="159"/>
      <c r="K1018" s="158"/>
      <c r="L1018" s="159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  <c r="W1018" s="159"/>
      <c r="X1018" s="159"/>
      <c r="Y1018" s="159"/>
      <c r="Z1018" s="159"/>
    </row>
    <row r="1019" spans="1:26" ht="15" customHeight="1" x14ac:dyDescent="0.2">
      <c r="A1019" s="159"/>
      <c r="B1019" s="1"/>
      <c r="C1019" s="75"/>
      <c r="D1019" s="1"/>
      <c r="E1019" s="1"/>
      <c r="F1019" s="42"/>
      <c r="G1019" s="159"/>
      <c r="H1019" s="159"/>
      <c r="I1019" s="158"/>
      <c r="J1019" s="159"/>
      <c r="K1019" s="158"/>
      <c r="L1019" s="159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  <c r="W1019" s="159"/>
      <c r="X1019" s="159"/>
      <c r="Y1019" s="159"/>
      <c r="Z1019" s="159"/>
    </row>
    <row r="1020" spans="1:26" ht="15" customHeight="1" x14ac:dyDescent="0.2">
      <c r="A1020" s="159"/>
      <c r="B1020" s="1"/>
      <c r="C1020" s="75"/>
      <c r="D1020" s="1"/>
      <c r="E1020" s="1"/>
      <c r="F1020" s="42"/>
      <c r="G1020" s="159"/>
      <c r="H1020" s="159"/>
      <c r="I1020" s="158"/>
      <c r="J1020" s="159"/>
      <c r="K1020" s="158"/>
      <c r="L1020" s="159"/>
      <c r="M1020" s="159"/>
      <c r="N1020" s="159"/>
      <c r="O1020" s="159"/>
      <c r="P1020" s="159"/>
      <c r="Q1020" s="159"/>
      <c r="R1020" s="159"/>
      <c r="S1020" s="159"/>
      <c r="T1020" s="159"/>
      <c r="U1020" s="159"/>
      <c r="V1020" s="159"/>
      <c r="W1020" s="159"/>
      <c r="X1020" s="159"/>
      <c r="Y1020" s="159"/>
      <c r="Z1020" s="159"/>
    </row>
    <row r="1021" spans="1:26" ht="15" customHeight="1" x14ac:dyDescent="0.2">
      <c r="A1021" s="159"/>
      <c r="B1021" s="1"/>
      <c r="C1021" s="75"/>
      <c r="D1021" s="1"/>
      <c r="E1021" s="1"/>
      <c r="F1021" s="42"/>
      <c r="G1021" s="159"/>
      <c r="H1021" s="159"/>
      <c r="I1021" s="158"/>
      <c r="J1021" s="159"/>
      <c r="K1021" s="158"/>
      <c r="L1021" s="159"/>
      <c r="M1021" s="159"/>
      <c r="N1021" s="159"/>
      <c r="O1021" s="159"/>
      <c r="P1021" s="159"/>
      <c r="Q1021" s="159"/>
      <c r="R1021" s="159"/>
      <c r="S1021" s="159"/>
      <c r="T1021" s="159"/>
      <c r="U1021" s="159"/>
      <c r="V1021" s="159"/>
      <c r="W1021" s="159"/>
      <c r="X1021" s="159"/>
      <c r="Y1021" s="159"/>
      <c r="Z1021" s="159"/>
    </row>
    <row r="1022" spans="1:26" ht="15" customHeight="1" x14ac:dyDescent="0.2">
      <c r="A1022" s="159"/>
      <c r="B1022" s="1"/>
      <c r="C1022" s="75"/>
      <c r="D1022" s="1"/>
      <c r="E1022" s="1"/>
      <c r="F1022" s="42"/>
      <c r="G1022" s="159"/>
      <c r="H1022" s="159"/>
      <c r="I1022" s="158"/>
      <c r="J1022" s="159"/>
      <c r="K1022" s="158"/>
      <c r="L1022" s="159"/>
      <c r="M1022" s="159"/>
      <c r="N1022" s="159"/>
      <c r="O1022" s="159"/>
      <c r="P1022" s="159"/>
      <c r="Q1022" s="159"/>
      <c r="R1022" s="159"/>
      <c r="S1022" s="159"/>
      <c r="T1022" s="159"/>
      <c r="U1022" s="159"/>
      <c r="V1022" s="159"/>
      <c r="W1022" s="159"/>
      <c r="X1022" s="159"/>
      <c r="Y1022" s="159"/>
      <c r="Z1022" s="159"/>
    </row>
    <row r="1023" spans="1:26" ht="15" customHeight="1" x14ac:dyDescent="0.2">
      <c r="A1023" s="159"/>
      <c r="B1023" s="1"/>
      <c r="C1023" s="75"/>
      <c r="D1023" s="1"/>
      <c r="E1023" s="1"/>
      <c r="F1023" s="42"/>
      <c r="G1023" s="159"/>
      <c r="H1023" s="159"/>
      <c r="I1023" s="158"/>
      <c r="J1023" s="159"/>
      <c r="K1023" s="158"/>
      <c r="L1023" s="159"/>
      <c r="M1023" s="159"/>
      <c r="N1023" s="159"/>
      <c r="O1023" s="159"/>
      <c r="P1023" s="159"/>
      <c r="Q1023" s="159"/>
      <c r="R1023" s="159"/>
      <c r="S1023" s="159"/>
      <c r="T1023" s="159"/>
      <c r="U1023" s="159"/>
      <c r="V1023" s="159"/>
      <c r="W1023" s="159"/>
      <c r="X1023" s="159"/>
      <c r="Y1023" s="159"/>
      <c r="Z1023" s="159"/>
    </row>
    <row r="1024" spans="1:26" ht="15" customHeight="1" x14ac:dyDescent="0.2">
      <c r="A1024" s="159"/>
      <c r="B1024" s="1"/>
      <c r="C1024" s="75"/>
      <c r="D1024" s="1"/>
      <c r="E1024" s="1"/>
      <c r="F1024" s="42"/>
      <c r="G1024" s="159"/>
      <c r="H1024" s="159"/>
      <c r="I1024" s="158"/>
      <c r="J1024" s="159"/>
      <c r="K1024" s="158"/>
      <c r="L1024" s="159"/>
      <c r="M1024" s="159"/>
      <c r="N1024" s="159"/>
      <c r="O1024" s="159"/>
      <c r="P1024" s="159"/>
      <c r="Q1024" s="159"/>
      <c r="R1024" s="159"/>
      <c r="S1024" s="159"/>
      <c r="T1024" s="159"/>
      <c r="U1024" s="159"/>
      <c r="V1024" s="159"/>
      <c r="W1024" s="159"/>
      <c r="X1024" s="159"/>
      <c r="Y1024" s="159"/>
      <c r="Z1024" s="159"/>
    </row>
    <row r="1025" spans="1:26" ht="15" customHeight="1" x14ac:dyDescent="0.2">
      <c r="A1025" s="159"/>
      <c r="B1025" s="1"/>
      <c r="C1025" s="75"/>
      <c r="D1025" s="1"/>
      <c r="E1025" s="1"/>
      <c r="F1025" s="42"/>
      <c r="G1025" s="159"/>
      <c r="H1025" s="159"/>
      <c r="I1025" s="158"/>
      <c r="J1025" s="159"/>
      <c r="K1025" s="158"/>
      <c r="L1025" s="159"/>
      <c r="M1025" s="159"/>
      <c r="N1025" s="159"/>
      <c r="O1025" s="159"/>
      <c r="P1025" s="159"/>
      <c r="Q1025" s="159"/>
      <c r="R1025" s="159"/>
      <c r="S1025" s="159"/>
      <c r="T1025" s="159"/>
      <c r="U1025" s="159"/>
      <c r="V1025" s="159"/>
      <c r="W1025" s="159"/>
      <c r="X1025" s="159"/>
      <c r="Y1025" s="159"/>
      <c r="Z1025" s="159"/>
    </row>
    <row r="1026" spans="1:26" ht="15" customHeight="1" x14ac:dyDescent="0.2">
      <c r="A1026" s="159"/>
      <c r="B1026" s="1"/>
      <c r="C1026" s="75"/>
      <c r="D1026" s="1"/>
      <c r="E1026" s="1"/>
      <c r="F1026" s="42"/>
      <c r="G1026" s="159"/>
      <c r="H1026" s="159"/>
      <c r="I1026" s="158"/>
      <c r="J1026" s="159"/>
      <c r="K1026" s="158"/>
      <c r="L1026" s="159"/>
      <c r="M1026" s="159"/>
      <c r="N1026" s="159"/>
      <c r="O1026" s="159"/>
      <c r="P1026" s="159"/>
      <c r="Q1026" s="159"/>
      <c r="R1026" s="159"/>
      <c r="S1026" s="159"/>
      <c r="T1026" s="159"/>
      <c r="U1026" s="159"/>
      <c r="V1026" s="159"/>
      <c r="W1026" s="159"/>
      <c r="X1026" s="159"/>
      <c r="Y1026" s="159"/>
      <c r="Z1026" s="159"/>
    </row>
    <row r="1027" spans="1:26" ht="15" customHeight="1" x14ac:dyDescent="0.2">
      <c r="A1027" s="159"/>
      <c r="B1027" s="1"/>
      <c r="C1027" s="75"/>
      <c r="D1027" s="1"/>
      <c r="E1027" s="1"/>
      <c r="F1027" s="42"/>
      <c r="G1027" s="159"/>
      <c r="H1027" s="159"/>
      <c r="I1027" s="158"/>
      <c r="J1027" s="159"/>
      <c r="K1027" s="158"/>
      <c r="L1027" s="159"/>
      <c r="M1027" s="159"/>
      <c r="N1027" s="159"/>
      <c r="O1027" s="159"/>
      <c r="P1027" s="159"/>
      <c r="Q1027" s="159"/>
      <c r="R1027" s="159"/>
      <c r="S1027" s="159"/>
      <c r="T1027" s="159"/>
      <c r="U1027" s="159"/>
      <c r="V1027" s="159"/>
      <c r="W1027" s="159"/>
      <c r="X1027" s="159"/>
      <c r="Y1027" s="159"/>
      <c r="Z1027" s="159"/>
    </row>
    <row r="1028" spans="1:26" ht="15" customHeight="1" x14ac:dyDescent="0.2">
      <c r="A1028" s="159"/>
      <c r="B1028" s="1"/>
      <c r="C1028" s="75"/>
      <c r="D1028" s="1"/>
      <c r="E1028" s="1"/>
      <c r="F1028" s="42"/>
      <c r="G1028" s="159"/>
      <c r="H1028" s="159"/>
      <c r="I1028" s="158"/>
      <c r="J1028" s="159"/>
      <c r="K1028" s="158"/>
      <c r="L1028" s="159"/>
      <c r="M1028" s="159"/>
      <c r="N1028" s="159"/>
      <c r="O1028" s="159"/>
      <c r="P1028" s="159"/>
      <c r="Q1028" s="159"/>
      <c r="R1028" s="159"/>
      <c r="S1028" s="159"/>
      <c r="T1028" s="159"/>
      <c r="U1028" s="159"/>
      <c r="V1028" s="159"/>
      <c r="W1028" s="159"/>
      <c r="X1028" s="159"/>
      <c r="Y1028" s="159"/>
      <c r="Z1028" s="159"/>
    </row>
    <row r="1029" spans="1:26" ht="15" customHeight="1" x14ac:dyDescent="0.2">
      <c r="A1029" s="159"/>
      <c r="B1029" s="1"/>
      <c r="C1029" s="75"/>
      <c r="D1029" s="1"/>
      <c r="E1029" s="1"/>
      <c r="F1029" s="42"/>
      <c r="G1029" s="159"/>
      <c r="H1029" s="159"/>
      <c r="I1029" s="158"/>
      <c r="J1029" s="159"/>
      <c r="K1029" s="158"/>
      <c r="L1029" s="159"/>
      <c r="M1029" s="159"/>
      <c r="N1029" s="159"/>
      <c r="O1029" s="159"/>
      <c r="P1029" s="159"/>
      <c r="Q1029" s="159"/>
      <c r="R1029" s="159"/>
      <c r="S1029" s="159"/>
      <c r="T1029" s="159"/>
      <c r="U1029" s="159"/>
      <c r="V1029" s="159"/>
      <c r="W1029" s="159"/>
      <c r="X1029" s="159"/>
      <c r="Y1029" s="159"/>
      <c r="Z1029" s="159"/>
    </row>
    <row r="1030" spans="1:26" ht="15" customHeight="1" x14ac:dyDescent="0.2">
      <c r="A1030" s="159"/>
      <c r="B1030" s="1"/>
      <c r="C1030" s="75"/>
      <c r="D1030" s="1"/>
      <c r="E1030" s="1"/>
      <c r="F1030" s="42"/>
      <c r="G1030" s="159"/>
      <c r="H1030" s="159"/>
      <c r="I1030" s="158"/>
      <c r="J1030" s="159"/>
      <c r="K1030" s="158"/>
      <c r="L1030" s="159"/>
      <c r="M1030" s="159"/>
      <c r="N1030" s="159"/>
      <c r="O1030" s="159"/>
      <c r="P1030" s="159"/>
      <c r="Q1030" s="159"/>
      <c r="R1030" s="159"/>
      <c r="S1030" s="159"/>
      <c r="T1030" s="159"/>
      <c r="U1030" s="159"/>
      <c r="V1030" s="159"/>
      <c r="W1030" s="159"/>
      <c r="X1030" s="159"/>
      <c r="Y1030" s="159"/>
      <c r="Z1030" s="159"/>
    </row>
    <row r="1031" spans="1:26" ht="15" customHeight="1" x14ac:dyDescent="0.2">
      <c r="A1031" s="159"/>
      <c r="B1031" s="159"/>
      <c r="C1031" s="158"/>
      <c r="D1031" s="159"/>
      <c r="E1031" s="159"/>
      <c r="G1031" s="159"/>
      <c r="H1031" s="159"/>
      <c r="I1031" s="158"/>
      <c r="J1031" s="159"/>
      <c r="K1031" s="158"/>
      <c r="L1031" s="159"/>
      <c r="M1031" s="159"/>
      <c r="N1031" s="159"/>
      <c r="O1031" s="159"/>
      <c r="P1031" s="159"/>
      <c r="Q1031" s="159"/>
      <c r="R1031" s="159"/>
      <c r="S1031" s="159"/>
      <c r="T1031" s="159"/>
      <c r="U1031" s="159"/>
      <c r="V1031" s="159"/>
      <c r="W1031" s="159"/>
      <c r="X1031" s="159"/>
      <c r="Y1031" s="159"/>
      <c r="Z1031" s="159"/>
    </row>
    <row r="1032" spans="1:26" ht="15" customHeight="1" x14ac:dyDescent="0.2">
      <c r="A1032" s="159"/>
      <c r="B1032" s="159"/>
      <c r="C1032" s="158"/>
      <c r="D1032" s="159"/>
      <c r="E1032" s="159"/>
      <c r="G1032" s="159"/>
      <c r="H1032" s="159"/>
      <c r="I1032" s="158"/>
      <c r="J1032" s="159"/>
      <c r="K1032" s="158"/>
      <c r="L1032" s="159"/>
      <c r="M1032" s="159"/>
      <c r="N1032" s="159"/>
      <c r="O1032" s="159"/>
      <c r="P1032" s="159"/>
      <c r="Q1032" s="159"/>
      <c r="R1032" s="159"/>
      <c r="S1032" s="159"/>
      <c r="T1032" s="159"/>
      <c r="U1032" s="159"/>
      <c r="V1032" s="159"/>
      <c r="W1032" s="159"/>
      <c r="X1032" s="159"/>
      <c r="Y1032" s="159"/>
      <c r="Z1032" s="159"/>
    </row>
    <row r="1033" spans="1:26" ht="15" customHeight="1" x14ac:dyDescent="0.2">
      <c r="A1033" s="159"/>
      <c r="B1033" s="159"/>
      <c r="C1033" s="158"/>
      <c r="D1033" s="159"/>
      <c r="E1033" s="159"/>
      <c r="G1033" s="159"/>
      <c r="H1033" s="159"/>
      <c r="I1033" s="158"/>
      <c r="J1033" s="159"/>
      <c r="K1033" s="158"/>
      <c r="L1033" s="159"/>
      <c r="M1033" s="159"/>
      <c r="N1033" s="159"/>
      <c r="O1033" s="159"/>
      <c r="P1033" s="159"/>
      <c r="Q1033" s="159"/>
      <c r="R1033" s="159"/>
      <c r="S1033" s="159"/>
      <c r="T1033" s="159"/>
      <c r="U1033" s="159"/>
      <c r="V1033" s="159"/>
      <c r="W1033" s="159"/>
      <c r="X1033" s="159"/>
      <c r="Y1033" s="159"/>
      <c r="Z1033" s="159"/>
    </row>
    <row r="1034" spans="1:26" ht="15" customHeight="1" x14ac:dyDescent="0.2">
      <c r="A1034" s="159"/>
      <c r="B1034" s="159"/>
      <c r="C1034" s="158"/>
      <c r="D1034" s="159"/>
      <c r="E1034" s="159"/>
      <c r="G1034" s="159"/>
      <c r="H1034" s="159"/>
      <c r="I1034" s="158"/>
      <c r="J1034" s="159"/>
      <c r="K1034" s="158"/>
      <c r="L1034" s="159"/>
      <c r="M1034" s="159"/>
      <c r="N1034" s="159"/>
      <c r="O1034" s="159"/>
      <c r="P1034" s="159"/>
      <c r="Q1034" s="159"/>
      <c r="R1034" s="159"/>
      <c r="S1034" s="159"/>
      <c r="T1034" s="159"/>
      <c r="U1034" s="159"/>
      <c r="V1034" s="159"/>
      <c r="W1034" s="159"/>
      <c r="X1034" s="159"/>
      <c r="Y1034" s="159"/>
      <c r="Z1034" s="159"/>
    </row>
    <row r="1035" spans="1:26" ht="15" customHeight="1" x14ac:dyDescent="0.2">
      <c r="A1035" s="159"/>
      <c r="B1035" s="159"/>
      <c r="C1035" s="158"/>
      <c r="D1035" s="159"/>
      <c r="E1035" s="159"/>
      <c r="G1035" s="159"/>
      <c r="H1035" s="159"/>
      <c r="I1035" s="158"/>
      <c r="J1035" s="159"/>
      <c r="K1035" s="158"/>
      <c r="L1035" s="159"/>
      <c r="M1035" s="159"/>
      <c r="N1035" s="159"/>
      <c r="O1035" s="159"/>
      <c r="P1035" s="159"/>
      <c r="Q1035" s="159"/>
      <c r="R1035" s="159"/>
      <c r="S1035" s="159"/>
      <c r="T1035" s="159"/>
      <c r="U1035" s="159"/>
      <c r="V1035" s="159"/>
      <c r="W1035" s="159"/>
      <c r="X1035" s="159"/>
      <c r="Y1035" s="159"/>
      <c r="Z1035" s="159"/>
    </row>
    <row r="1036" spans="1:26" ht="15" customHeight="1" x14ac:dyDescent="0.2">
      <c r="A1036" s="159"/>
      <c r="B1036" s="159"/>
      <c r="C1036" s="158"/>
      <c r="D1036" s="159"/>
      <c r="E1036" s="159"/>
      <c r="G1036" s="159"/>
      <c r="H1036" s="159"/>
      <c r="I1036" s="158"/>
      <c r="J1036" s="159"/>
      <c r="K1036" s="158"/>
      <c r="L1036" s="159"/>
      <c r="M1036" s="159"/>
      <c r="N1036" s="159"/>
      <c r="O1036" s="159"/>
      <c r="P1036" s="159"/>
      <c r="Q1036" s="159"/>
      <c r="R1036" s="159"/>
      <c r="S1036" s="159"/>
      <c r="T1036" s="159"/>
      <c r="U1036" s="159"/>
      <c r="V1036" s="159"/>
      <c r="W1036" s="159"/>
      <c r="X1036" s="159"/>
      <c r="Y1036" s="159"/>
      <c r="Z1036" s="159"/>
    </row>
    <row r="1037" spans="1:26" ht="15" customHeight="1" x14ac:dyDescent="0.2">
      <c r="A1037" s="159"/>
      <c r="B1037" s="159"/>
      <c r="C1037" s="158"/>
      <c r="D1037" s="159"/>
      <c r="E1037" s="159"/>
      <c r="G1037" s="159"/>
      <c r="H1037" s="159"/>
      <c r="I1037" s="158"/>
      <c r="J1037" s="159"/>
      <c r="K1037" s="158"/>
      <c r="L1037" s="159"/>
      <c r="M1037" s="159"/>
      <c r="N1037" s="159"/>
      <c r="O1037" s="159"/>
      <c r="P1037" s="159"/>
      <c r="Q1037" s="159"/>
      <c r="R1037" s="159"/>
      <c r="S1037" s="159"/>
      <c r="T1037" s="159"/>
      <c r="U1037" s="159"/>
      <c r="V1037" s="159"/>
      <c r="W1037" s="159"/>
      <c r="X1037" s="159"/>
      <c r="Y1037" s="159"/>
      <c r="Z1037" s="159"/>
    </row>
    <row r="1038" spans="1:26" ht="15" customHeight="1" x14ac:dyDescent="0.2">
      <c r="A1038" s="159"/>
      <c r="B1038" s="159"/>
      <c r="C1038" s="158"/>
      <c r="D1038" s="159"/>
      <c r="E1038" s="159"/>
      <c r="G1038" s="159"/>
      <c r="H1038" s="159"/>
      <c r="I1038" s="158"/>
      <c r="J1038" s="159"/>
      <c r="K1038" s="158"/>
      <c r="L1038" s="159"/>
      <c r="M1038" s="159"/>
      <c r="N1038" s="159"/>
      <c r="O1038" s="159"/>
      <c r="P1038" s="159"/>
      <c r="Q1038" s="159"/>
      <c r="R1038" s="159"/>
      <c r="S1038" s="159"/>
      <c r="T1038" s="159"/>
      <c r="U1038" s="159"/>
      <c r="V1038" s="159"/>
      <c r="W1038" s="159"/>
      <c r="X1038" s="159"/>
      <c r="Y1038" s="159"/>
      <c r="Z1038" s="159"/>
    </row>
    <row r="1039" spans="1:26" ht="15" customHeight="1" x14ac:dyDescent="0.2">
      <c r="A1039" s="159"/>
      <c r="B1039" s="159"/>
      <c r="C1039" s="158"/>
      <c r="D1039" s="159"/>
      <c r="E1039" s="159"/>
      <c r="G1039" s="159"/>
      <c r="H1039" s="159"/>
      <c r="I1039" s="158"/>
      <c r="J1039" s="159"/>
      <c r="K1039" s="158"/>
      <c r="L1039" s="159"/>
      <c r="M1039" s="159"/>
      <c r="N1039" s="159"/>
      <c r="O1039" s="159"/>
      <c r="P1039" s="159"/>
      <c r="Q1039" s="159"/>
      <c r="R1039" s="159"/>
      <c r="S1039" s="159"/>
      <c r="T1039" s="159"/>
      <c r="U1039" s="159"/>
      <c r="V1039" s="159"/>
      <c r="W1039" s="159"/>
      <c r="X1039" s="159"/>
      <c r="Y1039" s="159"/>
      <c r="Z1039" s="159"/>
    </row>
    <row r="1040" spans="1:26" ht="15" customHeight="1" x14ac:dyDescent="0.2">
      <c r="A1040" s="159"/>
      <c r="B1040" s="159"/>
      <c r="C1040" s="158"/>
      <c r="D1040" s="159"/>
      <c r="E1040" s="159"/>
      <c r="G1040" s="159"/>
      <c r="H1040" s="159"/>
      <c r="I1040" s="158"/>
      <c r="J1040" s="159"/>
      <c r="K1040" s="158"/>
      <c r="L1040" s="159"/>
      <c r="M1040" s="159"/>
      <c r="N1040" s="159"/>
      <c r="O1040" s="159"/>
      <c r="P1040" s="159"/>
      <c r="Q1040" s="159"/>
      <c r="R1040" s="159"/>
      <c r="S1040" s="159"/>
      <c r="T1040" s="159"/>
      <c r="U1040" s="159"/>
      <c r="V1040" s="159"/>
      <c r="W1040" s="159"/>
      <c r="X1040" s="159"/>
      <c r="Y1040" s="159"/>
      <c r="Z1040" s="159"/>
    </row>
    <row r="1041" spans="1:26" ht="15" customHeight="1" x14ac:dyDescent="0.2">
      <c r="A1041" s="159"/>
      <c r="B1041" s="159"/>
      <c r="C1041" s="158"/>
      <c r="D1041" s="159"/>
      <c r="E1041" s="159"/>
      <c r="G1041" s="159"/>
      <c r="H1041" s="159"/>
      <c r="I1041" s="158"/>
      <c r="J1041" s="159"/>
      <c r="K1041" s="158"/>
      <c r="L1041" s="159"/>
      <c r="M1041" s="159"/>
      <c r="N1041" s="159"/>
      <c r="O1041" s="159"/>
      <c r="P1041" s="159"/>
      <c r="Q1041" s="159"/>
      <c r="R1041" s="159"/>
      <c r="S1041" s="159"/>
      <c r="T1041" s="159"/>
      <c r="U1041" s="159"/>
      <c r="V1041" s="159"/>
      <c r="W1041" s="159"/>
      <c r="X1041" s="159"/>
      <c r="Y1041" s="159"/>
      <c r="Z1041" s="159"/>
    </row>
    <row r="1042" spans="1:26" ht="15" customHeight="1" x14ac:dyDescent="0.2">
      <c r="A1042" s="159"/>
      <c r="B1042" s="159"/>
      <c r="C1042" s="158"/>
      <c r="D1042" s="159"/>
      <c r="E1042" s="159"/>
      <c r="G1042" s="159"/>
      <c r="H1042" s="159"/>
      <c r="I1042" s="158"/>
      <c r="J1042" s="159"/>
      <c r="K1042" s="158"/>
      <c r="L1042" s="159"/>
      <c r="M1042" s="159"/>
      <c r="N1042" s="159"/>
      <c r="O1042" s="159"/>
      <c r="P1042" s="159"/>
      <c r="Q1042" s="159"/>
      <c r="R1042" s="159"/>
      <c r="S1042" s="159"/>
      <c r="T1042" s="159"/>
      <c r="U1042" s="159"/>
      <c r="V1042" s="159"/>
      <c r="W1042" s="159"/>
      <c r="X1042" s="159"/>
      <c r="Y1042" s="159"/>
      <c r="Z1042" s="159"/>
    </row>
    <row r="1043" spans="1:26" ht="15" customHeight="1" x14ac:dyDescent="0.2">
      <c r="A1043" s="159"/>
      <c r="B1043" s="159"/>
      <c r="C1043" s="158"/>
      <c r="D1043" s="159"/>
      <c r="E1043" s="159"/>
      <c r="G1043" s="159"/>
      <c r="H1043" s="159"/>
      <c r="I1043" s="158"/>
      <c r="J1043" s="159"/>
      <c r="K1043" s="158"/>
      <c r="L1043" s="159"/>
      <c r="M1043" s="159"/>
      <c r="N1043" s="159"/>
      <c r="O1043" s="159"/>
      <c r="P1043" s="159"/>
      <c r="Q1043" s="159"/>
      <c r="R1043" s="159"/>
      <c r="S1043" s="159"/>
      <c r="T1043" s="159"/>
      <c r="U1043" s="159"/>
      <c r="V1043" s="159"/>
      <c r="W1043" s="159"/>
      <c r="X1043" s="159"/>
      <c r="Y1043" s="159"/>
      <c r="Z1043" s="159"/>
    </row>
    <row r="1044" spans="1:26" ht="15" customHeight="1" x14ac:dyDescent="0.2">
      <c r="A1044" s="159"/>
      <c r="B1044" s="159"/>
      <c r="C1044" s="158"/>
      <c r="D1044" s="159"/>
      <c r="E1044" s="159"/>
      <c r="G1044" s="159"/>
      <c r="H1044" s="159"/>
      <c r="I1044" s="158"/>
      <c r="J1044" s="159"/>
      <c r="K1044" s="158"/>
      <c r="L1044" s="159"/>
      <c r="M1044" s="159"/>
      <c r="N1044" s="159"/>
      <c r="O1044" s="159"/>
      <c r="P1044" s="159"/>
      <c r="Q1044" s="159"/>
      <c r="R1044" s="159"/>
      <c r="S1044" s="159"/>
      <c r="T1044" s="159"/>
      <c r="U1044" s="159"/>
      <c r="V1044" s="159"/>
      <c r="W1044" s="159"/>
      <c r="X1044" s="159"/>
      <c r="Y1044" s="159"/>
      <c r="Z1044" s="159"/>
    </row>
    <row r="1045" spans="1:26" ht="15" customHeight="1" x14ac:dyDescent="0.2">
      <c r="A1045" s="159"/>
      <c r="B1045" s="159"/>
      <c r="C1045" s="158"/>
      <c r="D1045" s="159"/>
      <c r="E1045" s="159"/>
      <c r="G1045" s="159"/>
      <c r="H1045" s="159"/>
      <c r="I1045" s="158"/>
      <c r="J1045" s="159"/>
      <c r="K1045" s="158"/>
      <c r="L1045" s="159"/>
      <c r="M1045" s="159"/>
      <c r="N1045" s="159"/>
      <c r="O1045" s="159"/>
      <c r="P1045" s="159"/>
      <c r="Q1045" s="159"/>
      <c r="R1045" s="159"/>
      <c r="S1045" s="159"/>
      <c r="T1045" s="159"/>
      <c r="U1045" s="159"/>
      <c r="V1045" s="159"/>
      <c r="W1045" s="159"/>
      <c r="X1045" s="159"/>
      <c r="Y1045" s="159"/>
      <c r="Z1045" s="159"/>
    </row>
    <row r="1046" spans="1:26" ht="15" customHeight="1" x14ac:dyDescent="0.2">
      <c r="A1046" s="159"/>
      <c r="B1046" s="159"/>
      <c r="C1046" s="158"/>
      <c r="D1046" s="159"/>
      <c r="E1046" s="159"/>
      <c r="G1046" s="159"/>
      <c r="H1046" s="159"/>
      <c r="I1046" s="158"/>
      <c r="J1046" s="159"/>
      <c r="K1046" s="158"/>
      <c r="L1046" s="159"/>
      <c r="M1046" s="159"/>
      <c r="N1046" s="159"/>
      <c r="O1046" s="159"/>
      <c r="P1046" s="159"/>
      <c r="Q1046" s="159"/>
      <c r="R1046" s="159"/>
      <c r="S1046" s="159"/>
      <c r="T1046" s="159"/>
      <c r="U1046" s="159"/>
      <c r="V1046" s="159"/>
      <c r="W1046" s="159"/>
      <c r="X1046" s="159"/>
      <c r="Y1046" s="159"/>
      <c r="Z1046" s="159"/>
    </row>
    <row r="1047" spans="1:26" ht="15" customHeight="1" x14ac:dyDescent="0.2">
      <c r="A1047" s="159"/>
      <c r="B1047" s="159"/>
      <c r="C1047" s="158"/>
      <c r="D1047" s="159"/>
      <c r="E1047" s="159"/>
      <c r="G1047" s="159"/>
      <c r="H1047" s="159"/>
      <c r="I1047" s="158"/>
      <c r="J1047" s="159"/>
      <c r="K1047" s="158"/>
      <c r="L1047" s="159"/>
      <c r="M1047" s="159"/>
      <c r="N1047" s="159"/>
      <c r="O1047" s="159"/>
      <c r="P1047" s="159"/>
      <c r="Q1047" s="159"/>
      <c r="R1047" s="159"/>
      <c r="S1047" s="159"/>
      <c r="T1047" s="159"/>
      <c r="U1047" s="159"/>
      <c r="V1047" s="159"/>
      <c r="W1047" s="159"/>
      <c r="X1047" s="159"/>
      <c r="Y1047" s="159"/>
      <c r="Z1047" s="159"/>
    </row>
    <row r="1048" spans="1:26" ht="15" customHeight="1" x14ac:dyDescent="0.2">
      <c r="A1048" s="159"/>
      <c r="B1048" s="159"/>
      <c r="C1048" s="158"/>
      <c r="D1048" s="159"/>
      <c r="E1048" s="159"/>
      <c r="G1048" s="159"/>
      <c r="H1048" s="159"/>
      <c r="I1048" s="158"/>
      <c r="J1048" s="159"/>
      <c r="K1048" s="158"/>
      <c r="L1048" s="159"/>
      <c r="M1048" s="159"/>
      <c r="N1048" s="159"/>
      <c r="O1048" s="159"/>
      <c r="P1048" s="159"/>
      <c r="Q1048" s="159"/>
      <c r="R1048" s="159"/>
      <c r="S1048" s="159"/>
      <c r="T1048" s="159"/>
      <c r="U1048" s="159"/>
      <c r="V1048" s="159"/>
      <c r="W1048" s="159"/>
      <c r="X1048" s="159"/>
      <c r="Y1048" s="159"/>
      <c r="Z1048" s="159"/>
    </row>
    <row r="1049" spans="1:26" ht="15" customHeight="1" x14ac:dyDescent="0.2">
      <c r="A1049" s="159"/>
      <c r="B1049" s="159"/>
      <c r="C1049" s="158"/>
      <c r="D1049" s="159"/>
      <c r="E1049" s="159"/>
      <c r="G1049" s="159"/>
      <c r="H1049" s="159"/>
      <c r="I1049" s="158"/>
      <c r="J1049" s="159"/>
      <c r="K1049" s="158"/>
      <c r="L1049" s="159"/>
      <c r="M1049" s="159"/>
      <c r="N1049" s="159"/>
      <c r="O1049" s="159"/>
      <c r="P1049" s="159"/>
      <c r="Q1049" s="159"/>
      <c r="R1049" s="159"/>
      <c r="S1049" s="159"/>
      <c r="T1049" s="159"/>
      <c r="U1049" s="159"/>
      <c r="V1049" s="159"/>
      <c r="W1049" s="159"/>
      <c r="X1049" s="159"/>
      <c r="Y1049" s="159"/>
      <c r="Z1049" s="159"/>
    </row>
    <row r="1050" spans="1:26" ht="15" customHeight="1" x14ac:dyDescent="0.2">
      <c r="A1050" s="159"/>
      <c r="B1050" s="159"/>
      <c r="C1050" s="158"/>
      <c r="D1050" s="159"/>
      <c r="E1050" s="159"/>
      <c r="G1050" s="159"/>
      <c r="H1050" s="159"/>
      <c r="I1050" s="158"/>
      <c r="J1050" s="159"/>
      <c r="K1050" s="158"/>
      <c r="L1050" s="159"/>
      <c r="M1050" s="159"/>
      <c r="N1050" s="159"/>
      <c r="O1050" s="159"/>
      <c r="P1050" s="159"/>
      <c r="Q1050" s="159"/>
      <c r="R1050" s="159"/>
      <c r="S1050" s="159"/>
      <c r="T1050" s="159"/>
      <c r="U1050" s="159"/>
      <c r="V1050" s="159"/>
      <c r="W1050" s="159"/>
      <c r="X1050" s="159"/>
      <c r="Y1050" s="159"/>
      <c r="Z1050" s="159"/>
    </row>
    <row r="1051" spans="1:26" ht="15" customHeight="1" x14ac:dyDescent="0.2">
      <c r="A1051" s="159"/>
      <c r="B1051" s="159"/>
      <c r="C1051" s="158"/>
      <c r="D1051" s="159"/>
      <c r="E1051" s="159"/>
      <c r="G1051" s="159"/>
      <c r="H1051" s="159"/>
      <c r="I1051" s="158"/>
      <c r="J1051" s="159"/>
      <c r="K1051" s="158"/>
      <c r="L1051" s="159"/>
      <c r="M1051" s="159"/>
      <c r="N1051" s="159"/>
      <c r="O1051" s="159"/>
      <c r="P1051" s="159"/>
      <c r="Q1051" s="159"/>
      <c r="R1051" s="159"/>
      <c r="S1051" s="159"/>
      <c r="T1051" s="159"/>
      <c r="U1051" s="159"/>
      <c r="V1051" s="159"/>
      <c r="W1051" s="159"/>
      <c r="X1051" s="159"/>
      <c r="Y1051" s="159"/>
      <c r="Z1051" s="159"/>
    </row>
    <row r="1052" spans="1:26" ht="15" customHeight="1" x14ac:dyDescent="0.2">
      <c r="A1052" s="159"/>
      <c r="B1052" s="159"/>
      <c r="C1052" s="158"/>
      <c r="D1052" s="159"/>
      <c r="E1052" s="159"/>
      <c r="G1052" s="159"/>
      <c r="H1052" s="159"/>
      <c r="I1052" s="158"/>
      <c r="J1052" s="159"/>
      <c r="K1052" s="158"/>
      <c r="L1052" s="159"/>
      <c r="M1052" s="159"/>
      <c r="N1052" s="159"/>
      <c r="O1052" s="159"/>
      <c r="P1052" s="159"/>
      <c r="Q1052" s="159"/>
      <c r="R1052" s="159"/>
      <c r="S1052" s="159"/>
      <c r="T1052" s="159"/>
      <c r="U1052" s="159"/>
      <c r="V1052" s="159"/>
      <c r="W1052" s="159"/>
      <c r="X1052" s="159"/>
      <c r="Y1052" s="159"/>
      <c r="Z1052" s="159"/>
    </row>
    <row r="1053" spans="1:26" ht="15" customHeight="1" x14ac:dyDescent="0.2">
      <c r="A1053" s="159"/>
      <c r="B1053" s="159"/>
      <c r="C1053" s="158"/>
      <c r="D1053" s="159"/>
      <c r="E1053" s="159"/>
      <c r="G1053" s="159"/>
      <c r="H1053" s="159"/>
      <c r="I1053" s="158"/>
      <c r="J1053" s="159"/>
      <c r="K1053" s="158"/>
      <c r="L1053" s="159"/>
      <c r="M1053" s="159"/>
      <c r="N1053" s="159"/>
      <c r="O1053" s="159"/>
      <c r="P1053" s="159"/>
      <c r="Q1053" s="159"/>
      <c r="R1053" s="159"/>
      <c r="S1053" s="159"/>
      <c r="T1053" s="159"/>
      <c r="U1053" s="159"/>
      <c r="V1053" s="159"/>
      <c r="W1053" s="159"/>
      <c r="X1053" s="159"/>
      <c r="Y1053" s="159"/>
      <c r="Z1053" s="159"/>
    </row>
    <row r="1054" spans="1:26" ht="15" customHeight="1" x14ac:dyDescent="0.2">
      <c r="A1054" s="159"/>
      <c r="B1054" s="159"/>
      <c r="C1054" s="158"/>
      <c r="D1054" s="159"/>
      <c r="E1054" s="159"/>
      <c r="G1054" s="159"/>
      <c r="H1054" s="159"/>
      <c r="I1054" s="158"/>
      <c r="J1054" s="159"/>
      <c r="K1054" s="158"/>
      <c r="L1054" s="159"/>
      <c r="M1054" s="159"/>
      <c r="N1054" s="159"/>
      <c r="O1054" s="159"/>
      <c r="P1054" s="159"/>
      <c r="Q1054" s="159"/>
      <c r="R1054" s="159"/>
      <c r="S1054" s="159"/>
      <c r="T1054" s="159"/>
      <c r="U1054" s="159"/>
      <c r="V1054" s="159"/>
      <c r="W1054" s="159"/>
      <c r="X1054" s="159"/>
      <c r="Y1054" s="159"/>
      <c r="Z1054" s="159"/>
    </row>
    <row r="1055" spans="1:26" ht="15" customHeight="1" x14ac:dyDescent="0.2">
      <c r="A1055" s="159"/>
      <c r="B1055" s="159"/>
      <c r="C1055" s="158"/>
      <c r="D1055" s="159"/>
      <c r="E1055" s="159"/>
      <c r="G1055" s="159"/>
      <c r="H1055" s="159"/>
      <c r="I1055" s="158"/>
      <c r="J1055" s="159"/>
      <c r="K1055" s="158"/>
      <c r="L1055" s="159"/>
      <c r="M1055" s="159"/>
      <c r="N1055" s="159"/>
      <c r="O1055" s="159"/>
      <c r="P1055" s="159"/>
      <c r="Q1055" s="159"/>
      <c r="R1055" s="159"/>
      <c r="S1055" s="159"/>
      <c r="T1055" s="159"/>
      <c r="U1055" s="159"/>
      <c r="V1055" s="159"/>
      <c r="W1055" s="159"/>
      <c r="X1055" s="159"/>
      <c r="Y1055" s="159"/>
      <c r="Z1055" s="159"/>
    </row>
    <row r="1056" spans="1:26" ht="15" customHeight="1" x14ac:dyDescent="0.2">
      <c r="A1056" s="159"/>
      <c r="B1056" s="159"/>
      <c r="C1056" s="158"/>
      <c r="D1056" s="159"/>
      <c r="E1056" s="159"/>
      <c r="G1056" s="159"/>
      <c r="H1056" s="159"/>
      <c r="I1056" s="158"/>
      <c r="J1056" s="159"/>
      <c r="K1056" s="158"/>
      <c r="L1056" s="159"/>
      <c r="M1056" s="159"/>
      <c r="N1056" s="159"/>
      <c r="O1056" s="159"/>
      <c r="P1056" s="159"/>
      <c r="Q1056" s="159"/>
      <c r="R1056" s="159"/>
      <c r="S1056" s="159"/>
      <c r="T1056" s="159"/>
      <c r="U1056" s="159"/>
      <c r="V1056" s="159"/>
      <c r="W1056" s="159"/>
      <c r="X1056" s="159"/>
      <c r="Y1056" s="159"/>
      <c r="Z1056" s="159"/>
    </row>
    <row r="1057" spans="1:26" ht="15" customHeight="1" x14ac:dyDescent="0.2">
      <c r="A1057" s="159"/>
      <c r="B1057" s="159"/>
      <c r="C1057" s="158"/>
      <c r="D1057" s="159"/>
      <c r="E1057" s="159"/>
      <c r="G1057" s="159"/>
      <c r="H1057" s="159"/>
      <c r="I1057" s="158"/>
      <c r="J1057" s="159"/>
      <c r="K1057" s="158"/>
      <c r="L1057" s="159"/>
      <c r="M1057" s="159"/>
      <c r="N1057" s="159"/>
      <c r="O1057" s="159"/>
      <c r="P1057" s="159"/>
      <c r="Q1057" s="159"/>
      <c r="R1057" s="159"/>
      <c r="S1057" s="159"/>
      <c r="T1057" s="159"/>
      <c r="U1057" s="159"/>
      <c r="V1057" s="159"/>
      <c r="W1057" s="159"/>
      <c r="X1057" s="159"/>
      <c r="Y1057" s="159"/>
      <c r="Z1057" s="159"/>
    </row>
    <row r="1058" spans="1:26" ht="15" customHeight="1" x14ac:dyDescent="0.2">
      <c r="A1058" s="159"/>
      <c r="B1058" s="159"/>
      <c r="C1058" s="158"/>
      <c r="D1058" s="159"/>
      <c r="E1058" s="159"/>
      <c r="G1058" s="159"/>
      <c r="H1058" s="159"/>
      <c r="I1058" s="158"/>
      <c r="J1058" s="159"/>
      <c r="K1058" s="158"/>
      <c r="L1058" s="159"/>
      <c r="M1058" s="159"/>
      <c r="N1058" s="159"/>
      <c r="O1058" s="159"/>
      <c r="P1058" s="159"/>
      <c r="Q1058" s="159"/>
      <c r="R1058" s="159"/>
      <c r="S1058" s="159"/>
      <c r="T1058" s="159"/>
      <c r="U1058" s="159"/>
      <c r="V1058" s="159"/>
      <c r="W1058" s="159"/>
      <c r="X1058" s="159"/>
      <c r="Y1058" s="159"/>
      <c r="Z1058" s="159"/>
    </row>
    <row r="1059" spans="1:26" ht="15" customHeight="1" x14ac:dyDescent="0.2">
      <c r="A1059" s="159"/>
      <c r="B1059" s="159"/>
      <c r="C1059" s="158"/>
      <c r="D1059" s="159"/>
      <c r="E1059" s="159"/>
      <c r="G1059" s="159"/>
      <c r="H1059" s="159"/>
      <c r="I1059" s="158"/>
      <c r="J1059" s="159"/>
      <c r="K1059" s="158"/>
      <c r="L1059" s="159"/>
      <c r="M1059" s="159"/>
      <c r="N1059" s="159"/>
      <c r="O1059" s="159"/>
      <c r="P1059" s="159"/>
      <c r="Q1059" s="159"/>
      <c r="R1059" s="159"/>
      <c r="S1059" s="159"/>
      <c r="T1059" s="159"/>
      <c r="U1059" s="159"/>
      <c r="V1059" s="159"/>
      <c r="W1059" s="159"/>
      <c r="X1059" s="159"/>
      <c r="Y1059" s="159"/>
      <c r="Z1059" s="159"/>
    </row>
  </sheetData>
  <mergeCells count="5">
    <mergeCell ref="A2:G2"/>
    <mergeCell ref="A3:G3"/>
    <mergeCell ref="A4:G4"/>
    <mergeCell ref="A5:G5"/>
    <mergeCell ref="H26:H27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100" zoomScalePageLayoutView="70" workbookViewId="0">
      <selection activeCell="I13" sqref="I13"/>
    </sheetView>
  </sheetViews>
  <sheetFormatPr baseColWidth="10" defaultColWidth="14.42578125" defaultRowHeight="15" customHeight="1" x14ac:dyDescent="0.2"/>
  <cols>
    <col min="1" max="1" width="7.85546875" style="107" customWidth="1"/>
    <col min="2" max="2" width="15.140625" style="107" customWidth="1"/>
    <col min="3" max="3" width="8.140625" style="138" customWidth="1"/>
    <col min="4" max="4" width="32.28515625" style="107" customWidth="1"/>
    <col min="5" max="5" width="8.85546875" style="107" customWidth="1"/>
    <col min="6" max="6" width="11.7109375" style="107" customWidth="1"/>
    <col min="7" max="7" width="6.28515625" style="107" customWidth="1"/>
    <col min="8" max="8" width="22" style="107" bestFit="1" customWidth="1"/>
    <col min="9" max="9" width="27.85546875" style="138" customWidth="1"/>
    <col min="10" max="10" width="23.5703125" style="107" customWidth="1"/>
    <col min="11" max="11" width="21.5703125" style="138" customWidth="1"/>
    <col min="12" max="23" width="10.7109375" style="107" customWidth="1"/>
    <col min="24" max="16384" width="14.42578125" style="107"/>
  </cols>
  <sheetData>
    <row r="1" spans="1:26" ht="15" customHeight="1" x14ac:dyDescent="0.2">
      <c r="A1" s="105"/>
      <c r="B1" s="325" t="s">
        <v>332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5" customHeight="1" x14ac:dyDescent="0.2">
      <c r="A2" s="105"/>
      <c r="B2" s="325" t="s">
        <v>1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5" customHeight="1" x14ac:dyDescent="0.2">
      <c r="A3" s="105"/>
      <c r="B3" s="325" t="s">
        <v>333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15" customHeight="1" x14ac:dyDescent="0.2">
      <c r="A4" s="105"/>
      <c r="B4" s="325" t="s">
        <v>542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15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5" customHeight="1" x14ac:dyDescent="0.2">
      <c r="A6" s="105"/>
      <c r="B6" s="105"/>
      <c r="C6" s="160"/>
      <c r="D6" s="160"/>
      <c r="E6" s="160"/>
      <c r="F6" s="162"/>
      <c r="G6" s="162"/>
      <c r="H6" s="162"/>
      <c r="I6" s="160"/>
      <c r="J6" s="160"/>
      <c r="K6" s="162"/>
      <c r="L6" s="161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15" customHeight="1" x14ac:dyDescent="0.2">
      <c r="A7" s="105"/>
      <c r="B7" s="160"/>
      <c r="C7" s="109"/>
      <c r="D7" s="110"/>
      <c r="E7" s="110"/>
      <c r="F7" s="110"/>
      <c r="G7" s="110"/>
      <c r="H7" s="110"/>
      <c r="I7" s="110"/>
      <c r="J7" s="110"/>
      <c r="K7" s="111"/>
      <c r="L7" s="105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15" customHeight="1" x14ac:dyDescent="0.25">
      <c r="A8" s="105"/>
      <c r="B8" s="160"/>
      <c r="C8" s="112"/>
      <c r="D8" s="113" t="s">
        <v>543</v>
      </c>
      <c r="E8" s="160"/>
      <c r="F8" s="160"/>
      <c r="G8" s="160"/>
      <c r="H8" s="160"/>
      <c r="I8" s="160"/>
      <c r="J8" s="335">
        <f>'ANEXO 2'!K50</f>
        <v>8075028713.3099995</v>
      </c>
      <c r="K8" s="115"/>
      <c r="L8" s="105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15" customHeight="1" x14ac:dyDescent="0.2">
      <c r="A9" s="105"/>
      <c r="B9" s="160"/>
      <c r="C9" s="112"/>
      <c r="D9" s="160"/>
      <c r="E9" s="160"/>
      <c r="F9" s="160"/>
      <c r="G9" s="160"/>
      <c r="H9" s="160"/>
      <c r="I9" s="160"/>
      <c r="J9" s="160"/>
      <c r="K9" s="115"/>
      <c r="L9" s="105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15" customHeight="1" x14ac:dyDescent="0.25">
      <c r="A10" s="105"/>
      <c r="B10" s="160"/>
      <c r="C10" s="112"/>
      <c r="D10" s="160"/>
      <c r="E10" s="160"/>
      <c r="F10" s="160"/>
      <c r="G10" s="160"/>
      <c r="H10" s="160"/>
      <c r="I10" s="160"/>
      <c r="J10" s="114"/>
      <c r="K10" s="115"/>
      <c r="L10" s="105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15" customHeight="1" x14ac:dyDescent="0.25">
      <c r="A11" s="105"/>
      <c r="B11" s="160"/>
      <c r="C11" s="112"/>
      <c r="D11" s="113" t="s">
        <v>544</v>
      </c>
      <c r="E11" s="160"/>
      <c r="F11" s="160"/>
      <c r="G11" s="160"/>
      <c r="H11" s="160"/>
      <c r="I11" s="160"/>
      <c r="J11" s="335">
        <f>J14-J8</f>
        <v>-126235729.99000072</v>
      </c>
      <c r="K11" s="115"/>
      <c r="L11" s="105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15" customHeight="1" x14ac:dyDescent="0.2">
      <c r="A12" s="105"/>
      <c r="B12" s="160"/>
      <c r="C12" s="112"/>
      <c r="D12" s="160"/>
      <c r="E12" s="160"/>
      <c r="F12" s="160"/>
      <c r="G12" s="160"/>
      <c r="H12" s="160"/>
      <c r="I12" s="160"/>
      <c r="J12" s="160"/>
      <c r="K12" s="115"/>
      <c r="L12" s="105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15" customHeight="1" x14ac:dyDescent="0.2">
      <c r="A13" s="105"/>
      <c r="B13" s="160"/>
      <c r="C13" s="112"/>
      <c r="D13" s="160"/>
      <c r="E13" s="160"/>
      <c r="F13" s="160"/>
      <c r="G13" s="160"/>
      <c r="H13" s="160"/>
      <c r="I13" s="160"/>
      <c r="J13" s="160"/>
      <c r="K13" s="115"/>
      <c r="L13" s="105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15" customHeight="1" x14ac:dyDescent="0.25">
      <c r="A14" s="105"/>
      <c r="B14" s="160"/>
      <c r="C14" s="112"/>
      <c r="D14" s="113" t="s">
        <v>545</v>
      </c>
      <c r="E14" s="160"/>
      <c r="F14" s="160"/>
      <c r="G14" s="160"/>
      <c r="H14" s="160"/>
      <c r="I14" s="160"/>
      <c r="J14" s="335">
        <f>'ANEXO 2'!I50</f>
        <v>7948792983.3199987</v>
      </c>
      <c r="K14" s="115"/>
      <c r="L14" s="105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15" customHeight="1" x14ac:dyDescent="0.2">
      <c r="A15" s="105"/>
      <c r="B15" s="160"/>
      <c r="C15" s="116"/>
      <c r="D15" s="117"/>
      <c r="E15" s="117"/>
      <c r="F15" s="117"/>
      <c r="G15" s="117"/>
      <c r="H15" s="117"/>
      <c r="I15" s="117"/>
      <c r="J15" s="117"/>
      <c r="K15" s="118"/>
      <c r="L15" s="105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15" customHeight="1" x14ac:dyDescent="0.2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5" customHeight="1" x14ac:dyDescent="0.2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5" customHeight="1" x14ac:dyDescent="0.2">
      <c r="A18" s="105"/>
      <c r="B18" s="105"/>
      <c r="C18" s="160"/>
      <c r="D18" s="160"/>
      <c r="E18" s="160"/>
      <c r="F18" s="160"/>
      <c r="G18" s="160"/>
      <c r="H18" s="160"/>
      <c r="I18" s="160"/>
      <c r="J18" s="160"/>
      <c r="K18" s="160"/>
      <c r="L18" s="105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5" customHeight="1" x14ac:dyDescent="0.2">
      <c r="A19" s="105"/>
      <c r="B19" s="160"/>
      <c r="C19" s="109"/>
      <c r="D19" s="110"/>
      <c r="E19" s="110"/>
      <c r="F19" s="110"/>
      <c r="G19" s="110"/>
      <c r="H19" s="110"/>
      <c r="I19" s="110"/>
      <c r="J19" s="110"/>
      <c r="K19" s="111"/>
      <c r="L19" s="105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15" customHeight="1" x14ac:dyDescent="0.2">
      <c r="A20" s="105"/>
      <c r="B20" s="160"/>
      <c r="C20" s="112"/>
      <c r="D20" s="326" t="s">
        <v>334</v>
      </c>
      <c r="E20" s="326"/>
      <c r="F20" s="326"/>
      <c r="G20" s="326"/>
      <c r="H20" s="326"/>
      <c r="I20" s="326"/>
      <c r="J20" s="326"/>
      <c r="K20" s="115"/>
      <c r="L20" s="105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5.75" customHeight="1" x14ac:dyDescent="0.25">
      <c r="A21" s="105"/>
      <c r="B21" s="160"/>
      <c r="C21" s="112"/>
      <c r="D21" s="160"/>
      <c r="E21" s="160"/>
      <c r="F21" s="160"/>
      <c r="G21" s="160"/>
      <c r="H21" s="160"/>
      <c r="I21" s="160"/>
      <c r="J21" s="160"/>
      <c r="K21" s="119"/>
      <c r="L21" s="105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5.75" customHeight="1" x14ac:dyDescent="0.25">
      <c r="A22" s="105"/>
      <c r="B22" s="160"/>
      <c r="C22" s="112"/>
      <c r="D22" s="113" t="s">
        <v>335</v>
      </c>
      <c r="E22" s="160"/>
      <c r="F22" s="160"/>
      <c r="G22" s="160"/>
      <c r="H22" s="160"/>
      <c r="I22" s="160"/>
      <c r="J22" s="335">
        <f>+SUM(H23:H27)</f>
        <v>0</v>
      </c>
      <c r="K22" s="119"/>
      <c r="L22" s="105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5" customHeight="1" x14ac:dyDescent="0.25">
      <c r="A23" s="105"/>
      <c r="B23" s="160"/>
      <c r="C23" s="112"/>
      <c r="D23" s="323" t="s">
        <v>336</v>
      </c>
      <c r="E23" s="323"/>
      <c r="F23" s="160"/>
      <c r="G23" s="160"/>
      <c r="H23" s="336">
        <v>0</v>
      </c>
      <c r="I23" s="160"/>
      <c r="J23" s="160"/>
      <c r="K23" s="119"/>
      <c r="L23" s="105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5.75" customHeight="1" x14ac:dyDescent="0.2">
      <c r="A24" s="105"/>
      <c r="B24" s="160"/>
      <c r="C24" s="112"/>
      <c r="D24" s="323" t="s">
        <v>254</v>
      </c>
      <c r="E24" s="323"/>
      <c r="F24" s="160"/>
      <c r="G24" s="160"/>
      <c r="H24" s="336">
        <v>0</v>
      </c>
      <c r="I24" s="160"/>
      <c r="J24" s="160"/>
      <c r="K24" s="115"/>
      <c r="L24" s="105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5" customHeight="1" x14ac:dyDescent="0.2">
      <c r="A25" s="105"/>
      <c r="B25" s="160"/>
      <c r="C25" s="112"/>
      <c r="D25" s="323" t="s">
        <v>337</v>
      </c>
      <c r="E25" s="323"/>
      <c r="F25" s="160"/>
      <c r="G25" s="160"/>
      <c r="H25" s="336">
        <v>0</v>
      </c>
      <c r="I25" s="160"/>
      <c r="J25" s="160"/>
      <c r="K25" s="115"/>
      <c r="L25" s="105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30" customHeight="1" x14ac:dyDescent="0.2">
      <c r="A26" s="105"/>
      <c r="B26" s="160"/>
      <c r="C26" s="112"/>
      <c r="D26" s="323" t="s">
        <v>338</v>
      </c>
      <c r="E26" s="323"/>
      <c r="F26" s="160"/>
      <c r="G26" s="160"/>
      <c r="H26" s="336">
        <v>0</v>
      </c>
      <c r="I26" s="160"/>
      <c r="J26" s="160"/>
      <c r="K26" s="115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5" customHeight="1" x14ac:dyDescent="0.2">
      <c r="A27" s="105"/>
      <c r="B27" s="160"/>
      <c r="C27" s="112"/>
      <c r="D27" s="323" t="s">
        <v>339</v>
      </c>
      <c r="E27" s="323"/>
      <c r="F27" s="160"/>
      <c r="G27" s="160"/>
      <c r="H27" s="120"/>
      <c r="I27" s="160"/>
      <c r="J27" s="160"/>
      <c r="K27" s="115"/>
      <c r="L27" s="105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15.75" customHeight="1" x14ac:dyDescent="0.2">
      <c r="A28" s="105"/>
      <c r="B28" s="160"/>
      <c r="C28" s="112"/>
      <c r="D28" s="160"/>
      <c r="E28" s="160"/>
      <c r="F28" s="160"/>
      <c r="G28" s="160"/>
      <c r="H28" s="121"/>
      <c r="I28" s="160"/>
      <c r="J28" s="160"/>
      <c r="K28" s="115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5" customHeight="1" x14ac:dyDescent="0.25">
      <c r="A29" s="105"/>
      <c r="B29" s="160"/>
      <c r="C29" s="112"/>
      <c r="D29" s="113" t="s">
        <v>340</v>
      </c>
      <c r="E29" s="160"/>
      <c r="F29" s="160"/>
      <c r="G29" s="160"/>
      <c r="H29" s="121"/>
      <c r="I29" s="160"/>
      <c r="J29" s="335">
        <f>+SUM(H30:H34)</f>
        <v>-126235729.99000043</v>
      </c>
      <c r="K29" s="115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15" customHeight="1" x14ac:dyDescent="0.2">
      <c r="A30" s="105"/>
      <c r="B30" s="160"/>
      <c r="C30" s="112"/>
      <c r="D30" s="323" t="s">
        <v>254</v>
      </c>
      <c r="E30" s="323"/>
      <c r="F30" s="160"/>
      <c r="G30" s="160"/>
      <c r="H30" s="336">
        <v>0</v>
      </c>
      <c r="I30" s="160"/>
      <c r="J30" s="160"/>
      <c r="K30" s="115"/>
      <c r="L30" s="105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15" customHeight="1" x14ac:dyDescent="0.2">
      <c r="A31" s="105"/>
      <c r="B31" s="160"/>
      <c r="C31" s="112"/>
      <c r="D31" s="323" t="s">
        <v>341</v>
      </c>
      <c r="E31" s="323"/>
      <c r="F31" s="160"/>
      <c r="G31" s="160"/>
      <c r="H31" s="336">
        <f>'ANEXO 2'!I44-'ANEXO 2'!K44</f>
        <v>261323299.93999988</v>
      </c>
      <c r="I31" s="160"/>
      <c r="J31" s="160"/>
      <c r="K31" s="115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15.75" customHeight="1" x14ac:dyDescent="0.2">
      <c r="A32" s="105"/>
      <c r="B32" s="160"/>
      <c r="C32" s="112"/>
      <c r="D32" s="323" t="s">
        <v>337</v>
      </c>
      <c r="E32" s="323"/>
      <c r="F32" s="160"/>
      <c r="G32" s="160"/>
      <c r="H32" s="336">
        <f>'ANEXO 2'!I43-'ANEXO 2'!K43</f>
        <v>-387559029.93000031</v>
      </c>
      <c r="I32" s="160"/>
      <c r="J32" s="160"/>
      <c r="K32" s="115"/>
      <c r="L32" s="105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5.75" customHeight="1" x14ac:dyDescent="0.2">
      <c r="A33" s="105"/>
      <c r="B33" s="160"/>
      <c r="C33" s="112"/>
      <c r="D33" s="122" t="s">
        <v>338</v>
      </c>
      <c r="E33" s="160"/>
      <c r="F33" s="160"/>
      <c r="G33" s="160"/>
      <c r="H33" s="336">
        <v>0</v>
      </c>
      <c r="I33" s="160"/>
      <c r="J33" s="160"/>
      <c r="K33" s="115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5" customHeight="1" x14ac:dyDescent="0.25">
      <c r="A34" s="105"/>
      <c r="B34" s="160"/>
      <c r="C34" s="112"/>
      <c r="D34" s="113" t="s">
        <v>342</v>
      </c>
      <c r="E34" s="123"/>
      <c r="F34" s="123"/>
      <c r="G34" s="123"/>
      <c r="H34" s="123"/>
      <c r="I34" s="123"/>
      <c r="J34" s="335">
        <f>+J22+J29</f>
        <v>-126235729.99000043</v>
      </c>
      <c r="K34" s="115"/>
      <c r="L34" s="105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5.75" customHeight="1" x14ac:dyDescent="0.2">
      <c r="A35" s="124"/>
      <c r="B35" s="160"/>
      <c r="C35" s="116"/>
      <c r="D35" s="125"/>
      <c r="E35" s="125"/>
      <c r="F35" s="125"/>
      <c r="G35" s="125"/>
      <c r="H35" s="125"/>
      <c r="I35" s="125"/>
      <c r="J35" s="125"/>
      <c r="K35" s="118"/>
      <c r="L35" s="105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15" customHeight="1" x14ac:dyDescent="0.2">
      <c r="A36" s="124"/>
      <c r="B36" s="105"/>
      <c r="C36" s="105"/>
      <c r="D36" s="126"/>
      <c r="E36" s="126"/>
      <c r="F36" s="126"/>
      <c r="G36" s="126"/>
      <c r="H36" s="126"/>
      <c r="I36" s="126"/>
      <c r="J36" s="126"/>
      <c r="K36" s="105"/>
      <c r="L36" s="105"/>
      <c r="M36" s="127"/>
      <c r="N36" s="127"/>
      <c r="O36" s="127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5" customHeight="1" x14ac:dyDescent="0.2">
      <c r="A37" s="124"/>
      <c r="B37" s="128"/>
      <c r="C37" s="129"/>
      <c r="D37" s="130"/>
      <c r="E37" s="130"/>
      <c r="F37" s="130"/>
      <c r="G37" s="106"/>
      <c r="H37" s="131"/>
      <c r="I37" s="129"/>
      <c r="J37" s="127"/>
      <c r="K37" s="132"/>
      <c r="L37" s="127"/>
      <c r="M37" s="127"/>
      <c r="N37" s="127"/>
      <c r="O37" s="127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5" customHeight="1" x14ac:dyDescent="0.2">
      <c r="A38" s="124"/>
      <c r="B38" s="128"/>
      <c r="C38" s="129"/>
      <c r="D38" s="130"/>
      <c r="E38" s="130"/>
      <c r="F38" s="130"/>
      <c r="G38" s="106"/>
      <c r="H38" s="131"/>
      <c r="I38" s="129"/>
      <c r="J38" s="127"/>
      <c r="K38" s="132"/>
      <c r="L38" s="127"/>
      <c r="M38" s="127"/>
      <c r="N38" s="127"/>
      <c r="O38" s="127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5" customHeight="1" x14ac:dyDescent="0.2">
      <c r="A39" s="124"/>
      <c r="B39" s="128"/>
      <c r="C39" s="129"/>
      <c r="D39" s="130"/>
      <c r="E39" s="130"/>
      <c r="F39" s="130"/>
      <c r="G39" s="106"/>
      <c r="H39" s="131"/>
      <c r="I39" s="129"/>
      <c r="J39" s="127"/>
      <c r="K39" s="132"/>
      <c r="L39" s="127"/>
      <c r="M39" s="127"/>
      <c r="N39" s="127"/>
      <c r="O39" s="127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15" customHeight="1" x14ac:dyDescent="0.2">
      <c r="A40" s="124"/>
      <c r="B40" s="128"/>
      <c r="C40" s="129"/>
      <c r="D40" s="130"/>
      <c r="E40" s="130"/>
      <c r="F40" s="130"/>
      <c r="G40" s="106"/>
      <c r="H40" s="131"/>
      <c r="I40" s="129"/>
      <c r="J40" s="127"/>
      <c r="K40" s="132"/>
      <c r="L40" s="127"/>
      <c r="M40" s="127"/>
      <c r="N40" s="127"/>
      <c r="O40" s="127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5" customHeight="1" x14ac:dyDescent="0.2">
      <c r="A41" s="124"/>
      <c r="B41" s="128"/>
      <c r="C41" s="129"/>
      <c r="D41" s="130"/>
      <c r="E41" s="130"/>
      <c r="F41" s="133"/>
      <c r="G41" s="106"/>
      <c r="H41" s="131"/>
      <c r="I41" s="129"/>
      <c r="J41" s="127"/>
      <c r="K41" s="132"/>
      <c r="L41" s="127"/>
      <c r="M41" s="127"/>
      <c r="N41" s="127"/>
      <c r="O41" s="127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5" customHeight="1" x14ac:dyDescent="0.2">
      <c r="A42" s="124"/>
      <c r="B42" s="128"/>
      <c r="C42" s="124" t="s">
        <v>36</v>
      </c>
      <c r="D42" s="124"/>
      <c r="E42" s="134"/>
      <c r="F42" s="124" t="s">
        <v>36</v>
      </c>
      <c r="G42" s="134"/>
      <c r="H42" s="131"/>
      <c r="I42" s="132"/>
      <c r="J42" s="1" t="s">
        <v>36</v>
      </c>
      <c r="K42" s="132"/>
      <c r="L42" s="127"/>
      <c r="M42" s="127"/>
      <c r="N42" s="127"/>
      <c r="O42" s="127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15" customHeight="1" x14ac:dyDescent="0.25">
      <c r="A43" s="124"/>
      <c r="B43" s="128"/>
      <c r="C43" s="135" t="s">
        <v>37</v>
      </c>
      <c r="F43" s="128" t="s">
        <v>38</v>
      </c>
      <c r="G43" s="136"/>
      <c r="H43" s="137"/>
      <c r="J43" s="26" t="s">
        <v>540</v>
      </c>
      <c r="K43" s="132"/>
      <c r="L43" s="127"/>
      <c r="M43" s="127"/>
      <c r="N43" s="127"/>
      <c r="O43" s="127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15.75" customHeight="1" x14ac:dyDescent="0.2">
      <c r="A44" s="124"/>
      <c r="B44" s="128"/>
      <c r="C44" s="324" t="s">
        <v>39</v>
      </c>
      <c r="D44" s="324"/>
      <c r="F44" s="124" t="s">
        <v>40</v>
      </c>
      <c r="G44" s="139"/>
      <c r="H44" s="137"/>
      <c r="J44" s="70" t="s">
        <v>541</v>
      </c>
      <c r="K44" s="129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5.75" customHeight="1" x14ac:dyDescent="0.2">
      <c r="A45" s="124"/>
      <c r="B45" s="128"/>
      <c r="C45" s="129"/>
      <c r="D45" s="106"/>
      <c r="G45" s="106"/>
      <c r="H45" s="137"/>
      <c r="J45" s="70" t="s">
        <v>41</v>
      </c>
      <c r="K45" s="129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5.75" customHeight="1" x14ac:dyDescent="0.2">
      <c r="A46" s="124"/>
      <c r="B46" s="128"/>
      <c r="C46" s="129"/>
      <c r="D46" s="130"/>
      <c r="E46" s="130"/>
      <c r="F46" s="130"/>
      <c r="G46" s="106"/>
      <c r="H46" s="131"/>
      <c r="J46" s="130"/>
      <c r="K46" s="129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5.75" customHeight="1" x14ac:dyDescent="0.2">
      <c r="A47" s="124"/>
      <c r="B47" s="128"/>
      <c r="C47" s="129"/>
      <c r="D47" s="130"/>
      <c r="E47" s="130"/>
      <c r="F47" s="130"/>
      <c r="G47" s="106"/>
      <c r="H47" s="131"/>
      <c r="I47" s="129"/>
      <c r="J47" s="106"/>
      <c r="K47" s="129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5.75" customHeight="1" x14ac:dyDescent="0.2">
      <c r="A48" s="124"/>
      <c r="B48" s="128"/>
      <c r="C48" s="129"/>
      <c r="D48" s="130"/>
      <c r="E48" s="130"/>
      <c r="F48" s="130"/>
      <c r="G48" s="106"/>
      <c r="H48" s="131"/>
      <c r="I48" s="129"/>
      <c r="J48" s="106"/>
      <c r="K48" s="129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5" customHeight="1" x14ac:dyDescent="0.2">
      <c r="A49" s="124"/>
      <c r="B49" s="128"/>
      <c r="C49" s="129"/>
      <c r="D49" s="130"/>
      <c r="E49" s="130"/>
      <c r="F49" s="130"/>
      <c r="G49" s="106"/>
      <c r="H49" s="131"/>
      <c r="I49" s="140"/>
      <c r="J49" s="108"/>
      <c r="K49" s="129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5" customHeight="1" x14ac:dyDescent="0.2">
      <c r="A50" s="127"/>
      <c r="B50" s="127"/>
      <c r="C50" s="132"/>
      <c r="D50" s="141"/>
      <c r="E50" s="141"/>
      <c r="F50" s="141"/>
      <c r="G50" s="127"/>
      <c r="H50" s="127"/>
      <c r="I50" s="142"/>
      <c r="J50" s="106"/>
      <c r="K50" s="129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5" customHeight="1" x14ac:dyDescent="0.2">
      <c r="A51" s="127"/>
      <c r="B51" s="127"/>
      <c r="C51" s="132"/>
      <c r="D51" s="141"/>
      <c r="E51" s="141"/>
      <c r="F51" s="141"/>
      <c r="G51" s="127"/>
      <c r="H51" s="127"/>
      <c r="I51" s="132"/>
      <c r="J51" s="127"/>
      <c r="K51" s="132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</row>
    <row r="52" spans="1:26" ht="15" customHeight="1" x14ac:dyDescent="0.2">
      <c r="A52" s="127"/>
      <c r="B52" s="127"/>
      <c r="C52" s="132"/>
      <c r="D52" s="141"/>
      <c r="E52" s="141"/>
      <c r="F52" s="141"/>
      <c r="G52" s="127"/>
      <c r="H52" s="127"/>
      <c r="I52" s="132"/>
      <c r="J52" s="127"/>
      <c r="K52" s="132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</row>
    <row r="53" spans="1:26" ht="15" customHeight="1" x14ac:dyDescent="0.2">
      <c r="A53" s="127"/>
      <c r="B53" s="127"/>
      <c r="C53" s="132"/>
      <c r="D53" s="141"/>
      <c r="E53" s="141"/>
      <c r="F53" s="141"/>
      <c r="G53" s="127"/>
      <c r="H53" s="127"/>
      <c r="I53" s="132"/>
      <c r="J53" s="127"/>
      <c r="K53" s="132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</row>
    <row r="54" spans="1:26" ht="15" customHeight="1" x14ac:dyDescent="0.2">
      <c r="A54" s="127"/>
      <c r="B54" s="127"/>
      <c r="C54" s="132"/>
      <c r="D54" s="141"/>
      <c r="E54" s="141"/>
      <c r="F54" s="141"/>
      <c r="G54" s="127"/>
      <c r="H54" s="127"/>
      <c r="I54" s="132"/>
      <c r="J54" s="127"/>
      <c r="K54" s="132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</row>
    <row r="55" spans="1:26" ht="15" customHeight="1" x14ac:dyDescent="0.2">
      <c r="A55" s="127"/>
      <c r="B55" s="127"/>
      <c r="C55" s="132"/>
      <c r="D55" s="141"/>
      <c r="E55" s="141"/>
      <c r="F55" s="141"/>
      <c r="G55" s="127"/>
      <c r="H55" s="127"/>
      <c r="I55" s="132"/>
      <c r="J55" s="127"/>
      <c r="K55" s="132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</row>
    <row r="56" spans="1:26" ht="15" customHeight="1" x14ac:dyDescent="0.2">
      <c r="A56" s="127"/>
      <c r="B56" s="127"/>
      <c r="C56" s="132"/>
      <c r="D56" s="141"/>
      <c r="E56" s="141"/>
      <c r="F56" s="141"/>
      <c r="G56" s="127"/>
      <c r="H56" s="127"/>
      <c r="I56" s="132"/>
      <c r="J56" s="127"/>
      <c r="K56" s="132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</row>
    <row r="57" spans="1:26" ht="15" customHeight="1" x14ac:dyDescent="0.2">
      <c r="A57" s="124"/>
      <c r="B57" s="128"/>
      <c r="C57" s="129"/>
      <c r="D57" s="130"/>
      <c r="E57" s="130"/>
      <c r="F57" s="130"/>
      <c r="G57" s="106"/>
      <c r="H57" s="106"/>
      <c r="I57" s="132"/>
      <c r="J57" s="127"/>
      <c r="K57" s="132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</row>
    <row r="58" spans="1:26" ht="15" customHeight="1" x14ac:dyDescent="0.2">
      <c r="A58" s="128"/>
      <c r="B58" s="128"/>
      <c r="C58" s="143"/>
      <c r="D58" s="144"/>
      <c r="E58" s="144"/>
      <c r="F58" s="130"/>
      <c r="G58" s="106"/>
      <c r="H58" s="145"/>
      <c r="I58" s="129"/>
      <c r="J58" s="106"/>
      <c r="K58" s="129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5" customHeight="1" x14ac:dyDescent="0.2">
      <c r="A59" s="124"/>
      <c r="B59" s="128"/>
      <c r="C59" s="129"/>
      <c r="D59" s="130"/>
      <c r="E59" s="130"/>
      <c r="F59" s="130"/>
      <c r="G59" s="106"/>
      <c r="H59" s="131"/>
      <c r="I59" s="143"/>
      <c r="J59" s="108"/>
      <c r="K59" s="129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24"/>
      <c r="Y59" s="124"/>
      <c r="Z59" s="124"/>
    </row>
    <row r="60" spans="1:26" ht="15" customHeight="1" x14ac:dyDescent="0.2">
      <c r="A60" s="124"/>
      <c r="B60" s="128"/>
      <c r="C60" s="129"/>
      <c r="D60" s="130"/>
      <c r="E60" s="130"/>
      <c r="F60" s="130"/>
      <c r="G60" s="106"/>
      <c r="H60" s="131"/>
      <c r="I60" s="129"/>
      <c r="J60" s="106"/>
      <c r="K60" s="129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24"/>
      <c r="Y60" s="124"/>
      <c r="Z60" s="124"/>
    </row>
    <row r="61" spans="1:26" ht="15" customHeight="1" x14ac:dyDescent="0.2">
      <c r="A61" s="128"/>
      <c r="B61" s="128"/>
      <c r="C61" s="143"/>
      <c r="D61" s="144"/>
      <c r="E61" s="144"/>
      <c r="F61" s="130"/>
      <c r="G61" s="106"/>
      <c r="H61" s="145"/>
      <c r="I61" s="129"/>
      <c r="J61" s="106"/>
      <c r="K61" s="129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24"/>
      <c r="Y61" s="124"/>
      <c r="Z61" s="124"/>
    </row>
    <row r="62" spans="1:26" ht="15" customHeight="1" x14ac:dyDescent="0.2">
      <c r="A62" s="124"/>
      <c r="B62" s="128"/>
      <c r="C62" s="129"/>
      <c r="D62" s="130"/>
      <c r="E62" s="130"/>
      <c r="F62" s="130"/>
      <c r="G62" s="106"/>
      <c r="H62" s="131"/>
      <c r="I62" s="143"/>
      <c r="J62" s="108"/>
      <c r="K62" s="129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24"/>
      <c r="Y62" s="124"/>
      <c r="Z62" s="124"/>
    </row>
    <row r="63" spans="1:26" ht="15" customHeight="1" x14ac:dyDescent="0.2">
      <c r="A63" s="124"/>
      <c r="B63" s="128"/>
      <c r="C63" s="129"/>
      <c r="D63" s="130"/>
      <c r="E63" s="130"/>
      <c r="F63" s="130"/>
      <c r="G63" s="106"/>
      <c r="H63" s="131"/>
      <c r="I63" s="129"/>
      <c r="J63" s="106"/>
      <c r="K63" s="129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24"/>
      <c r="Y63" s="124"/>
      <c r="Z63" s="124"/>
    </row>
    <row r="64" spans="1:26" ht="15" customHeight="1" x14ac:dyDescent="0.2">
      <c r="A64" s="124"/>
      <c r="B64" s="128"/>
      <c r="C64" s="129"/>
      <c r="D64" s="130"/>
      <c r="E64" s="130"/>
      <c r="F64" s="130"/>
      <c r="G64" s="106"/>
      <c r="H64" s="131"/>
      <c r="I64" s="129"/>
      <c r="J64" s="106"/>
      <c r="K64" s="129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24"/>
      <c r="Y64" s="124"/>
      <c r="Z64" s="124"/>
    </row>
    <row r="65" spans="1:26" ht="15" customHeight="1" x14ac:dyDescent="0.2">
      <c r="A65" s="124"/>
      <c r="B65" s="128"/>
      <c r="C65" s="129"/>
      <c r="D65" s="130"/>
      <c r="E65" s="130"/>
      <c r="F65" s="130"/>
      <c r="G65" s="106"/>
      <c r="H65" s="131"/>
      <c r="I65" s="129"/>
      <c r="J65" s="106"/>
      <c r="K65" s="129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24"/>
      <c r="Y65" s="124"/>
      <c r="Z65" s="124"/>
    </row>
    <row r="66" spans="1:26" ht="15" customHeight="1" x14ac:dyDescent="0.2">
      <c r="A66" s="124"/>
      <c r="B66" s="128"/>
      <c r="C66" s="129"/>
      <c r="D66" s="130"/>
      <c r="E66" s="130"/>
      <c r="F66" s="130"/>
      <c r="G66" s="106"/>
      <c r="H66" s="124"/>
      <c r="I66" s="143"/>
      <c r="J66" s="106"/>
      <c r="K66" s="129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24"/>
      <c r="Y66" s="124"/>
      <c r="Z66" s="124"/>
    </row>
    <row r="67" spans="1:26" ht="15" customHeight="1" x14ac:dyDescent="0.2">
      <c r="A67" s="128"/>
      <c r="B67" s="128"/>
      <c r="C67" s="143"/>
      <c r="D67" s="144"/>
      <c r="E67" s="144"/>
      <c r="F67" s="130"/>
      <c r="G67" s="106"/>
      <c r="H67" s="145"/>
      <c r="I67" s="146"/>
      <c r="J67" s="106"/>
      <c r="K67" s="129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24"/>
      <c r="Y67" s="124"/>
      <c r="Z67" s="124"/>
    </row>
    <row r="68" spans="1:26" ht="15" customHeight="1" x14ac:dyDescent="0.2">
      <c r="A68" s="124"/>
      <c r="B68" s="128"/>
      <c r="C68" s="129"/>
      <c r="D68" s="130"/>
      <c r="E68" s="130"/>
      <c r="F68" s="130"/>
      <c r="G68" s="106"/>
      <c r="H68" s="131"/>
      <c r="I68" s="143"/>
      <c r="J68" s="108"/>
      <c r="K68" s="129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24"/>
      <c r="Y68" s="124"/>
      <c r="Z68" s="124"/>
    </row>
    <row r="69" spans="1:26" ht="15" customHeight="1" x14ac:dyDescent="0.2">
      <c r="A69" s="124"/>
      <c r="B69" s="128"/>
      <c r="C69" s="129"/>
      <c r="D69" s="130"/>
      <c r="E69" s="130"/>
      <c r="F69" s="130"/>
      <c r="G69" s="106"/>
      <c r="H69" s="131"/>
      <c r="I69" s="129"/>
      <c r="J69" s="106"/>
      <c r="K69" s="129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24"/>
      <c r="Y69" s="124"/>
      <c r="Z69" s="124"/>
    </row>
    <row r="70" spans="1:26" ht="15" customHeight="1" x14ac:dyDescent="0.2">
      <c r="A70" s="124"/>
      <c r="B70" s="128"/>
      <c r="C70" s="129"/>
      <c r="D70" s="130"/>
      <c r="E70" s="130"/>
      <c r="F70" s="130"/>
      <c r="G70" s="106"/>
      <c r="H70" s="124"/>
      <c r="I70" s="129"/>
      <c r="J70" s="106"/>
      <c r="K70" s="129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24"/>
      <c r="Y70" s="124"/>
      <c r="Z70" s="124"/>
    </row>
    <row r="71" spans="1:26" ht="15" customHeight="1" x14ac:dyDescent="0.2">
      <c r="A71" s="124"/>
      <c r="B71" s="128"/>
      <c r="C71" s="129"/>
      <c r="D71" s="130"/>
      <c r="E71" s="130"/>
      <c r="F71" s="130"/>
      <c r="G71" s="106"/>
      <c r="H71" s="131"/>
      <c r="I71" s="146"/>
      <c r="J71" s="106"/>
      <c r="K71" s="129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24"/>
      <c r="Y71" s="124"/>
      <c r="Z71" s="124"/>
    </row>
    <row r="72" spans="1:26" ht="15" customHeight="1" x14ac:dyDescent="0.2">
      <c r="A72" s="124"/>
      <c r="B72" s="128"/>
      <c r="C72" s="129"/>
      <c r="D72" s="130"/>
      <c r="E72" s="130"/>
      <c r="F72" s="130"/>
      <c r="G72" s="106"/>
      <c r="H72" s="131"/>
      <c r="I72" s="129"/>
      <c r="J72" s="106"/>
      <c r="K72" s="129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24"/>
      <c r="Y72" s="124"/>
      <c r="Z72" s="124"/>
    </row>
    <row r="73" spans="1:26" ht="15" customHeight="1" x14ac:dyDescent="0.2">
      <c r="A73" s="124"/>
      <c r="B73" s="128"/>
      <c r="C73" s="129"/>
      <c r="D73" s="130"/>
      <c r="E73" s="130"/>
      <c r="F73" s="130"/>
      <c r="G73" s="106"/>
      <c r="H73" s="131"/>
      <c r="I73" s="129"/>
      <c r="J73" s="106"/>
      <c r="K73" s="129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24"/>
      <c r="Y73" s="124"/>
      <c r="Z73" s="124"/>
    </row>
    <row r="74" spans="1:26" ht="15" customHeight="1" x14ac:dyDescent="0.2">
      <c r="A74" s="124"/>
      <c r="B74" s="128"/>
      <c r="C74" s="129"/>
      <c r="D74" s="130"/>
      <c r="E74" s="130"/>
      <c r="F74" s="130"/>
      <c r="G74" s="106"/>
      <c r="H74" s="131"/>
      <c r="I74" s="129"/>
      <c r="J74" s="106"/>
      <c r="K74" s="129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24"/>
      <c r="Y74" s="124"/>
      <c r="Z74" s="124"/>
    </row>
    <row r="75" spans="1:26" ht="15" customHeight="1" x14ac:dyDescent="0.2">
      <c r="A75" s="124"/>
      <c r="B75" s="128"/>
      <c r="C75" s="129"/>
      <c r="D75" s="130"/>
      <c r="E75" s="130"/>
      <c r="F75" s="130"/>
      <c r="G75" s="106"/>
      <c r="H75" s="131"/>
      <c r="I75" s="129"/>
      <c r="J75" s="106"/>
      <c r="K75" s="129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24"/>
      <c r="Y75" s="124"/>
      <c r="Z75" s="124"/>
    </row>
    <row r="76" spans="1:26" ht="15" customHeight="1" x14ac:dyDescent="0.2">
      <c r="A76" s="124"/>
      <c r="B76" s="128"/>
      <c r="C76" s="129"/>
      <c r="D76" s="130"/>
      <c r="E76" s="130"/>
      <c r="F76" s="130"/>
      <c r="G76" s="106"/>
      <c r="H76" s="131"/>
      <c r="I76" s="129"/>
      <c r="J76" s="106"/>
      <c r="K76" s="129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24"/>
      <c r="Y76" s="124"/>
      <c r="Z76" s="124"/>
    </row>
    <row r="77" spans="1:26" ht="15" customHeight="1" x14ac:dyDescent="0.2">
      <c r="A77" s="124"/>
      <c r="B77" s="128"/>
      <c r="C77" s="129"/>
      <c r="D77" s="130"/>
      <c r="E77" s="130"/>
      <c r="F77" s="130"/>
      <c r="G77" s="106"/>
      <c r="H77" s="131"/>
      <c r="I77" s="129"/>
      <c r="J77" s="106"/>
      <c r="K77" s="129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24"/>
      <c r="Y77" s="124"/>
      <c r="Z77" s="124"/>
    </row>
    <row r="78" spans="1:26" ht="15" customHeight="1" x14ac:dyDescent="0.2">
      <c r="A78" s="127"/>
      <c r="B78" s="127"/>
      <c r="C78" s="132"/>
      <c r="D78" s="141"/>
      <c r="E78" s="141"/>
      <c r="F78" s="141"/>
      <c r="G78" s="127"/>
      <c r="H78" s="127"/>
      <c r="I78" s="129"/>
      <c r="J78" s="106"/>
      <c r="K78" s="129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24"/>
      <c r="Y78" s="124"/>
      <c r="Z78" s="124"/>
    </row>
    <row r="79" spans="1:26" ht="15" customHeight="1" x14ac:dyDescent="0.2">
      <c r="A79" s="127"/>
      <c r="B79" s="127"/>
      <c r="C79" s="132"/>
      <c r="D79" s="141"/>
      <c r="E79" s="141"/>
      <c r="F79" s="141"/>
      <c r="G79" s="127"/>
      <c r="H79" s="127"/>
      <c r="I79" s="132"/>
      <c r="J79" s="127"/>
      <c r="K79" s="132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</row>
    <row r="80" spans="1:26" ht="15" customHeight="1" x14ac:dyDescent="0.2">
      <c r="A80" s="127"/>
      <c r="B80" s="127"/>
      <c r="C80" s="132"/>
      <c r="D80" s="141"/>
      <c r="E80" s="141"/>
      <c r="F80" s="141"/>
      <c r="G80" s="127"/>
      <c r="H80" s="127"/>
      <c r="I80" s="132"/>
      <c r="J80" s="127"/>
      <c r="K80" s="132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1:26" ht="15" customHeight="1" x14ac:dyDescent="0.2">
      <c r="A81" s="127"/>
      <c r="B81" s="127"/>
      <c r="C81" s="132"/>
      <c r="D81" s="141"/>
      <c r="E81" s="141"/>
      <c r="F81" s="141"/>
      <c r="G81" s="127"/>
      <c r="H81" s="127"/>
      <c r="I81" s="132"/>
      <c r="J81" s="127"/>
      <c r="K81" s="132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</row>
    <row r="82" spans="1:26" ht="15" customHeight="1" x14ac:dyDescent="0.2">
      <c r="A82" s="124"/>
      <c r="B82" s="128"/>
      <c r="C82" s="129"/>
      <c r="D82" s="130"/>
      <c r="E82" s="130"/>
      <c r="F82" s="130"/>
      <c r="G82" s="106"/>
      <c r="H82" s="131"/>
      <c r="I82" s="132"/>
      <c r="J82" s="127"/>
      <c r="K82" s="132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</row>
    <row r="83" spans="1:26" ht="15" customHeight="1" x14ac:dyDescent="0.2">
      <c r="A83" s="124"/>
      <c r="B83" s="128"/>
      <c r="C83" s="129"/>
      <c r="D83" s="130"/>
      <c r="E83" s="130"/>
      <c r="F83" s="130"/>
      <c r="G83" s="106"/>
      <c r="H83" s="131"/>
      <c r="I83" s="129"/>
      <c r="J83" s="106"/>
      <c r="K83" s="129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24"/>
      <c r="Y83" s="124"/>
      <c r="Z83" s="124"/>
    </row>
    <row r="84" spans="1:26" ht="15" customHeight="1" x14ac:dyDescent="0.2">
      <c r="A84" s="124"/>
      <c r="B84" s="128"/>
      <c r="C84" s="129"/>
      <c r="D84" s="130"/>
      <c r="E84" s="130"/>
      <c r="F84" s="130"/>
      <c r="G84" s="106"/>
      <c r="H84" s="131"/>
      <c r="I84" s="129"/>
      <c r="J84" s="106"/>
      <c r="K84" s="129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24"/>
      <c r="Y84" s="124"/>
      <c r="Z84" s="124"/>
    </row>
    <row r="85" spans="1:26" ht="15" customHeight="1" x14ac:dyDescent="0.2">
      <c r="A85" s="124"/>
      <c r="B85" s="128"/>
      <c r="C85" s="129"/>
      <c r="D85" s="130"/>
      <c r="E85" s="130"/>
      <c r="F85" s="130"/>
      <c r="G85" s="106"/>
      <c r="H85" s="131"/>
      <c r="I85" s="129"/>
      <c r="J85" s="106"/>
      <c r="K85" s="129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24"/>
      <c r="Y85" s="124"/>
      <c r="Z85" s="124"/>
    </row>
    <row r="86" spans="1:26" ht="15" customHeight="1" x14ac:dyDescent="0.2">
      <c r="A86" s="124"/>
      <c r="B86" s="128"/>
      <c r="C86" s="129"/>
      <c r="D86" s="130"/>
      <c r="E86" s="130"/>
      <c r="F86" s="130"/>
      <c r="G86" s="106"/>
      <c r="H86" s="131"/>
      <c r="I86" s="129"/>
      <c r="J86" s="106"/>
      <c r="K86" s="129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24"/>
      <c r="Y86" s="124"/>
      <c r="Z86" s="124"/>
    </row>
    <row r="87" spans="1:26" ht="15" customHeight="1" x14ac:dyDescent="0.2">
      <c r="A87" s="124"/>
      <c r="B87" s="128"/>
      <c r="C87" s="129"/>
      <c r="D87" s="130"/>
      <c r="E87" s="130"/>
      <c r="F87" s="130"/>
      <c r="G87" s="106"/>
      <c r="H87" s="131"/>
      <c r="I87" s="129"/>
      <c r="J87" s="106"/>
      <c r="K87" s="129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24"/>
      <c r="Y87" s="124"/>
      <c r="Z87" s="124"/>
    </row>
    <row r="88" spans="1:26" ht="15" customHeight="1" x14ac:dyDescent="0.2">
      <c r="A88" s="124"/>
      <c r="B88" s="128"/>
      <c r="C88" s="129"/>
      <c r="D88" s="130"/>
      <c r="E88" s="130"/>
      <c r="F88" s="130"/>
      <c r="G88" s="106"/>
      <c r="H88" s="131"/>
      <c r="I88" s="129"/>
      <c r="J88" s="106"/>
      <c r="K88" s="129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24"/>
      <c r="Y88" s="124"/>
      <c r="Z88" s="124"/>
    </row>
    <row r="89" spans="1:26" ht="15" customHeight="1" x14ac:dyDescent="0.2">
      <c r="A89" s="124"/>
      <c r="B89" s="128"/>
      <c r="C89" s="129"/>
      <c r="D89" s="130"/>
      <c r="E89" s="130"/>
      <c r="F89" s="130"/>
      <c r="G89" s="106"/>
      <c r="H89" s="131"/>
      <c r="I89" s="129"/>
      <c r="J89" s="106"/>
      <c r="K89" s="129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24"/>
      <c r="Y89" s="124"/>
      <c r="Z89" s="124"/>
    </row>
    <row r="90" spans="1:26" ht="15" customHeight="1" x14ac:dyDescent="0.2">
      <c r="A90" s="124"/>
      <c r="B90" s="128"/>
      <c r="C90" s="129"/>
      <c r="D90" s="130"/>
      <c r="E90" s="130"/>
      <c r="F90" s="130"/>
      <c r="G90" s="106"/>
      <c r="H90" s="131"/>
      <c r="I90" s="129"/>
      <c r="J90" s="106"/>
      <c r="K90" s="129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24"/>
      <c r="Y90" s="124"/>
      <c r="Z90" s="124"/>
    </row>
    <row r="91" spans="1:26" ht="15" customHeight="1" x14ac:dyDescent="0.2">
      <c r="A91" s="124"/>
      <c r="B91" s="128"/>
      <c r="C91" s="129"/>
      <c r="D91" s="130"/>
      <c r="E91" s="130"/>
      <c r="F91" s="130"/>
      <c r="G91" s="106"/>
      <c r="H91" s="131"/>
      <c r="I91" s="129"/>
      <c r="J91" s="106"/>
      <c r="K91" s="129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24"/>
      <c r="Y91" s="124"/>
      <c r="Z91" s="124"/>
    </row>
    <row r="92" spans="1:26" ht="15" customHeight="1" x14ac:dyDescent="0.2">
      <c r="A92" s="124"/>
      <c r="B92" s="128"/>
      <c r="C92" s="129"/>
      <c r="D92" s="130"/>
      <c r="E92" s="130"/>
      <c r="F92" s="130"/>
      <c r="G92" s="106"/>
      <c r="H92" s="131"/>
      <c r="I92" s="129"/>
      <c r="J92" s="106"/>
      <c r="K92" s="129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24"/>
      <c r="Y92" s="124"/>
      <c r="Z92" s="124"/>
    </row>
    <row r="93" spans="1:26" ht="15" customHeight="1" x14ac:dyDescent="0.2">
      <c r="A93" s="124"/>
      <c r="B93" s="128"/>
      <c r="C93" s="129"/>
      <c r="D93" s="130"/>
      <c r="E93" s="130"/>
      <c r="F93" s="130"/>
      <c r="G93" s="106"/>
      <c r="H93" s="131"/>
      <c r="I93" s="129"/>
      <c r="J93" s="106"/>
      <c r="K93" s="129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24"/>
      <c r="Y93" s="124"/>
      <c r="Z93" s="124"/>
    </row>
    <row r="94" spans="1:26" ht="15" customHeight="1" x14ac:dyDescent="0.2">
      <c r="A94" s="124"/>
      <c r="B94" s="128"/>
      <c r="C94" s="129"/>
      <c r="D94" s="130"/>
      <c r="E94" s="130"/>
      <c r="F94" s="130"/>
      <c r="G94" s="106"/>
      <c r="H94" s="131"/>
      <c r="I94" s="129"/>
      <c r="J94" s="106"/>
      <c r="K94" s="129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24"/>
      <c r="Y94" s="124"/>
      <c r="Z94" s="124"/>
    </row>
    <row r="95" spans="1:26" ht="15" customHeight="1" x14ac:dyDescent="0.2">
      <c r="A95" s="124"/>
      <c r="B95" s="128"/>
      <c r="C95" s="129"/>
      <c r="D95" s="130"/>
      <c r="E95" s="130"/>
      <c r="F95" s="130"/>
      <c r="G95" s="106"/>
      <c r="H95" s="131"/>
      <c r="I95" s="129"/>
      <c r="J95" s="106"/>
      <c r="K95" s="129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24"/>
      <c r="Y95" s="124"/>
      <c r="Z95" s="124"/>
    </row>
    <row r="96" spans="1:26" ht="15" customHeight="1" x14ac:dyDescent="0.2">
      <c r="A96" s="124"/>
      <c r="B96" s="128"/>
      <c r="C96" s="129"/>
      <c r="D96" s="130"/>
      <c r="E96" s="130"/>
      <c r="F96" s="130"/>
      <c r="G96" s="106"/>
      <c r="H96" s="131"/>
      <c r="I96" s="129"/>
      <c r="J96" s="106"/>
      <c r="K96" s="129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24"/>
      <c r="Y96" s="124"/>
      <c r="Z96" s="124"/>
    </row>
    <row r="97" spans="1:26" ht="15" customHeight="1" x14ac:dyDescent="0.2">
      <c r="A97" s="124"/>
      <c r="B97" s="128"/>
      <c r="C97" s="129"/>
      <c r="D97" s="130"/>
      <c r="E97" s="130"/>
      <c r="F97" s="130"/>
      <c r="G97" s="106"/>
      <c r="H97" s="131"/>
      <c r="I97" s="129"/>
      <c r="J97" s="106"/>
      <c r="K97" s="129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24"/>
      <c r="Y97" s="124"/>
      <c r="Z97" s="124"/>
    </row>
    <row r="98" spans="1:26" ht="15" customHeight="1" x14ac:dyDescent="0.2">
      <c r="A98" s="124"/>
      <c r="B98" s="128"/>
      <c r="C98" s="129"/>
      <c r="D98" s="130"/>
      <c r="E98" s="130"/>
      <c r="F98" s="130"/>
      <c r="G98" s="106"/>
      <c r="H98" s="131"/>
      <c r="I98" s="129"/>
      <c r="J98" s="106"/>
      <c r="K98" s="129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24"/>
      <c r="Y98" s="124"/>
      <c r="Z98" s="124"/>
    </row>
    <row r="99" spans="1:26" ht="15" customHeight="1" x14ac:dyDescent="0.2">
      <c r="A99" s="124"/>
      <c r="B99" s="128"/>
      <c r="C99" s="129"/>
      <c r="D99" s="130"/>
      <c r="E99" s="130"/>
      <c r="F99" s="130"/>
      <c r="G99" s="106"/>
      <c r="H99" s="131"/>
      <c r="I99" s="129"/>
      <c r="J99" s="106"/>
      <c r="K99" s="129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24"/>
      <c r="Y99" s="124"/>
      <c r="Z99" s="124"/>
    </row>
    <row r="100" spans="1:26" ht="15" customHeight="1" x14ac:dyDescent="0.2">
      <c r="A100" s="124"/>
      <c r="B100" s="128"/>
      <c r="C100" s="129"/>
      <c r="D100" s="130"/>
      <c r="E100" s="130"/>
      <c r="F100" s="130"/>
      <c r="G100" s="106"/>
      <c r="H100" s="131"/>
      <c r="I100" s="129"/>
      <c r="J100" s="106"/>
      <c r="K100" s="129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24"/>
      <c r="Y100" s="124"/>
      <c r="Z100" s="124"/>
    </row>
    <row r="101" spans="1:26" ht="15" customHeight="1" x14ac:dyDescent="0.2">
      <c r="A101" s="124"/>
      <c r="B101" s="128"/>
      <c r="C101" s="129"/>
      <c r="D101" s="130"/>
      <c r="E101" s="130"/>
      <c r="F101" s="130"/>
      <c r="G101" s="106"/>
      <c r="H101" s="131"/>
      <c r="I101" s="129"/>
      <c r="J101" s="106"/>
      <c r="K101" s="129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24"/>
      <c r="Y101" s="124"/>
      <c r="Z101" s="124"/>
    </row>
    <row r="102" spans="1:26" ht="15" customHeight="1" x14ac:dyDescent="0.2">
      <c r="A102" s="124"/>
      <c r="B102" s="128"/>
      <c r="C102" s="129"/>
      <c r="D102" s="130"/>
      <c r="E102" s="130"/>
      <c r="F102" s="130"/>
      <c r="G102" s="106"/>
      <c r="H102" s="131"/>
      <c r="I102" s="129"/>
      <c r="J102" s="106"/>
      <c r="K102" s="129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24"/>
      <c r="Y102" s="124"/>
      <c r="Z102" s="124"/>
    </row>
    <row r="103" spans="1:26" ht="15" customHeight="1" x14ac:dyDescent="0.2">
      <c r="A103" s="124"/>
      <c r="B103" s="128"/>
      <c r="C103" s="129"/>
      <c r="D103" s="130"/>
      <c r="E103" s="130"/>
      <c r="F103" s="130"/>
      <c r="G103" s="106"/>
      <c r="H103" s="131"/>
      <c r="I103" s="129"/>
      <c r="J103" s="106"/>
      <c r="K103" s="129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24"/>
      <c r="Y103" s="124"/>
      <c r="Z103" s="124"/>
    </row>
    <row r="104" spans="1:26" ht="15" customHeight="1" x14ac:dyDescent="0.2">
      <c r="A104" s="124"/>
      <c r="B104" s="128"/>
      <c r="C104" s="129"/>
      <c r="D104" s="130"/>
      <c r="E104" s="130"/>
      <c r="F104" s="130"/>
      <c r="G104" s="106"/>
      <c r="H104" s="131"/>
      <c r="I104" s="129"/>
      <c r="J104" s="106"/>
      <c r="K104" s="129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24"/>
      <c r="Y104" s="124"/>
      <c r="Z104" s="124"/>
    </row>
    <row r="105" spans="1:26" ht="15" customHeight="1" x14ac:dyDescent="0.2">
      <c r="A105" s="124"/>
      <c r="B105" s="128"/>
      <c r="C105" s="129"/>
      <c r="D105" s="130"/>
      <c r="E105" s="130"/>
      <c r="F105" s="130"/>
      <c r="G105" s="106"/>
      <c r="H105" s="131"/>
      <c r="I105" s="129"/>
      <c r="J105" s="106"/>
      <c r="K105" s="129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24"/>
      <c r="Y105" s="124"/>
      <c r="Z105" s="124"/>
    </row>
    <row r="106" spans="1:26" ht="15" customHeight="1" x14ac:dyDescent="0.2">
      <c r="A106" s="124"/>
      <c r="B106" s="128"/>
      <c r="C106" s="129"/>
      <c r="D106" s="130"/>
      <c r="E106" s="130"/>
      <c r="F106" s="130"/>
      <c r="G106" s="106"/>
      <c r="H106" s="131"/>
      <c r="I106" s="129"/>
      <c r="J106" s="106"/>
      <c r="K106" s="129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24"/>
      <c r="Y106" s="124"/>
      <c r="Z106" s="124"/>
    </row>
    <row r="107" spans="1:26" ht="15" customHeight="1" x14ac:dyDescent="0.2">
      <c r="A107" s="124"/>
      <c r="B107" s="128"/>
      <c r="C107" s="129"/>
      <c r="D107" s="130"/>
      <c r="E107" s="130"/>
      <c r="F107" s="130"/>
      <c r="G107" s="106"/>
      <c r="H107" s="131"/>
      <c r="I107" s="129"/>
      <c r="J107" s="106"/>
      <c r="K107" s="129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24"/>
      <c r="Y107" s="124"/>
      <c r="Z107" s="124"/>
    </row>
    <row r="108" spans="1:26" ht="15" customHeight="1" x14ac:dyDescent="0.2">
      <c r="A108" s="124"/>
      <c r="B108" s="128"/>
      <c r="C108" s="129"/>
      <c r="D108" s="130"/>
      <c r="E108" s="130"/>
      <c r="F108" s="130"/>
      <c r="G108" s="106"/>
      <c r="H108" s="131"/>
      <c r="I108" s="129"/>
      <c r="J108" s="106"/>
      <c r="K108" s="129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24"/>
      <c r="Y108" s="124"/>
      <c r="Z108" s="124"/>
    </row>
    <row r="109" spans="1:26" ht="15" customHeight="1" x14ac:dyDescent="0.2">
      <c r="A109" s="124"/>
      <c r="B109" s="128"/>
      <c r="C109" s="129"/>
      <c r="D109" s="130"/>
      <c r="E109" s="130"/>
      <c r="F109" s="130"/>
      <c r="G109" s="106"/>
      <c r="H109" s="131"/>
      <c r="I109" s="129"/>
      <c r="J109" s="106"/>
      <c r="K109" s="129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24"/>
      <c r="Y109" s="124"/>
      <c r="Z109" s="124"/>
    </row>
    <row r="110" spans="1:26" ht="15" customHeight="1" x14ac:dyDescent="0.2">
      <c r="A110" s="124"/>
      <c r="B110" s="128"/>
      <c r="C110" s="129"/>
      <c r="D110" s="130"/>
      <c r="E110" s="130"/>
      <c r="F110" s="130"/>
      <c r="G110" s="106"/>
      <c r="H110" s="131"/>
      <c r="I110" s="129"/>
      <c r="J110" s="106"/>
      <c r="K110" s="129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24"/>
      <c r="Y110" s="124"/>
      <c r="Z110" s="124"/>
    </row>
    <row r="111" spans="1:26" ht="15" customHeight="1" x14ac:dyDescent="0.2">
      <c r="A111" s="124"/>
      <c r="B111" s="128"/>
      <c r="C111" s="129"/>
      <c r="D111" s="130"/>
      <c r="E111" s="130"/>
      <c r="F111" s="130"/>
      <c r="G111" s="106"/>
      <c r="H111" s="131"/>
      <c r="I111" s="129"/>
      <c r="J111" s="106"/>
      <c r="K111" s="129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24"/>
      <c r="Y111" s="124"/>
      <c r="Z111" s="124"/>
    </row>
    <row r="112" spans="1:26" ht="15" customHeight="1" x14ac:dyDescent="0.2">
      <c r="A112" s="124"/>
      <c r="B112" s="128"/>
      <c r="C112" s="129"/>
      <c r="D112" s="130"/>
      <c r="E112" s="130"/>
      <c r="F112" s="130"/>
      <c r="G112" s="106"/>
      <c r="H112" s="131"/>
      <c r="I112" s="129"/>
      <c r="J112" s="106"/>
      <c r="K112" s="129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24"/>
      <c r="Y112" s="124"/>
      <c r="Z112" s="124"/>
    </row>
    <row r="113" spans="1:26" ht="15" customHeight="1" x14ac:dyDescent="0.2">
      <c r="A113" s="124"/>
      <c r="B113" s="128"/>
      <c r="C113" s="129"/>
      <c r="D113" s="130"/>
      <c r="E113" s="130"/>
      <c r="F113" s="130"/>
      <c r="G113" s="106"/>
      <c r="H113" s="131"/>
      <c r="I113" s="129"/>
      <c r="J113" s="106"/>
      <c r="K113" s="129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24"/>
      <c r="Y113" s="124"/>
      <c r="Z113" s="124"/>
    </row>
    <row r="114" spans="1:26" ht="15" customHeight="1" x14ac:dyDescent="0.2">
      <c r="A114" s="124"/>
      <c r="B114" s="128"/>
      <c r="C114" s="129"/>
      <c r="D114" s="130"/>
      <c r="E114" s="130"/>
      <c r="F114" s="130"/>
      <c r="G114" s="106"/>
      <c r="H114" s="131"/>
      <c r="I114" s="129"/>
      <c r="J114" s="106"/>
      <c r="K114" s="129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24"/>
      <c r="Y114" s="124"/>
      <c r="Z114" s="124"/>
    </row>
    <row r="115" spans="1:26" ht="15" customHeight="1" x14ac:dyDescent="0.2">
      <c r="A115" s="124"/>
      <c r="B115" s="128"/>
      <c r="C115" s="129"/>
      <c r="D115" s="130"/>
      <c r="E115" s="130"/>
      <c r="F115" s="130"/>
      <c r="G115" s="106"/>
      <c r="H115" s="131"/>
      <c r="I115" s="129"/>
      <c r="J115" s="106"/>
      <c r="K115" s="129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24"/>
      <c r="Y115" s="124"/>
      <c r="Z115" s="124"/>
    </row>
    <row r="116" spans="1:26" ht="15" customHeight="1" x14ac:dyDescent="0.2">
      <c r="A116" s="124"/>
      <c r="B116" s="128"/>
      <c r="C116" s="129"/>
      <c r="D116" s="130"/>
      <c r="E116" s="130"/>
      <c r="F116" s="130"/>
      <c r="G116" s="106"/>
      <c r="H116" s="131"/>
      <c r="I116" s="129"/>
      <c r="J116" s="106"/>
      <c r="K116" s="129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24"/>
      <c r="Y116" s="124"/>
      <c r="Z116" s="124"/>
    </row>
    <row r="117" spans="1:26" ht="15" customHeight="1" x14ac:dyDescent="0.2">
      <c r="A117" s="124"/>
      <c r="B117" s="128"/>
      <c r="C117" s="129"/>
      <c r="D117" s="130"/>
      <c r="E117" s="130"/>
      <c r="F117" s="130"/>
      <c r="G117" s="106"/>
      <c r="H117" s="131"/>
      <c r="I117" s="129"/>
      <c r="J117" s="106"/>
      <c r="K117" s="129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24"/>
      <c r="Y117" s="124"/>
      <c r="Z117" s="124"/>
    </row>
    <row r="118" spans="1:26" ht="15" customHeight="1" x14ac:dyDescent="0.2">
      <c r="A118" s="124"/>
      <c r="B118" s="128"/>
      <c r="C118" s="129"/>
      <c r="D118" s="130"/>
      <c r="E118" s="130"/>
      <c r="F118" s="130"/>
      <c r="G118" s="106"/>
      <c r="H118" s="131"/>
      <c r="I118" s="129"/>
      <c r="J118" s="106"/>
      <c r="K118" s="129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24"/>
      <c r="Y118" s="124"/>
      <c r="Z118" s="124"/>
    </row>
    <row r="119" spans="1:26" ht="15" customHeight="1" x14ac:dyDescent="0.2">
      <c r="A119" s="124"/>
      <c r="B119" s="128"/>
      <c r="C119" s="129"/>
      <c r="D119" s="130"/>
      <c r="E119" s="130"/>
      <c r="F119" s="130"/>
      <c r="G119" s="106"/>
      <c r="H119" s="131"/>
      <c r="I119" s="129"/>
      <c r="J119" s="106"/>
      <c r="K119" s="129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24"/>
      <c r="Y119" s="124"/>
      <c r="Z119" s="124"/>
    </row>
    <row r="120" spans="1:26" ht="15" customHeight="1" x14ac:dyDescent="0.2">
      <c r="A120" s="124"/>
      <c r="B120" s="128"/>
      <c r="C120" s="129"/>
      <c r="D120" s="130"/>
      <c r="E120" s="130"/>
      <c r="F120" s="130"/>
      <c r="G120" s="106"/>
      <c r="H120" s="131"/>
      <c r="I120" s="129"/>
      <c r="J120" s="106"/>
      <c r="K120" s="129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24"/>
      <c r="Y120" s="124"/>
      <c r="Z120" s="124"/>
    </row>
    <row r="121" spans="1:26" ht="15" customHeight="1" x14ac:dyDescent="0.2">
      <c r="A121" s="124"/>
      <c r="B121" s="128"/>
      <c r="C121" s="129"/>
      <c r="D121" s="130"/>
      <c r="E121" s="130"/>
      <c r="F121" s="130"/>
      <c r="G121" s="106"/>
      <c r="H121" s="131"/>
      <c r="I121" s="129"/>
      <c r="J121" s="106"/>
      <c r="K121" s="129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24"/>
      <c r="Y121" s="124"/>
      <c r="Z121" s="124"/>
    </row>
    <row r="122" spans="1:26" ht="15" customHeight="1" x14ac:dyDescent="0.2">
      <c r="A122" s="124"/>
      <c r="B122" s="128"/>
      <c r="C122" s="129"/>
      <c r="D122" s="130"/>
      <c r="E122" s="130"/>
      <c r="F122" s="130"/>
      <c r="G122" s="106"/>
      <c r="H122" s="131"/>
      <c r="I122" s="129"/>
      <c r="J122" s="106"/>
      <c r="K122" s="129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24"/>
      <c r="Y122" s="124"/>
      <c r="Z122" s="124"/>
    </row>
    <row r="123" spans="1:26" ht="15" customHeight="1" x14ac:dyDescent="0.2">
      <c r="A123" s="124"/>
      <c r="B123" s="128"/>
      <c r="C123" s="129"/>
      <c r="D123" s="130"/>
      <c r="E123" s="130"/>
      <c r="F123" s="130"/>
      <c r="G123" s="106"/>
      <c r="H123" s="131"/>
      <c r="I123" s="129"/>
      <c r="J123" s="106"/>
      <c r="K123" s="129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24"/>
      <c r="Y123" s="124"/>
      <c r="Z123" s="124"/>
    </row>
    <row r="124" spans="1:26" ht="15" customHeight="1" x14ac:dyDescent="0.2">
      <c r="A124" s="124"/>
      <c r="B124" s="128"/>
      <c r="C124" s="129"/>
      <c r="D124" s="130"/>
      <c r="E124" s="130"/>
      <c r="F124" s="130"/>
      <c r="G124" s="106"/>
      <c r="H124" s="131"/>
      <c r="I124" s="129"/>
      <c r="J124" s="106"/>
      <c r="K124" s="129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24"/>
      <c r="Y124" s="124"/>
      <c r="Z124" s="124"/>
    </row>
    <row r="125" spans="1:26" ht="15" customHeight="1" x14ac:dyDescent="0.2">
      <c r="A125" s="124"/>
      <c r="B125" s="128"/>
      <c r="C125" s="129"/>
      <c r="D125" s="130"/>
      <c r="E125" s="130"/>
      <c r="F125" s="130"/>
      <c r="G125" s="106"/>
      <c r="H125" s="131"/>
      <c r="I125" s="129"/>
      <c r="J125" s="106"/>
      <c r="K125" s="129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24"/>
      <c r="Y125" s="124"/>
      <c r="Z125" s="124"/>
    </row>
    <row r="126" spans="1:26" ht="15" customHeight="1" x14ac:dyDescent="0.2">
      <c r="A126" s="124"/>
      <c r="B126" s="128"/>
      <c r="C126" s="129"/>
      <c r="D126" s="130"/>
      <c r="E126" s="130"/>
      <c r="F126" s="130"/>
      <c r="G126" s="106"/>
      <c r="H126" s="131"/>
      <c r="I126" s="129"/>
      <c r="J126" s="106"/>
      <c r="K126" s="129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24"/>
      <c r="Y126" s="124"/>
      <c r="Z126" s="124"/>
    </row>
    <row r="127" spans="1:26" ht="15" customHeight="1" x14ac:dyDescent="0.2">
      <c r="A127" s="124"/>
      <c r="B127" s="128"/>
      <c r="C127" s="129"/>
      <c r="D127" s="130"/>
      <c r="E127" s="130"/>
      <c r="F127" s="130"/>
      <c r="G127" s="106"/>
      <c r="H127" s="131"/>
      <c r="I127" s="129"/>
      <c r="J127" s="106"/>
      <c r="K127" s="129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24"/>
      <c r="Y127" s="124"/>
      <c r="Z127" s="124"/>
    </row>
    <row r="128" spans="1:26" ht="15" customHeight="1" x14ac:dyDescent="0.2">
      <c r="A128" s="124"/>
      <c r="B128" s="128"/>
      <c r="C128" s="129"/>
      <c r="D128" s="130"/>
      <c r="E128" s="130"/>
      <c r="F128" s="130"/>
      <c r="G128" s="106"/>
      <c r="H128" s="131"/>
      <c r="I128" s="129"/>
      <c r="J128" s="106"/>
      <c r="K128" s="129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24"/>
      <c r="Y128" s="124"/>
      <c r="Z128" s="124"/>
    </row>
    <row r="129" spans="1:26" ht="15" customHeight="1" x14ac:dyDescent="0.2">
      <c r="A129" s="124"/>
      <c r="B129" s="128"/>
      <c r="C129" s="129"/>
      <c r="D129" s="130"/>
      <c r="E129" s="130"/>
      <c r="F129" s="130"/>
      <c r="G129" s="106"/>
      <c r="H129" s="131"/>
      <c r="I129" s="129"/>
      <c r="J129" s="106"/>
      <c r="K129" s="129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24"/>
      <c r="Y129" s="124"/>
      <c r="Z129" s="124"/>
    </row>
    <row r="130" spans="1:26" ht="15" customHeight="1" x14ac:dyDescent="0.2">
      <c r="A130" s="124"/>
      <c r="B130" s="128"/>
      <c r="C130" s="129"/>
      <c r="D130" s="130"/>
      <c r="E130" s="130"/>
      <c r="F130" s="130"/>
      <c r="G130" s="106"/>
      <c r="H130" s="131"/>
      <c r="I130" s="129"/>
      <c r="J130" s="106"/>
      <c r="K130" s="129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24"/>
      <c r="Y130" s="124"/>
      <c r="Z130" s="124"/>
    </row>
    <row r="131" spans="1:26" ht="15" customHeight="1" x14ac:dyDescent="0.2">
      <c r="A131" s="124"/>
      <c r="B131" s="128"/>
      <c r="C131" s="129"/>
      <c r="D131" s="130"/>
      <c r="E131" s="130"/>
      <c r="F131" s="130"/>
      <c r="G131" s="106"/>
      <c r="H131" s="131"/>
      <c r="I131" s="129"/>
      <c r="J131" s="106"/>
      <c r="K131" s="129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24"/>
      <c r="Y131" s="124"/>
      <c r="Z131" s="124"/>
    </row>
    <row r="132" spans="1:26" ht="15" customHeight="1" x14ac:dyDescent="0.2">
      <c r="A132" s="124"/>
      <c r="B132" s="128"/>
      <c r="C132" s="129"/>
      <c r="D132" s="130"/>
      <c r="E132" s="130"/>
      <c r="F132" s="130"/>
      <c r="G132" s="106"/>
      <c r="H132" s="131"/>
      <c r="I132" s="129"/>
      <c r="J132" s="106"/>
      <c r="K132" s="129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24"/>
      <c r="Y132" s="124"/>
      <c r="Z132" s="124"/>
    </row>
    <row r="133" spans="1:26" ht="15" customHeight="1" x14ac:dyDescent="0.2">
      <c r="A133" s="124"/>
      <c r="B133" s="128"/>
      <c r="C133" s="129"/>
      <c r="D133" s="130"/>
      <c r="E133" s="130"/>
      <c r="F133" s="130"/>
      <c r="G133" s="106"/>
      <c r="H133" s="131"/>
      <c r="I133" s="129"/>
      <c r="J133" s="106"/>
      <c r="K133" s="129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24"/>
      <c r="Y133" s="124"/>
      <c r="Z133" s="124"/>
    </row>
    <row r="134" spans="1:26" ht="15" customHeight="1" x14ac:dyDescent="0.2">
      <c r="A134" s="124"/>
      <c r="B134" s="128"/>
      <c r="C134" s="129"/>
      <c r="D134" s="130"/>
      <c r="E134" s="130"/>
      <c r="F134" s="130"/>
      <c r="G134" s="106"/>
      <c r="H134" s="131"/>
      <c r="I134" s="129"/>
      <c r="J134" s="106"/>
      <c r="K134" s="129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24"/>
      <c r="Y134" s="124"/>
      <c r="Z134" s="124"/>
    </row>
    <row r="135" spans="1:26" ht="15" customHeight="1" x14ac:dyDescent="0.2">
      <c r="A135" s="124"/>
      <c r="B135" s="128"/>
      <c r="C135" s="129"/>
      <c r="D135" s="130"/>
      <c r="E135" s="130"/>
      <c r="F135" s="130"/>
      <c r="G135" s="106"/>
      <c r="H135" s="131"/>
      <c r="I135" s="129"/>
      <c r="J135" s="106"/>
      <c r="K135" s="129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24"/>
      <c r="Y135" s="124"/>
      <c r="Z135" s="124"/>
    </row>
    <row r="136" spans="1:26" ht="15" customHeight="1" x14ac:dyDescent="0.2">
      <c r="A136" s="124"/>
      <c r="B136" s="128"/>
      <c r="C136" s="129"/>
      <c r="D136" s="130"/>
      <c r="E136" s="130"/>
      <c r="F136" s="130"/>
      <c r="G136" s="106"/>
      <c r="H136" s="131"/>
      <c r="I136" s="129"/>
      <c r="J136" s="106"/>
      <c r="K136" s="129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24"/>
      <c r="Y136" s="124"/>
      <c r="Z136" s="124"/>
    </row>
    <row r="137" spans="1:26" ht="15" customHeight="1" x14ac:dyDescent="0.2">
      <c r="A137" s="124"/>
      <c r="B137" s="128"/>
      <c r="C137" s="129"/>
      <c r="D137" s="130"/>
      <c r="E137" s="130"/>
      <c r="F137" s="130"/>
      <c r="G137" s="106"/>
      <c r="H137" s="131"/>
      <c r="I137" s="129"/>
      <c r="J137" s="106"/>
      <c r="K137" s="129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24"/>
      <c r="Y137" s="124"/>
      <c r="Z137" s="124"/>
    </row>
    <row r="138" spans="1:26" ht="15" customHeight="1" x14ac:dyDescent="0.2">
      <c r="A138" s="124"/>
      <c r="B138" s="128"/>
      <c r="C138" s="129"/>
      <c r="D138" s="130"/>
      <c r="E138" s="130"/>
      <c r="F138" s="130"/>
      <c r="G138" s="106"/>
      <c r="H138" s="131"/>
      <c r="I138" s="129"/>
      <c r="J138" s="106"/>
      <c r="K138" s="129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24"/>
      <c r="Y138" s="124"/>
      <c r="Z138" s="124"/>
    </row>
    <row r="139" spans="1:26" ht="15" customHeight="1" x14ac:dyDescent="0.2">
      <c r="A139" s="124"/>
      <c r="B139" s="128"/>
      <c r="C139" s="129"/>
      <c r="D139" s="130"/>
      <c r="E139" s="130"/>
      <c r="F139" s="130"/>
      <c r="G139" s="106"/>
      <c r="H139" s="131"/>
      <c r="I139" s="129"/>
      <c r="J139" s="106"/>
      <c r="K139" s="129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24"/>
      <c r="Y139" s="124"/>
      <c r="Z139" s="124"/>
    </row>
    <row r="140" spans="1:26" ht="15" customHeight="1" x14ac:dyDescent="0.2">
      <c r="A140" s="124"/>
      <c r="B140" s="128"/>
      <c r="C140" s="129"/>
      <c r="D140" s="130"/>
      <c r="E140" s="130"/>
      <c r="F140" s="130"/>
      <c r="G140" s="106"/>
      <c r="H140" s="131"/>
      <c r="I140" s="129"/>
      <c r="J140" s="106"/>
      <c r="K140" s="129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24"/>
      <c r="Y140" s="124"/>
      <c r="Z140" s="124"/>
    </row>
    <row r="141" spans="1:26" ht="15" customHeight="1" x14ac:dyDescent="0.2">
      <c r="A141" s="124"/>
      <c r="B141" s="128"/>
      <c r="C141" s="129"/>
      <c r="D141" s="130"/>
      <c r="E141" s="130"/>
      <c r="F141" s="130"/>
      <c r="G141" s="106"/>
      <c r="H141" s="131"/>
      <c r="I141" s="129"/>
      <c r="J141" s="106"/>
      <c r="K141" s="129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24"/>
      <c r="Y141" s="124"/>
      <c r="Z141" s="124"/>
    </row>
    <row r="142" spans="1:26" ht="15" customHeight="1" x14ac:dyDescent="0.2">
      <c r="A142" s="124"/>
      <c r="B142" s="128"/>
      <c r="C142" s="129"/>
      <c r="D142" s="130"/>
      <c r="E142" s="130"/>
      <c r="F142" s="130"/>
      <c r="G142" s="106"/>
      <c r="H142" s="131"/>
      <c r="I142" s="129"/>
      <c r="J142" s="106"/>
      <c r="K142" s="129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24"/>
      <c r="Y142" s="124"/>
      <c r="Z142" s="124"/>
    </row>
    <row r="143" spans="1:26" ht="15" customHeight="1" x14ac:dyDescent="0.2">
      <c r="A143" s="124"/>
      <c r="B143" s="128"/>
      <c r="C143" s="129"/>
      <c r="D143" s="130"/>
      <c r="E143" s="130"/>
      <c r="F143" s="130"/>
      <c r="G143" s="106"/>
      <c r="H143" s="131"/>
      <c r="I143" s="129"/>
      <c r="J143" s="106"/>
      <c r="K143" s="129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24"/>
      <c r="Y143" s="124"/>
      <c r="Z143" s="124"/>
    </row>
    <row r="144" spans="1:26" ht="15" customHeight="1" x14ac:dyDescent="0.2">
      <c r="A144" s="124"/>
      <c r="B144" s="128"/>
      <c r="C144" s="129"/>
      <c r="D144" s="130"/>
      <c r="E144" s="130"/>
      <c r="F144" s="130"/>
      <c r="G144" s="106"/>
      <c r="H144" s="131"/>
      <c r="I144" s="129"/>
      <c r="J144" s="106"/>
      <c r="K144" s="129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24"/>
      <c r="Y144" s="124"/>
      <c r="Z144" s="124"/>
    </row>
    <row r="145" spans="1:26" ht="15" customHeight="1" x14ac:dyDescent="0.2">
      <c r="A145" s="124"/>
      <c r="B145" s="128"/>
      <c r="C145" s="129"/>
      <c r="D145" s="130"/>
      <c r="E145" s="130"/>
      <c r="F145" s="130"/>
      <c r="G145" s="106"/>
      <c r="H145" s="131"/>
      <c r="I145" s="129"/>
      <c r="J145" s="106"/>
      <c r="K145" s="129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24"/>
      <c r="Y145" s="124"/>
      <c r="Z145" s="124"/>
    </row>
    <row r="146" spans="1:26" ht="15" customHeight="1" x14ac:dyDescent="0.2">
      <c r="A146" s="124"/>
      <c r="B146" s="128"/>
      <c r="C146" s="129"/>
      <c r="D146" s="130"/>
      <c r="E146" s="130"/>
      <c r="F146" s="130"/>
      <c r="G146" s="106"/>
      <c r="H146" s="131"/>
      <c r="I146" s="129"/>
      <c r="J146" s="106"/>
      <c r="K146" s="129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24"/>
      <c r="Y146" s="124"/>
      <c r="Z146" s="124"/>
    </row>
    <row r="147" spans="1:26" ht="15" customHeight="1" x14ac:dyDescent="0.2">
      <c r="A147" s="124"/>
      <c r="B147" s="128"/>
      <c r="C147" s="129"/>
      <c r="D147" s="130"/>
      <c r="E147" s="130"/>
      <c r="F147" s="130"/>
      <c r="G147" s="106"/>
      <c r="H147" s="131"/>
      <c r="I147" s="129"/>
      <c r="J147" s="106"/>
      <c r="K147" s="129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24"/>
      <c r="Y147" s="124"/>
      <c r="Z147" s="124"/>
    </row>
    <row r="148" spans="1:26" ht="15" customHeight="1" x14ac:dyDescent="0.2">
      <c r="A148" s="124"/>
      <c r="B148" s="128"/>
      <c r="C148" s="129"/>
      <c r="D148" s="130"/>
      <c r="E148" s="130"/>
      <c r="F148" s="130"/>
      <c r="G148" s="106"/>
      <c r="H148" s="131"/>
      <c r="I148" s="129"/>
      <c r="J148" s="106"/>
      <c r="K148" s="129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24"/>
      <c r="Y148" s="124"/>
      <c r="Z148" s="124"/>
    </row>
    <row r="149" spans="1:26" ht="15" customHeight="1" x14ac:dyDescent="0.2">
      <c r="A149" s="124"/>
      <c r="B149" s="128"/>
      <c r="C149" s="129"/>
      <c r="D149" s="130"/>
      <c r="E149" s="130"/>
      <c r="F149" s="130"/>
      <c r="G149" s="106"/>
      <c r="H149" s="131"/>
      <c r="I149" s="129"/>
      <c r="J149" s="106"/>
      <c r="K149" s="129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24"/>
      <c r="Y149" s="124"/>
      <c r="Z149" s="124"/>
    </row>
    <row r="150" spans="1:26" ht="15" customHeight="1" x14ac:dyDescent="0.2">
      <c r="A150" s="124"/>
      <c r="B150" s="128"/>
      <c r="C150" s="129"/>
      <c r="D150" s="130"/>
      <c r="E150" s="130"/>
      <c r="F150" s="130"/>
      <c r="G150" s="106"/>
      <c r="H150" s="131"/>
      <c r="I150" s="129"/>
      <c r="J150" s="106"/>
      <c r="K150" s="129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24"/>
      <c r="Y150" s="124"/>
      <c r="Z150" s="124"/>
    </row>
    <row r="151" spans="1:26" ht="15" customHeight="1" x14ac:dyDescent="0.2">
      <c r="A151" s="124"/>
      <c r="B151" s="128"/>
      <c r="C151" s="129"/>
      <c r="D151" s="130"/>
      <c r="E151" s="130"/>
      <c r="F151" s="130"/>
      <c r="G151" s="106"/>
      <c r="H151" s="131"/>
      <c r="I151" s="129"/>
      <c r="J151" s="106"/>
      <c r="K151" s="129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24"/>
      <c r="Y151" s="124"/>
      <c r="Z151" s="124"/>
    </row>
    <row r="152" spans="1:26" ht="15" customHeight="1" x14ac:dyDescent="0.2">
      <c r="A152" s="124"/>
      <c r="B152" s="128"/>
      <c r="C152" s="129"/>
      <c r="D152" s="130"/>
      <c r="E152" s="130"/>
      <c r="F152" s="130"/>
      <c r="G152" s="106"/>
      <c r="H152" s="131"/>
      <c r="I152" s="129"/>
      <c r="J152" s="106"/>
      <c r="K152" s="129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24"/>
      <c r="Y152" s="124"/>
      <c r="Z152" s="124"/>
    </row>
    <row r="153" spans="1:26" ht="15" customHeight="1" x14ac:dyDescent="0.2">
      <c r="A153" s="124"/>
      <c r="B153" s="128"/>
      <c r="C153" s="129"/>
      <c r="D153" s="130"/>
      <c r="E153" s="130"/>
      <c r="F153" s="130"/>
      <c r="G153" s="106"/>
      <c r="H153" s="131"/>
      <c r="I153" s="129"/>
      <c r="J153" s="106"/>
      <c r="K153" s="129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24"/>
      <c r="Y153" s="124"/>
      <c r="Z153" s="124"/>
    </row>
    <row r="154" spans="1:26" ht="15" customHeight="1" x14ac:dyDescent="0.2">
      <c r="A154" s="124"/>
      <c r="B154" s="128"/>
      <c r="C154" s="129"/>
      <c r="D154" s="130"/>
      <c r="E154" s="130"/>
      <c r="F154" s="130"/>
      <c r="G154" s="106"/>
      <c r="H154" s="131"/>
      <c r="I154" s="129"/>
      <c r="J154" s="106"/>
      <c r="K154" s="129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24"/>
      <c r="Y154" s="124"/>
      <c r="Z154" s="124"/>
    </row>
    <row r="155" spans="1:26" ht="15" customHeight="1" x14ac:dyDescent="0.2">
      <c r="A155" s="124"/>
      <c r="B155" s="128"/>
      <c r="C155" s="129"/>
      <c r="D155" s="130"/>
      <c r="E155" s="130"/>
      <c r="F155" s="130"/>
      <c r="G155" s="106"/>
      <c r="H155" s="131"/>
      <c r="I155" s="129"/>
      <c r="J155" s="106"/>
      <c r="K155" s="129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24"/>
      <c r="Y155" s="124"/>
      <c r="Z155" s="124"/>
    </row>
    <row r="156" spans="1:26" ht="15" customHeight="1" x14ac:dyDescent="0.2">
      <c r="A156" s="124"/>
      <c r="B156" s="128"/>
      <c r="C156" s="129"/>
      <c r="D156" s="130"/>
      <c r="E156" s="130"/>
      <c r="F156" s="130"/>
      <c r="G156" s="106"/>
      <c r="H156" s="131"/>
      <c r="I156" s="129"/>
      <c r="J156" s="106"/>
      <c r="K156" s="129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24"/>
      <c r="Y156" s="124"/>
      <c r="Z156" s="124"/>
    </row>
    <row r="157" spans="1:26" ht="15" customHeight="1" x14ac:dyDescent="0.2">
      <c r="A157" s="124"/>
      <c r="B157" s="128"/>
      <c r="C157" s="129"/>
      <c r="D157" s="130"/>
      <c r="E157" s="130"/>
      <c r="F157" s="130"/>
      <c r="G157" s="106"/>
      <c r="H157" s="131"/>
      <c r="I157" s="129"/>
      <c r="J157" s="106"/>
      <c r="K157" s="129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24"/>
      <c r="Y157" s="124"/>
      <c r="Z157" s="124"/>
    </row>
    <row r="158" spans="1:26" ht="15" customHeight="1" x14ac:dyDescent="0.2">
      <c r="A158" s="124"/>
      <c r="B158" s="128"/>
      <c r="C158" s="129"/>
      <c r="D158" s="130"/>
      <c r="E158" s="130"/>
      <c r="F158" s="130"/>
      <c r="G158" s="106"/>
      <c r="H158" s="131"/>
      <c r="I158" s="129"/>
      <c r="J158" s="106"/>
      <c r="K158" s="129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24"/>
      <c r="Y158" s="124"/>
      <c r="Z158" s="124"/>
    </row>
    <row r="159" spans="1:26" ht="15" customHeight="1" x14ac:dyDescent="0.2">
      <c r="A159" s="124"/>
      <c r="B159" s="128"/>
      <c r="C159" s="129"/>
      <c r="D159" s="130"/>
      <c r="E159" s="130"/>
      <c r="F159" s="130"/>
      <c r="G159" s="106"/>
      <c r="H159" s="131"/>
      <c r="I159" s="129"/>
      <c r="J159" s="106"/>
      <c r="K159" s="129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24"/>
      <c r="Y159" s="124"/>
      <c r="Z159" s="124"/>
    </row>
    <row r="160" spans="1:26" ht="15" customHeight="1" x14ac:dyDescent="0.2">
      <c r="A160" s="124"/>
      <c r="B160" s="128"/>
      <c r="C160" s="129"/>
      <c r="D160" s="130"/>
      <c r="E160" s="130"/>
      <c r="F160" s="130"/>
      <c r="G160" s="106"/>
      <c r="H160" s="131"/>
      <c r="I160" s="129"/>
      <c r="J160" s="106"/>
      <c r="K160" s="129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24"/>
      <c r="Y160" s="124"/>
      <c r="Z160" s="124"/>
    </row>
    <row r="161" spans="1:26" ht="15" customHeight="1" x14ac:dyDescent="0.2">
      <c r="A161" s="124"/>
      <c r="B161" s="128"/>
      <c r="C161" s="129"/>
      <c r="D161" s="130"/>
      <c r="E161" s="130"/>
      <c r="F161" s="130"/>
      <c r="G161" s="106"/>
      <c r="H161" s="131"/>
      <c r="I161" s="129"/>
      <c r="J161" s="106"/>
      <c r="K161" s="129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24"/>
      <c r="Y161" s="124"/>
      <c r="Z161" s="124"/>
    </row>
    <row r="162" spans="1:26" ht="15" customHeight="1" x14ac:dyDescent="0.2">
      <c r="A162" s="124"/>
      <c r="B162" s="128"/>
      <c r="C162" s="129"/>
      <c r="D162" s="130"/>
      <c r="E162" s="130"/>
      <c r="F162" s="130"/>
      <c r="G162" s="106"/>
      <c r="H162" s="131"/>
      <c r="I162" s="129"/>
      <c r="J162" s="106"/>
      <c r="K162" s="129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24"/>
      <c r="Y162" s="124"/>
      <c r="Z162" s="124"/>
    </row>
    <row r="163" spans="1:26" ht="15" customHeight="1" x14ac:dyDescent="0.2">
      <c r="A163" s="124"/>
      <c r="B163" s="128"/>
      <c r="C163" s="129"/>
      <c r="D163" s="130"/>
      <c r="E163" s="130"/>
      <c r="F163" s="130"/>
      <c r="G163" s="106"/>
      <c r="H163" s="131"/>
      <c r="I163" s="129"/>
      <c r="J163" s="106"/>
      <c r="K163" s="129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24"/>
      <c r="Y163" s="124"/>
      <c r="Z163" s="124"/>
    </row>
    <row r="164" spans="1:26" ht="15" customHeight="1" x14ac:dyDescent="0.2">
      <c r="A164" s="124"/>
      <c r="B164" s="128"/>
      <c r="C164" s="129"/>
      <c r="D164" s="130"/>
      <c r="E164" s="130"/>
      <c r="F164" s="130"/>
      <c r="G164" s="106"/>
      <c r="H164" s="131"/>
      <c r="I164" s="129"/>
      <c r="J164" s="106"/>
      <c r="K164" s="129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24"/>
      <c r="Y164" s="124"/>
      <c r="Z164" s="124"/>
    </row>
    <row r="165" spans="1:26" ht="15" customHeight="1" x14ac:dyDescent="0.2">
      <c r="A165" s="124"/>
      <c r="B165" s="128"/>
      <c r="C165" s="129"/>
      <c r="D165" s="130"/>
      <c r="E165" s="130"/>
      <c r="F165" s="130"/>
      <c r="G165" s="106"/>
      <c r="H165" s="131"/>
      <c r="I165" s="129"/>
      <c r="J165" s="106"/>
      <c r="K165" s="129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24"/>
      <c r="Y165" s="124"/>
      <c r="Z165" s="124"/>
    </row>
    <row r="166" spans="1:26" ht="15" customHeight="1" x14ac:dyDescent="0.2">
      <c r="A166" s="124"/>
      <c r="B166" s="128"/>
      <c r="C166" s="129"/>
      <c r="D166" s="130"/>
      <c r="E166" s="130"/>
      <c r="F166" s="130"/>
      <c r="G166" s="106"/>
      <c r="H166" s="131"/>
      <c r="I166" s="129"/>
      <c r="J166" s="106"/>
      <c r="K166" s="129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24"/>
      <c r="Y166" s="124"/>
      <c r="Z166" s="124"/>
    </row>
    <row r="167" spans="1:26" ht="15" customHeight="1" x14ac:dyDescent="0.2">
      <c r="A167" s="124"/>
      <c r="B167" s="128"/>
      <c r="C167" s="129"/>
      <c r="D167" s="130"/>
      <c r="E167" s="130"/>
      <c r="F167" s="130"/>
      <c r="G167" s="106"/>
      <c r="H167" s="131"/>
      <c r="I167" s="129"/>
      <c r="J167" s="106"/>
      <c r="K167" s="129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24"/>
      <c r="Y167" s="124"/>
      <c r="Z167" s="124"/>
    </row>
    <row r="168" spans="1:26" ht="15" customHeight="1" x14ac:dyDescent="0.2">
      <c r="A168" s="124"/>
      <c r="B168" s="128"/>
      <c r="C168" s="129"/>
      <c r="D168" s="130"/>
      <c r="E168" s="130"/>
      <c r="F168" s="130"/>
      <c r="G168" s="106"/>
      <c r="H168" s="131"/>
      <c r="I168" s="129"/>
      <c r="J168" s="106"/>
      <c r="K168" s="129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24"/>
      <c r="Y168" s="124"/>
      <c r="Z168" s="124"/>
    </row>
    <row r="169" spans="1:26" ht="15" customHeight="1" x14ac:dyDescent="0.2">
      <c r="A169" s="124"/>
      <c r="B169" s="128"/>
      <c r="C169" s="129"/>
      <c r="D169" s="130"/>
      <c r="E169" s="130"/>
      <c r="F169" s="130"/>
      <c r="G169" s="106"/>
      <c r="H169" s="131"/>
      <c r="I169" s="129"/>
      <c r="J169" s="106"/>
      <c r="K169" s="129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24"/>
      <c r="Y169" s="124"/>
      <c r="Z169" s="124"/>
    </row>
    <row r="170" spans="1:26" ht="15" customHeight="1" x14ac:dyDescent="0.2">
      <c r="A170" s="124"/>
      <c r="B170" s="128"/>
      <c r="C170" s="129"/>
      <c r="D170" s="130"/>
      <c r="E170" s="130"/>
      <c r="F170" s="130"/>
      <c r="G170" s="106"/>
      <c r="H170" s="131"/>
      <c r="I170" s="129"/>
      <c r="J170" s="106"/>
      <c r="K170" s="129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24"/>
      <c r="Y170" s="124"/>
      <c r="Z170" s="124"/>
    </row>
    <row r="171" spans="1:26" ht="15" customHeight="1" x14ac:dyDescent="0.2">
      <c r="A171" s="124"/>
      <c r="B171" s="128"/>
      <c r="C171" s="129"/>
      <c r="D171" s="130"/>
      <c r="E171" s="130"/>
      <c r="F171" s="130"/>
      <c r="G171" s="106"/>
      <c r="H171" s="131"/>
      <c r="I171" s="129"/>
      <c r="J171" s="106"/>
      <c r="K171" s="129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24"/>
      <c r="Y171" s="124"/>
      <c r="Z171" s="124"/>
    </row>
    <row r="172" spans="1:26" ht="15" customHeight="1" x14ac:dyDescent="0.2">
      <c r="A172" s="124"/>
      <c r="B172" s="128"/>
      <c r="C172" s="129"/>
      <c r="D172" s="130"/>
      <c r="E172" s="130"/>
      <c r="F172" s="130"/>
      <c r="G172" s="106"/>
      <c r="H172" s="131"/>
      <c r="I172" s="129"/>
      <c r="J172" s="106"/>
      <c r="K172" s="129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24"/>
      <c r="Y172" s="124"/>
      <c r="Z172" s="124"/>
    </row>
    <row r="173" spans="1:26" ht="15" customHeight="1" x14ac:dyDescent="0.2">
      <c r="A173" s="124"/>
      <c r="B173" s="128"/>
      <c r="C173" s="129"/>
      <c r="D173" s="130"/>
      <c r="E173" s="130"/>
      <c r="F173" s="130"/>
      <c r="G173" s="106"/>
      <c r="H173" s="131"/>
      <c r="I173" s="129"/>
      <c r="J173" s="106"/>
      <c r="K173" s="129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24"/>
      <c r="Y173" s="124"/>
      <c r="Z173" s="124"/>
    </row>
    <row r="174" spans="1:26" ht="15" customHeight="1" x14ac:dyDescent="0.2">
      <c r="A174" s="124"/>
      <c r="B174" s="128"/>
      <c r="C174" s="129"/>
      <c r="D174" s="130"/>
      <c r="E174" s="130"/>
      <c r="F174" s="130"/>
      <c r="G174" s="106"/>
      <c r="H174" s="131"/>
      <c r="I174" s="129"/>
      <c r="J174" s="106"/>
      <c r="K174" s="129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24"/>
      <c r="Y174" s="124"/>
      <c r="Z174" s="124"/>
    </row>
    <row r="175" spans="1:26" ht="15" customHeight="1" x14ac:dyDescent="0.2">
      <c r="A175" s="124"/>
      <c r="B175" s="128"/>
      <c r="C175" s="129"/>
      <c r="D175" s="130"/>
      <c r="E175" s="130"/>
      <c r="F175" s="130"/>
      <c r="G175" s="106"/>
      <c r="H175" s="131"/>
      <c r="I175" s="129"/>
      <c r="J175" s="106"/>
      <c r="K175" s="129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24"/>
      <c r="Y175" s="124"/>
      <c r="Z175" s="124"/>
    </row>
    <row r="176" spans="1:26" ht="15" customHeight="1" x14ac:dyDescent="0.2">
      <c r="A176" s="124"/>
      <c r="B176" s="128"/>
      <c r="C176" s="129"/>
      <c r="D176" s="130"/>
      <c r="E176" s="130"/>
      <c r="F176" s="130"/>
      <c r="G176" s="106"/>
      <c r="H176" s="131"/>
      <c r="I176" s="129"/>
      <c r="J176" s="106"/>
      <c r="K176" s="129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24"/>
      <c r="Y176" s="124"/>
      <c r="Z176" s="124"/>
    </row>
    <row r="177" spans="1:26" ht="15" customHeight="1" x14ac:dyDescent="0.2">
      <c r="A177" s="124"/>
      <c r="B177" s="128"/>
      <c r="C177" s="129"/>
      <c r="D177" s="130"/>
      <c r="E177" s="130"/>
      <c r="F177" s="130"/>
      <c r="G177" s="106"/>
      <c r="H177" s="131"/>
      <c r="I177" s="129"/>
      <c r="J177" s="106"/>
      <c r="K177" s="129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24"/>
      <c r="Y177" s="124"/>
      <c r="Z177" s="124"/>
    </row>
    <row r="178" spans="1:26" ht="15" customHeight="1" x14ac:dyDescent="0.2">
      <c r="A178" s="124"/>
      <c r="B178" s="128"/>
      <c r="C178" s="129"/>
      <c r="D178" s="130"/>
      <c r="E178" s="130"/>
      <c r="F178" s="130"/>
      <c r="G178" s="106"/>
      <c r="H178" s="131"/>
      <c r="I178" s="129"/>
      <c r="J178" s="106"/>
      <c r="K178" s="129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24"/>
      <c r="Y178" s="124"/>
      <c r="Z178" s="124"/>
    </row>
    <row r="179" spans="1:26" ht="15" customHeight="1" x14ac:dyDescent="0.2">
      <c r="A179" s="124"/>
      <c r="B179" s="128"/>
      <c r="C179" s="129"/>
      <c r="D179" s="130"/>
      <c r="E179" s="130"/>
      <c r="F179" s="130"/>
      <c r="G179" s="106"/>
      <c r="H179" s="131"/>
      <c r="I179" s="129"/>
      <c r="J179" s="106"/>
      <c r="K179" s="129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24"/>
      <c r="Y179" s="124"/>
      <c r="Z179" s="124"/>
    </row>
    <row r="180" spans="1:26" ht="15" customHeight="1" x14ac:dyDescent="0.2">
      <c r="A180" s="124"/>
      <c r="B180" s="128"/>
      <c r="C180" s="129"/>
      <c r="D180" s="130"/>
      <c r="E180" s="130"/>
      <c r="F180" s="130"/>
      <c r="G180" s="106"/>
      <c r="H180" s="131"/>
      <c r="I180" s="129"/>
      <c r="J180" s="106"/>
      <c r="K180" s="129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24"/>
      <c r="Y180" s="124"/>
      <c r="Z180" s="124"/>
    </row>
    <row r="181" spans="1:26" ht="15" customHeight="1" x14ac:dyDescent="0.2">
      <c r="A181" s="124"/>
      <c r="B181" s="128"/>
      <c r="C181" s="129"/>
      <c r="D181" s="130"/>
      <c r="E181" s="130"/>
      <c r="F181" s="130"/>
      <c r="G181" s="106"/>
      <c r="H181" s="131"/>
      <c r="I181" s="129"/>
      <c r="J181" s="106"/>
      <c r="K181" s="129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24"/>
      <c r="Y181" s="124"/>
      <c r="Z181" s="124"/>
    </row>
    <row r="182" spans="1:26" ht="15" customHeight="1" x14ac:dyDescent="0.2">
      <c r="A182" s="124"/>
      <c r="B182" s="128"/>
      <c r="C182" s="129"/>
      <c r="D182" s="130"/>
      <c r="E182" s="130"/>
      <c r="F182" s="130"/>
      <c r="G182" s="106"/>
      <c r="H182" s="131"/>
      <c r="I182" s="129"/>
      <c r="J182" s="106"/>
      <c r="K182" s="129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24"/>
      <c r="Y182" s="124"/>
      <c r="Z182" s="124"/>
    </row>
    <row r="183" spans="1:26" ht="15" customHeight="1" x14ac:dyDescent="0.2">
      <c r="A183" s="124"/>
      <c r="B183" s="128"/>
      <c r="C183" s="129"/>
      <c r="D183" s="130"/>
      <c r="E183" s="130"/>
      <c r="F183" s="130"/>
      <c r="G183" s="106"/>
      <c r="H183" s="131"/>
      <c r="I183" s="129"/>
      <c r="J183" s="106"/>
      <c r="K183" s="129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24"/>
      <c r="Y183" s="124"/>
      <c r="Z183" s="124"/>
    </row>
    <row r="184" spans="1:26" ht="15" customHeight="1" x14ac:dyDescent="0.2">
      <c r="A184" s="124"/>
      <c r="B184" s="128"/>
      <c r="C184" s="129"/>
      <c r="D184" s="130"/>
      <c r="E184" s="130"/>
      <c r="F184" s="130"/>
      <c r="G184" s="106"/>
      <c r="H184" s="131"/>
      <c r="I184" s="129"/>
      <c r="J184" s="106"/>
      <c r="K184" s="129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24"/>
      <c r="Y184" s="124"/>
      <c r="Z184" s="124"/>
    </row>
    <row r="185" spans="1:26" ht="15" customHeight="1" x14ac:dyDescent="0.2">
      <c r="A185" s="124"/>
      <c r="B185" s="128"/>
      <c r="C185" s="129"/>
      <c r="D185" s="130"/>
      <c r="E185" s="130"/>
      <c r="F185" s="130"/>
      <c r="G185" s="106"/>
      <c r="H185" s="131"/>
      <c r="I185" s="129"/>
      <c r="J185" s="106"/>
      <c r="K185" s="129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24"/>
      <c r="Y185" s="124"/>
      <c r="Z185" s="124"/>
    </row>
    <row r="186" spans="1:26" ht="15" customHeight="1" x14ac:dyDescent="0.2">
      <c r="A186" s="124"/>
      <c r="B186" s="128"/>
      <c r="C186" s="129"/>
      <c r="D186" s="130"/>
      <c r="E186" s="130"/>
      <c r="F186" s="130"/>
      <c r="G186" s="106"/>
      <c r="H186" s="131"/>
      <c r="I186" s="129"/>
      <c r="J186" s="106"/>
      <c r="K186" s="129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24"/>
      <c r="Y186" s="124"/>
      <c r="Z186" s="124"/>
    </row>
    <row r="187" spans="1:26" ht="15" customHeight="1" x14ac:dyDescent="0.2">
      <c r="A187" s="124"/>
      <c r="B187" s="128"/>
      <c r="C187" s="129"/>
      <c r="D187" s="130"/>
      <c r="E187" s="130"/>
      <c r="F187" s="130"/>
      <c r="G187" s="106"/>
      <c r="H187" s="131"/>
      <c r="I187" s="129"/>
      <c r="J187" s="106"/>
      <c r="K187" s="129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24"/>
      <c r="Y187" s="124"/>
      <c r="Z187" s="124"/>
    </row>
    <row r="188" spans="1:26" ht="15" customHeight="1" x14ac:dyDescent="0.2">
      <c r="A188" s="124"/>
      <c r="B188" s="128"/>
      <c r="C188" s="129"/>
      <c r="D188" s="130"/>
      <c r="E188" s="130"/>
      <c r="F188" s="130"/>
      <c r="G188" s="106"/>
      <c r="H188" s="131"/>
      <c r="I188" s="129"/>
      <c r="J188" s="106"/>
      <c r="K188" s="129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24"/>
      <c r="Y188" s="124"/>
      <c r="Z188" s="124"/>
    </row>
    <row r="189" spans="1:26" ht="15" customHeight="1" x14ac:dyDescent="0.2">
      <c r="A189" s="124"/>
      <c r="B189" s="128"/>
      <c r="C189" s="129"/>
      <c r="D189" s="130"/>
      <c r="E189" s="130"/>
      <c r="F189" s="130"/>
      <c r="G189" s="106"/>
      <c r="H189" s="131"/>
      <c r="I189" s="129"/>
      <c r="J189" s="106"/>
      <c r="K189" s="129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24"/>
      <c r="Y189" s="124"/>
      <c r="Z189" s="124"/>
    </row>
    <row r="190" spans="1:26" ht="15" customHeight="1" x14ac:dyDescent="0.2">
      <c r="A190" s="124"/>
      <c r="B190" s="128"/>
      <c r="C190" s="129"/>
      <c r="D190" s="130"/>
      <c r="E190" s="130"/>
      <c r="F190" s="130"/>
      <c r="G190" s="106"/>
      <c r="H190" s="131"/>
      <c r="I190" s="129"/>
      <c r="J190" s="106"/>
      <c r="K190" s="129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24"/>
      <c r="Y190" s="124"/>
      <c r="Z190" s="124"/>
    </row>
    <row r="191" spans="1:26" ht="15" customHeight="1" x14ac:dyDescent="0.2">
      <c r="A191" s="124"/>
      <c r="B191" s="128"/>
      <c r="C191" s="129"/>
      <c r="D191" s="130"/>
      <c r="E191" s="130"/>
      <c r="F191" s="130"/>
      <c r="G191" s="106"/>
      <c r="H191" s="131"/>
      <c r="I191" s="129"/>
      <c r="J191" s="106"/>
      <c r="K191" s="129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24"/>
      <c r="Y191" s="124"/>
      <c r="Z191" s="124"/>
    </row>
    <row r="192" spans="1:26" ht="15" customHeight="1" x14ac:dyDescent="0.2">
      <c r="A192" s="124"/>
      <c r="B192" s="128"/>
      <c r="C192" s="129"/>
      <c r="D192" s="130"/>
      <c r="E192" s="130"/>
      <c r="F192" s="130"/>
      <c r="G192" s="106"/>
      <c r="H192" s="131"/>
      <c r="I192" s="129"/>
      <c r="J192" s="106"/>
      <c r="K192" s="129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24"/>
      <c r="Y192" s="124"/>
      <c r="Z192" s="124"/>
    </row>
    <row r="193" spans="1:26" ht="15" customHeight="1" x14ac:dyDescent="0.2">
      <c r="A193" s="124"/>
      <c r="B193" s="128"/>
      <c r="C193" s="129"/>
      <c r="D193" s="130"/>
      <c r="E193" s="130"/>
      <c r="F193" s="130"/>
      <c r="G193" s="106"/>
      <c r="H193" s="131"/>
      <c r="I193" s="129"/>
      <c r="J193" s="106"/>
      <c r="K193" s="129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24"/>
      <c r="Y193" s="124"/>
      <c r="Z193" s="124"/>
    </row>
    <row r="194" spans="1:26" ht="15" customHeight="1" x14ac:dyDescent="0.2">
      <c r="A194" s="124"/>
      <c r="B194" s="128"/>
      <c r="C194" s="129"/>
      <c r="D194" s="130"/>
      <c r="E194" s="130"/>
      <c r="F194" s="130"/>
      <c r="G194" s="106"/>
      <c r="H194" s="131"/>
      <c r="I194" s="129"/>
      <c r="J194" s="106"/>
      <c r="K194" s="129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24"/>
      <c r="Y194" s="124"/>
      <c r="Z194" s="124"/>
    </row>
    <row r="195" spans="1:26" ht="15" customHeight="1" x14ac:dyDescent="0.2">
      <c r="A195" s="124"/>
      <c r="B195" s="128"/>
      <c r="C195" s="129"/>
      <c r="D195" s="130"/>
      <c r="E195" s="130"/>
      <c r="F195" s="130"/>
      <c r="G195" s="106"/>
      <c r="H195" s="131"/>
      <c r="I195" s="129"/>
      <c r="J195" s="106"/>
      <c r="K195" s="129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24"/>
      <c r="Y195" s="124"/>
      <c r="Z195" s="124"/>
    </row>
    <row r="196" spans="1:26" ht="15" customHeight="1" x14ac:dyDescent="0.2">
      <c r="A196" s="124"/>
      <c r="B196" s="128"/>
      <c r="C196" s="129"/>
      <c r="D196" s="130"/>
      <c r="E196" s="130"/>
      <c r="F196" s="130"/>
      <c r="G196" s="106"/>
      <c r="H196" s="131"/>
      <c r="I196" s="129"/>
      <c r="J196" s="106"/>
      <c r="K196" s="129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24"/>
      <c r="Y196" s="124"/>
      <c r="Z196" s="124"/>
    </row>
    <row r="197" spans="1:26" ht="15" customHeight="1" x14ac:dyDescent="0.2">
      <c r="A197" s="124"/>
      <c r="B197" s="128"/>
      <c r="C197" s="129"/>
      <c r="D197" s="130"/>
      <c r="E197" s="130"/>
      <c r="F197" s="130"/>
      <c r="G197" s="106"/>
      <c r="H197" s="131"/>
      <c r="I197" s="129"/>
      <c r="J197" s="106"/>
      <c r="K197" s="129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24"/>
      <c r="Y197" s="124"/>
      <c r="Z197" s="124"/>
    </row>
    <row r="198" spans="1:26" ht="15" customHeight="1" x14ac:dyDescent="0.2">
      <c r="A198" s="124"/>
      <c r="B198" s="128"/>
      <c r="C198" s="129"/>
      <c r="D198" s="130"/>
      <c r="E198" s="130"/>
      <c r="F198" s="130"/>
      <c r="G198" s="106"/>
      <c r="H198" s="131"/>
      <c r="I198" s="129"/>
      <c r="J198" s="106"/>
      <c r="K198" s="129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24"/>
      <c r="Y198" s="124"/>
      <c r="Z198" s="124"/>
    </row>
    <row r="199" spans="1:26" ht="15" customHeight="1" x14ac:dyDescent="0.2">
      <c r="A199" s="124"/>
      <c r="B199" s="128"/>
      <c r="C199" s="129"/>
      <c r="D199" s="130"/>
      <c r="E199" s="130"/>
      <c r="F199" s="130"/>
      <c r="G199" s="106"/>
      <c r="H199" s="131"/>
      <c r="I199" s="129"/>
      <c r="J199" s="106"/>
      <c r="K199" s="129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24"/>
      <c r="Y199" s="124"/>
      <c r="Z199" s="124"/>
    </row>
    <row r="200" spans="1:26" ht="15" customHeight="1" x14ac:dyDescent="0.2">
      <c r="A200" s="124"/>
      <c r="B200" s="128"/>
      <c r="C200" s="129"/>
      <c r="D200" s="130"/>
      <c r="E200" s="130"/>
      <c r="F200" s="130"/>
      <c r="G200" s="106"/>
      <c r="H200" s="131"/>
      <c r="I200" s="129"/>
      <c r="J200" s="106"/>
      <c r="K200" s="129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24"/>
      <c r="Y200" s="124"/>
      <c r="Z200" s="124"/>
    </row>
    <row r="201" spans="1:26" ht="15" customHeight="1" x14ac:dyDescent="0.2">
      <c r="A201" s="124"/>
      <c r="B201" s="128"/>
      <c r="C201" s="129"/>
      <c r="D201" s="130"/>
      <c r="E201" s="130"/>
      <c r="F201" s="130"/>
      <c r="G201" s="106"/>
      <c r="H201" s="131"/>
      <c r="I201" s="129"/>
      <c r="J201" s="106"/>
      <c r="K201" s="129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24"/>
      <c r="Y201" s="124"/>
      <c r="Z201" s="124"/>
    </row>
    <row r="202" spans="1:26" ht="15" customHeight="1" x14ac:dyDescent="0.2">
      <c r="A202" s="124"/>
      <c r="B202" s="128"/>
      <c r="C202" s="129"/>
      <c r="D202" s="130"/>
      <c r="E202" s="130"/>
      <c r="F202" s="130"/>
      <c r="G202" s="106"/>
      <c r="H202" s="131"/>
      <c r="I202" s="129"/>
      <c r="J202" s="106"/>
      <c r="K202" s="129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24"/>
      <c r="Y202" s="124"/>
      <c r="Z202" s="124"/>
    </row>
    <row r="203" spans="1:26" ht="15" customHeight="1" x14ac:dyDescent="0.2">
      <c r="A203" s="124"/>
      <c r="B203" s="128"/>
      <c r="C203" s="129"/>
      <c r="D203" s="130"/>
      <c r="E203" s="130"/>
      <c r="F203" s="130"/>
      <c r="G203" s="106"/>
      <c r="H203" s="131"/>
      <c r="I203" s="129"/>
      <c r="J203" s="106"/>
      <c r="K203" s="129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24"/>
      <c r="Y203" s="124"/>
      <c r="Z203" s="124"/>
    </row>
    <row r="204" spans="1:26" ht="15" customHeight="1" x14ac:dyDescent="0.2">
      <c r="A204" s="124"/>
      <c r="B204" s="128"/>
      <c r="C204" s="129"/>
      <c r="D204" s="130"/>
      <c r="E204" s="130"/>
      <c r="F204" s="130"/>
      <c r="G204" s="106"/>
      <c r="H204" s="131"/>
      <c r="I204" s="129"/>
      <c r="J204" s="106"/>
      <c r="K204" s="129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24"/>
      <c r="Y204" s="124"/>
      <c r="Z204" s="124"/>
    </row>
    <row r="205" spans="1:26" ht="15" customHeight="1" x14ac:dyDescent="0.2">
      <c r="A205" s="124"/>
      <c r="B205" s="128"/>
      <c r="C205" s="129"/>
      <c r="D205" s="130"/>
      <c r="E205" s="130"/>
      <c r="F205" s="130"/>
      <c r="G205" s="106"/>
      <c r="H205" s="131"/>
      <c r="I205" s="129"/>
      <c r="J205" s="106"/>
      <c r="K205" s="129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24"/>
      <c r="Y205" s="124"/>
      <c r="Z205" s="124"/>
    </row>
    <row r="206" spans="1:26" ht="15" customHeight="1" x14ac:dyDescent="0.2">
      <c r="A206" s="124"/>
      <c r="B206" s="128"/>
      <c r="C206" s="129"/>
      <c r="D206" s="130"/>
      <c r="E206" s="130"/>
      <c r="F206" s="130"/>
      <c r="G206" s="106"/>
      <c r="H206" s="131"/>
      <c r="I206" s="129"/>
      <c r="J206" s="106"/>
      <c r="K206" s="129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24"/>
      <c r="Y206" s="124"/>
      <c r="Z206" s="124"/>
    </row>
    <row r="207" spans="1:26" ht="15" customHeight="1" x14ac:dyDescent="0.2">
      <c r="A207" s="124"/>
      <c r="B207" s="128"/>
      <c r="C207" s="129"/>
      <c r="D207" s="130"/>
      <c r="E207" s="130"/>
      <c r="F207" s="130"/>
      <c r="G207" s="106"/>
      <c r="H207" s="131"/>
      <c r="I207" s="129"/>
      <c r="J207" s="106"/>
      <c r="K207" s="129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24"/>
      <c r="Y207" s="124"/>
      <c r="Z207" s="124"/>
    </row>
    <row r="208" spans="1:26" ht="15" customHeight="1" x14ac:dyDescent="0.2">
      <c r="A208" s="124"/>
      <c r="B208" s="128"/>
      <c r="C208" s="129"/>
      <c r="D208" s="130"/>
      <c r="E208" s="130"/>
      <c r="F208" s="130"/>
      <c r="G208" s="106"/>
      <c r="H208" s="131"/>
      <c r="I208" s="129"/>
      <c r="J208" s="106"/>
      <c r="K208" s="129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24"/>
      <c r="Y208" s="124"/>
      <c r="Z208" s="124"/>
    </row>
    <row r="209" spans="1:26" ht="15" customHeight="1" x14ac:dyDescent="0.2">
      <c r="A209" s="124"/>
      <c r="B209" s="128"/>
      <c r="C209" s="129"/>
      <c r="D209" s="130"/>
      <c r="E209" s="130"/>
      <c r="F209" s="130"/>
      <c r="G209" s="106"/>
      <c r="H209" s="131"/>
      <c r="I209" s="129"/>
      <c r="J209" s="106"/>
      <c r="K209" s="129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24"/>
      <c r="Y209" s="124"/>
      <c r="Z209" s="124"/>
    </row>
    <row r="210" spans="1:26" ht="15" customHeight="1" x14ac:dyDescent="0.2">
      <c r="A210" s="124"/>
      <c r="B210" s="128"/>
      <c r="C210" s="129"/>
      <c r="D210" s="130"/>
      <c r="E210" s="130"/>
      <c r="F210" s="130"/>
      <c r="G210" s="106"/>
      <c r="H210" s="131"/>
      <c r="I210" s="129"/>
      <c r="J210" s="106"/>
      <c r="K210" s="129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24"/>
      <c r="Y210" s="124"/>
      <c r="Z210" s="124"/>
    </row>
    <row r="211" spans="1:26" ht="15" customHeight="1" x14ac:dyDescent="0.2">
      <c r="A211" s="124"/>
      <c r="B211" s="128"/>
      <c r="C211" s="129"/>
      <c r="D211" s="130"/>
      <c r="E211" s="130"/>
      <c r="F211" s="130"/>
      <c r="G211" s="106"/>
      <c r="H211" s="131"/>
      <c r="I211" s="129"/>
      <c r="J211" s="106"/>
      <c r="K211" s="129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24"/>
      <c r="Y211" s="124"/>
      <c r="Z211" s="124"/>
    </row>
    <row r="212" spans="1:26" ht="15" customHeight="1" x14ac:dyDescent="0.2">
      <c r="A212" s="124"/>
      <c r="B212" s="128"/>
      <c r="C212" s="129"/>
      <c r="D212" s="130"/>
      <c r="E212" s="130"/>
      <c r="F212" s="130"/>
      <c r="G212" s="106"/>
      <c r="H212" s="131"/>
      <c r="I212" s="129"/>
      <c r="J212" s="106"/>
      <c r="K212" s="129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24"/>
      <c r="Y212" s="124"/>
      <c r="Z212" s="124"/>
    </row>
    <row r="213" spans="1:26" ht="15" customHeight="1" x14ac:dyDescent="0.2">
      <c r="A213" s="124"/>
      <c r="B213" s="128"/>
      <c r="C213" s="129"/>
      <c r="D213" s="130"/>
      <c r="E213" s="130"/>
      <c r="F213" s="130"/>
      <c r="G213" s="106"/>
      <c r="H213" s="131"/>
      <c r="I213" s="129"/>
      <c r="J213" s="106"/>
      <c r="K213" s="129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24"/>
      <c r="Y213" s="124"/>
      <c r="Z213" s="124"/>
    </row>
    <row r="214" spans="1:26" ht="15" customHeight="1" x14ac:dyDescent="0.2">
      <c r="A214" s="124"/>
      <c r="B214" s="128"/>
      <c r="C214" s="129"/>
      <c r="D214" s="130"/>
      <c r="E214" s="130"/>
      <c r="F214" s="130"/>
      <c r="G214" s="106"/>
      <c r="H214" s="131"/>
      <c r="I214" s="129"/>
      <c r="J214" s="106"/>
      <c r="K214" s="129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24"/>
      <c r="Y214" s="124"/>
      <c r="Z214" s="124"/>
    </row>
    <row r="215" spans="1:26" ht="15" customHeight="1" x14ac:dyDescent="0.2">
      <c r="A215" s="124"/>
      <c r="B215" s="128"/>
      <c r="C215" s="129"/>
      <c r="D215" s="130"/>
      <c r="E215" s="130"/>
      <c r="F215" s="130"/>
      <c r="G215" s="106"/>
      <c r="H215" s="131"/>
      <c r="I215" s="129"/>
      <c r="J215" s="106"/>
      <c r="K215" s="129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24"/>
      <c r="Y215" s="124"/>
      <c r="Z215" s="124"/>
    </row>
    <row r="216" spans="1:26" ht="15" customHeight="1" x14ac:dyDescent="0.2">
      <c r="A216" s="124"/>
      <c r="B216" s="128"/>
      <c r="C216" s="129"/>
      <c r="D216" s="130"/>
      <c r="E216" s="130"/>
      <c r="F216" s="130"/>
      <c r="G216" s="106"/>
      <c r="H216" s="131"/>
      <c r="I216" s="129"/>
      <c r="J216" s="106"/>
      <c r="K216" s="129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24"/>
      <c r="Y216" s="124"/>
      <c r="Z216" s="124"/>
    </row>
    <row r="217" spans="1:26" ht="15" customHeight="1" x14ac:dyDescent="0.2">
      <c r="A217" s="124"/>
      <c r="B217" s="128"/>
      <c r="C217" s="129"/>
      <c r="D217" s="130"/>
      <c r="E217" s="130"/>
      <c r="F217" s="130"/>
      <c r="G217" s="106"/>
      <c r="H217" s="131"/>
      <c r="I217" s="129"/>
      <c r="J217" s="106"/>
      <c r="K217" s="129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24"/>
      <c r="Y217" s="124"/>
      <c r="Z217" s="124"/>
    </row>
    <row r="218" spans="1:26" ht="15" customHeight="1" x14ac:dyDescent="0.2">
      <c r="A218" s="124"/>
      <c r="B218" s="128"/>
      <c r="C218" s="129"/>
      <c r="D218" s="130"/>
      <c r="E218" s="130"/>
      <c r="F218" s="130"/>
      <c r="G218" s="106"/>
      <c r="H218" s="131"/>
      <c r="I218" s="129"/>
      <c r="J218" s="106"/>
      <c r="K218" s="129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24"/>
      <c r="Y218" s="124"/>
      <c r="Z218" s="124"/>
    </row>
    <row r="219" spans="1:26" ht="15" customHeight="1" x14ac:dyDescent="0.2">
      <c r="A219" s="124"/>
      <c r="B219" s="128"/>
      <c r="C219" s="129"/>
      <c r="D219" s="130"/>
      <c r="E219" s="130"/>
      <c r="F219" s="130"/>
      <c r="G219" s="106"/>
      <c r="H219" s="131"/>
      <c r="I219" s="129"/>
      <c r="J219" s="106"/>
      <c r="K219" s="129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24"/>
      <c r="Y219" s="124"/>
      <c r="Z219" s="124"/>
    </row>
    <row r="220" spans="1:26" ht="15" customHeight="1" x14ac:dyDescent="0.2">
      <c r="A220" s="124"/>
      <c r="B220" s="128"/>
      <c r="C220" s="129"/>
      <c r="D220" s="130"/>
      <c r="E220" s="130"/>
      <c r="F220" s="130"/>
      <c r="G220" s="106"/>
      <c r="H220" s="131"/>
      <c r="I220" s="129"/>
      <c r="J220" s="106"/>
      <c r="K220" s="129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24"/>
      <c r="Y220" s="124"/>
      <c r="Z220" s="124"/>
    </row>
    <row r="221" spans="1:26" ht="15" customHeight="1" x14ac:dyDescent="0.2">
      <c r="A221" s="124"/>
      <c r="B221" s="128"/>
      <c r="C221" s="129"/>
      <c r="D221" s="130"/>
      <c r="E221" s="130"/>
      <c r="F221" s="130"/>
      <c r="G221" s="106"/>
      <c r="H221" s="131"/>
      <c r="I221" s="129"/>
      <c r="J221" s="106"/>
      <c r="K221" s="129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24"/>
      <c r="Y221" s="124"/>
      <c r="Z221" s="124"/>
    </row>
    <row r="222" spans="1:26" ht="15" customHeight="1" x14ac:dyDescent="0.2">
      <c r="A222" s="124"/>
      <c r="B222" s="128"/>
      <c r="C222" s="129"/>
      <c r="D222" s="130"/>
      <c r="E222" s="130"/>
      <c r="F222" s="130"/>
      <c r="G222" s="106"/>
      <c r="H222" s="131"/>
      <c r="I222" s="129"/>
      <c r="J222" s="106"/>
      <c r="K222" s="129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24"/>
      <c r="Y222" s="124"/>
      <c r="Z222" s="124"/>
    </row>
    <row r="223" spans="1:26" ht="15" customHeight="1" x14ac:dyDescent="0.2">
      <c r="A223" s="124"/>
      <c r="B223" s="128"/>
      <c r="C223" s="129"/>
      <c r="D223" s="130"/>
      <c r="E223" s="130"/>
      <c r="F223" s="130"/>
      <c r="G223" s="106"/>
      <c r="H223" s="131"/>
      <c r="I223" s="129"/>
      <c r="J223" s="106"/>
      <c r="K223" s="129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24"/>
      <c r="Y223" s="124"/>
      <c r="Z223" s="124"/>
    </row>
    <row r="224" spans="1:26" ht="15" customHeight="1" x14ac:dyDescent="0.2">
      <c r="A224" s="124"/>
      <c r="B224" s="128"/>
      <c r="C224" s="129"/>
      <c r="D224" s="130"/>
      <c r="E224" s="130"/>
      <c r="F224" s="130"/>
      <c r="G224" s="106"/>
      <c r="H224" s="131"/>
      <c r="I224" s="129"/>
      <c r="J224" s="106"/>
      <c r="K224" s="129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24"/>
      <c r="Y224" s="124"/>
      <c r="Z224" s="124"/>
    </row>
    <row r="225" spans="1:26" ht="15" customHeight="1" x14ac:dyDescent="0.2">
      <c r="A225" s="124"/>
      <c r="B225" s="128"/>
      <c r="C225" s="129"/>
      <c r="D225" s="130"/>
      <c r="E225" s="130"/>
      <c r="F225" s="130"/>
      <c r="G225" s="106"/>
      <c r="H225" s="131"/>
      <c r="I225" s="129"/>
      <c r="J225" s="106"/>
      <c r="K225" s="129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24"/>
      <c r="Y225" s="124"/>
      <c r="Z225" s="124"/>
    </row>
    <row r="226" spans="1:26" ht="15" customHeight="1" x14ac:dyDescent="0.2">
      <c r="A226" s="124"/>
      <c r="B226" s="128"/>
      <c r="C226" s="129"/>
      <c r="D226" s="130"/>
      <c r="E226" s="130"/>
      <c r="F226" s="130"/>
      <c r="G226" s="106"/>
      <c r="H226" s="131"/>
      <c r="I226" s="129"/>
      <c r="J226" s="106"/>
      <c r="K226" s="129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24"/>
      <c r="Y226" s="124"/>
      <c r="Z226" s="124"/>
    </row>
    <row r="227" spans="1:26" ht="15" customHeight="1" x14ac:dyDescent="0.2">
      <c r="A227" s="124"/>
      <c r="B227" s="128"/>
      <c r="C227" s="129"/>
      <c r="D227" s="130"/>
      <c r="E227" s="130"/>
      <c r="F227" s="130"/>
      <c r="G227" s="106"/>
      <c r="H227" s="131"/>
      <c r="I227" s="129"/>
      <c r="J227" s="106"/>
      <c r="K227" s="129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24"/>
      <c r="Y227" s="124"/>
      <c r="Z227" s="124"/>
    </row>
    <row r="228" spans="1:26" ht="15" customHeight="1" x14ac:dyDescent="0.2">
      <c r="A228" s="124"/>
      <c r="B228" s="128"/>
      <c r="C228" s="129"/>
      <c r="D228" s="130"/>
      <c r="E228" s="130"/>
      <c r="F228" s="130"/>
      <c r="G228" s="106"/>
      <c r="H228" s="131"/>
      <c r="I228" s="129"/>
      <c r="J228" s="106"/>
      <c r="K228" s="129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24"/>
      <c r="Y228" s="124"/>
      <c r="Z228" s="124"/>
    </row>
    <row r="229" spans="1:26" ht="15" customHeight="1" x14ac:dyDescent="0.2">
      <c r="A229" s="124"/>
      <c r="B229" s="128"/>
      <c r="C229" s="129"/>
      <c r="D229" s="130"/>
      <c r="E229" s="130"/>
      <c r="F229" s="130"/>
      <c r="G229" s="106"/>
      <c r="H229" s="131"/>
      <c r="I229" s="129"/>
      <c r="J229" s="106"/>
      <c r="K229" s="129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24"/>
      <c r="Y229" s="124"/>
      <c r="Z229" s="124"/>
    </row>
    <row r="230" spans="1:26" ht="15" customHeight="1" x14ac:dyDescent="0.2">
      <c r="A230" s="124"/>
      <c r="B230" s="128"/>
      <c r="C230" s="129"/>
      <c r="D230" s="130"/>
      <c r="E230" s="130"/>
      <c r="F230" s="130"/>
      <c r="G230" s="106"/>
      <c r="H230" s="131"/>
      <c r="I230" s="129"/>
      <c r="J230" s="106"/>
      <c r="K230" s="129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24"/>
      <c r="Y230" s="124"/>
      <c r="Z230" s="124"/>
    </row>
    <row r="231" spans="1:26" ht="15" customHeight="1" x14ac:dyDescent="0.2">
      <c r="A231" s="124"/>
      <c r="B231" s="128"/>
      <c r="C231" s="129"/>
      <c r="D231" s="130"/>
      <c r="E231" s="130"/>
      <c r="F231" s="130"/>
      <c r="G231" s="106"/>
      <c r="H231" s="131"/>
      <c r="I231" s="129"/>
      <c r="J231" s="106"/>
      <c r="K231" s="129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24"/>
      <c r="Y231" s="124"/>
      <c r="Z231" s="124"/>
    </row>
    <row r="232" spans="1:26" ht="15" customHeight="1" x14ac:dyDescent="0.2">
      <c r="A232" s="124"/>
      <c r="B232" s="128"/>
      <c r="C232" s="129"/>
      <c r="D232" s="130"/>
      <c r="E232" s="130"/>
      <c r="F232" s="130"/>
      <c r="G232" s="106"/>
      <c r="H232" s="131"/>
      <c r="I232" s="129"/>
      <c r="J232" s="106"/>
      <c r="K232" s="129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24"/>
      <c r="Y232" s="124"/>
      <c r="Z232" s="124"/>
    </row>
    <row r="233" spans="1:26" ht="15" customHeight="1" x14ac:dyDescent="0.2">
      <c r="A233" s="124"/>
      <c r="B233" s="124"/>
      <c r="C233" s="146"/>
      <c r="D233" s="124"/>
      <c r="E233" s="124"/>
      <c r="F233" s="124"/>
      <c r="G233" s="124"/>
      <c r="H233" s="124"/>
      <c r="I233" s="129"/>
      <c r="J233" s="106"/>
      <c r="K233" s="129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24"/>
      <c r="Y233" s="124"/>
      <c r="Z233" s="124"/>
    </row>
    <row r="234" spans="1:26" ht="15.75" customHeight="1" x14ac:dyDescent="0.2">
      <c r="A234" s="124"/>
      <c r="B234" s="124"/>
      <c r="C234" s="146"/>
      <c r="D234" s="124"/>
      <c r="E234" s="124"/>
      <c r="F234" s="124"/>
      <c r="G234" s="124"/>
      <c r="H234" s="124"/>
      <c r="I234" s="146"/>
      <c r="J234" s="124"/>
      <c r="K234" s="146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spans="1:26" ht="15.75" customHeight="1" x14ac:dyDescent="0.2">
      <c r="A235" s="124"/>
      <c r="B235" s="124"/>
      <c r="C235" s="146"/>
      <c r="D235" s="124"/>
      <c r="E235" s="124"/>
      <c r="F235" s="124"/>
      <c r="G235" s="124"/>
      <c r="H235" s="124"/>
      <c r="I235" s="146"/>
      <c r="J235" s="124"/>
      <c r="K235" s="146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spans="1:26" ht="15.75" customHeight="1" x14ac:dyDescent="0.2">
      <c r="A236" s="124"/>
      <c r="B236" s="124"/>
      <c r="C236" s="146"/>
      <c r="D236" s="124"/>
      <c r="E236" s="124"/>
      <c r="F236" s="124"/>
      <c r="G236" s="124"/>
      <c r="H236" s="124"/>
      <c r="I236" s="146"/>
      <c r="J236" s="124"/>
      <c r="K236" s="146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spans="1:26" ht="15.75" customHeight="1" x14ac:dyDescent="0.2">
      <c r="A237" s="124"/>
      <c r="B237" s="124"/>
      <c r="C237" s="146"/>
      <c r="D237" s="124"/>
      <c r="E237" s="124"/>
      <c r="F237" s="124"/>
      <c r="G237" s="124"/>
      <c r="H237" s="124"/>
      <c r="I237" s="146"/>
      <c r="J237" s="124"/>
      <c r="K237" s="146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spans="1:26" ht="15.75" customHeight="1" x14ac:dyDescent="0.2">
      <c r="A238" s="124"/>
      <c r="B238" s="124"/>
      <c r="C238" s="146"/>
      <c r="D238" s="124"/>
      <c r="E238" s="124"/>
      <c r="F238" s="124"/>
      <c r="G238" s="124"/>
      <c r="H238" s="124"/>
      <c r="I238" s="146"/>
      <c r="J238" s="124"/>
      <c r="K238" s="146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spans="1:26" ht="15.75" customHeight="1" x14ac:dyDescent="0.2">
      <c r="A239" s="124"/>
      <c r="B239" s="124"/>
      <c r="C239" s="146"/>
      <c r="D239" s="124"/>
      <c r="E239" s="124"/>
      <c r="F239" s="124"/>
      <c r="G239" s="124"/>
      <c r="H239" s="124"/>
      <c r="I239" s="146"/>
      <c r="J239" s="124"/>
      <c r="K239" s="146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spans="1:26" ht="15.75" customHeight="1" x14ac:dyDescent="0.2">
      <c r="A240" s="124"/>
      <c r="B240" s="124"/>
      <c r="C240" s="146"/>
      <c r="D240" s="124"/>
      <c r="E240" s="124"/>
      <c r="F240" s="124"/>
      <c r="G240" s="124"/>
      <c r="H240" s="124"/>
      <c r="I240" s="146"/>
      <c r="J240" s="124"/>
      <c r="K240" s="146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spans="1:26" ht="15.75" customHeight="1" x14ac:dyDescent="0.2">
      <c r="A241" s="124"/>
      <c r="B241" s="124"/>
      <c r="C241" s="146"/>
      <c r="D241" s="124"/>
      <c r="E241" s="124"/>
      <c r="F241" s="124"/>
      <c r="G241" s="124"/>
      <c r="H241" s="124"/>
      <c r="I241" s="146"/>
      <c r="J241" s="124"/>
      <c r="K241" s="146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spans="1:26" ht="15.75" customHeight="1" x14ac:dyDescent="0.2">
      <c r="A242" s="124"/>
      <c r="B242" s="124"/>
      <c r="C242" s="146"/>
      <c r="D242" s="124"/>
      <c r="E242" s="124"/>
      <c r="F242" s="124"/>
      <c r="G242" s="124"/>
      <c r="H242" s="124"/>
      <c r="I242" s="146"/>
      <c r="J242" s="124"/>
      <c r="K242" s="146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spans="1:26" ht="15.75" customHeight="1" x14ac:dyDescent="0.2">
      <c r="A243" s="124"/>
      <c r="B243" s="124"/>
      <c r="C243" s="146"/>
      <c r="D243" s="124"/>
      <c r="E243" s="124"/>
      <c r="F243" s="124"/>
      <c r="G243" s="124"/>
      <c r="H243" s="124"/>
      <c r="I243" s="146"/>
      <c r="J243" s="124"/>
      <c r="K243" s="146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spans="1:26" ht="15.75" customHeight="1" x14ac:dyDescent="0.2">
      <c r="A244" s="124"/>
      <c r="B244" s="124"/>
      <c r="C244" s="146"/>
      <c r="D244" s="124"/>
      <c r="E244" s="124"/>
      <c r="F244" s="124"/>
      <c r="G244" s="124"/>
      <c r="H244" s="124"/>
      <c r="I244" s="146"/>
      <c r="J244" s="124"/>
      <c r="K244" s="146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spans="1:26" ht="15.75" customHeight="1" x14ac:dyDescent="0.2">
      <c r="A245" s="124"/>
      <c r="B245" s="124"/>
      <c r="C245" s="146"/>
      <c r="D245" s="124"/>
      <c r="E245" s="124"/>
      <c r="F245" s="124"/>
      <c r="G245" s="124"/>
      <c r="H245" s="124"/>
      <c r="I245" s="146"/>
      <c r="J245" s="124"/>
      <c r="K245" s="146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spans="1:26" ht="15.75" customHeight="1" x14ac:dyDescent="0.2">
      <c r="A246" s="124"/>
      <c r="B246" s="124"/>
      <c r="C246" s="146"/>
      <c r="D246" s="124"/>
      <c r="E246" s="124"/>
      <c r="F246" s="124"/>
      <c r="G246" s="124"/>
      <c r="H246" s="124"/>
      <c r="I246" s="146"/>
      <c r="J246" s="124"/>
      <c r="K246" s="146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spans="1:26" ht="15.75" customHeight="1" x14ac:dyDescent="0.2">
      <c r="A247" s="124"/>
      <c r="B247" s="124"/>
      <c r="C247" s="146"/>
      <c r="D247" s="124"/>
      <c r="E247" s="124"/>
      <c r="F247" s="124"/>
      <c r="G247" s="124"/>
      <c r="H247" s="124"/>
      <c r="I247" s="146"/>
      <c r="J247" s="124"/>
      <c r="K247" s="146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spans="1:26" ht="15.75" customHeight="1" x14ac:dyDescent="0.2">
      <c r="A248" s="124"/>
      <c r="B248" s="124"/>
      <c r="C248" s="146"/>
      <c r="D248" s="124"/>
      <c r="E248" s="124"/>
      <c r="F248" s="124"/>
      <c r="G248" s="124"/>
      <c r="H248" s="124"/>
      <c r="I248" s="146"/>
      <c r="J248" s="124"/>
      <c r="K248" s="146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spans="1:26" ht="15.75" customHeight="1" x14ac:dyDescent="0.2">
      <c r="A249" s="124"/>
      <c r="B249" s="124"/>
      <c r="C249" s="146"/>
      <c r="D249" s="124"/>
      <c r="E249" s="124"/>
      <c r="F249" s="124"/>
      <c r="G249" s="124"/>
      <c r="H249" s="124"/>
      <c r="I249" s="146"/>
      <c r="J249" s="124"/>
      <c r="K249" s="146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spans="1:26" ht="15.75" customHeight="1" x14ac:dyDescent="0.2">
      <c r="A250" s="124"/>
      <c r="B250" s="124"/>
      <c r="C250" s="146"/>
      <c r="D250" s="124"/>
      <c r="E250" s="124"/>
      <c r="F250" s="124"/>
      <c r="G250" s="124"/>
      <c r="H250" s="124"/>
      <c r="I250" s="146"/>
      <c r="J250" s="124"/>
      <c r="K250" s="146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spans="1:26" ht="15.75" customHeight="1" x14ac:dyDescent="0.2">
      <c r="A251" s="124"/>
      <c r="B251" s="124"/>
      <c r="C251" s="146"/>
      <c r="D251" s="124"/>
      <c r="E251" s="124"/>
      <c r="F251" s="124"/>
      <c r="G251" s="124"/>
      <c r="H251" s="124"/>
      <c r="I251" s="146"/>
      <c r="J251" s="124"/>
      <c r="K251" s="146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spans="1:26" ht="15.75" customHeight="1" x14ac:dyDescent="0.2">
      <c r="A252" s="124"/>
      <c r="B252" s="124"/>
      <c r="C252" s="146"/>
      <c r="D252" s="124"/>
      <c r="E252" s="124"/>
      <c r="F252" s="124"/>
      <c r="G252" s="124"/>
      <c r="H252" s="124"/>
      <c r="I252" s="146"/>
      <c r="J252" s="124"/>
      <c r="K252" s="146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spans="1:26" ht="15.75" customHeight="1" x14ac:dyDescent="0.2">
      <c r="A253" s="124"/>
      <c r="B253" s="124"/>
      <c r="C253" s="146"/>
      <c r="D253" s="124"/>
      <c r="E253" s="124"/>
      <c r="F253" s="124"/>
      <c r="G253" s="124"/>
      <c r="H253" s="124"/>
      <c r="I253" s="146"/>
      <c r="J253" s="124"/>
      <c r="K253" s="146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spans="1:26" ht="15.75" customHeight="1" x14ac:dyDescent="0.2">
      <c r="A254" s="124"/>
      <c r="B254" s="124"/>
      <c r="C254" s="146"/>
      <c r="D254" s="124"/>
      <c r="E254" s="124"/>
      <c r="F254" s="124"/>
      <c r="G254" s="124"/>
      <c r="H254" s="124"/>
      <c r="I254" s="146"/>
      <c r="J254" s="124"/>
      <c r="K254" s="146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spans="1:26" ht="15.75" customHeight="1" x14ac:dyDescent="0.2">
      <c r="A255" s="124"/>
      <c r="B255" s="124"/>
      <c r="C255" s="146"/>
      <c r="D255" s="124"/>
      <c r="E255" s="124"/>
      <c r="F255" s="124"/>
      <c r="G255" s="124"/>
      <c r="H255" s="124"/>
      <c r="I255" s="146"/>
      <c r="J255" s="124"/>
      <c r="K255" s="146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spans="1:26" ht="15.75" customHeight="1" x14ac:dyDescent="0.2">
      <c r="A256" s="124"/>
      <c r="B256" s="124"/>
      <c r="C256" s="146"/>
      <c r="D256" s="124"/>
      <c r="E256" s="124"/>
      <c r="F256" s="124"/>
      <c r="G256" s="124"/>
      <c r="H256" s="124"/>
      <c r="I256" s="146"/>
      <c r="J256" s="124"/>
      <c r="K256" s="146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spans="1:26" ht="15.75" customHeight="1" x14ac:dyDescent="0.2">
      <c r="A257" s="124"/>
      <c r="B257" s="124"/>
      <c r="C257" s="146"/>
      <c r="D257" s="124"/>
      <c r="E257" s="124"/>
      <c r="F257" s="124"/>
      <c r="G257" s="124"/>
      <c r="H257" s="124"/>
      <c r="I257" s="146"/>
      <c r="J257" s="124"/>
      <c r="K257" s="146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spans="1:26" ht="15.75" customHeight="1" x14ac:dyDescent="0.2">
      <c r="A258" s="124"/>
      <c r="B258" s="124"/>
      <c r="C258" s="146"/>
      <c r="D258" s="124"/>
      <c r="E258" s="124"/>
      <c r="F258" s="124"/>
      <c r="G258" s="124"/>
      <c r="H258" s="124"/>
      <c r="I258" s="146"/>
      <c r="J258" s="124"/>
      <c r="K258" s="146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spans="1:26" ht="15.75" customHeight="1" x14ac:dyDescent="0.2">
      <c r="A259" s="124"/>
      <c r="B259" s="124"/>
      <c r="C259" s="146"/>
      <c r="D259" s="124"/>
      <c r="E259" s="124"/>
      <c r="F259" s="124"/>
      <c r="G259" s="124"/>
      <c r="H259" s="124"/>
      <c r="I259" s="146"/>
      <c r="J259" s="124"/>
      <c r="K259" s="146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spans="1:26" ht="15.75" customHeight="1" x14ac:dyDescent="0.2">
      <c r="A260" s="124"/>
      <c r="B260" s="124"/>
      <c r="C260" s="146"/>
      <c r="D260" s="124"/>
      <c r="E260" s="124"/>
      <c r="F260" s="124"/>
      <c r="G260" s="124"/>
      <c r="H260" s="124"/>
      <c r="I260" s="146"/>
      <c r="J260" s="124"/>
      <c r="K260" s="146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spans="1:26" ht="15.75" customHeight="1" x14ac:dyDescent="0.2">
      <c r="A261" s="124"/>
      <c r="B261" s="124"/>
      <c r="C261" s="146"/>
      <c r="D261" s="124"/>
      <c r="E261" s="124"/>
      <c r="F261" s="124"/>
      <c r="G261" s="124"/>
      <c r="H261" s="124"/>
      <c r="I261" s="146"/>
      <c r="J261" s="124"/>
      <c r="K261" s="146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spans="1:26" ht="15.75" customHeight="1" x14ac:dyDescent="0.2">
      <c r="A262" s="124"/>
      <c r="B262" s="124"/>
      <c r="C262" s="146"/>
      <c r="D262" s="124"/>
      <c r="E262" s="124"/>
      <c r="F262" s="124"/>
      <c r="G262" s="124"/>
      <c r="H262" s="124"/>
      <c r="I262" s="146"/>
      <c r="J262" s="124"/>
      <c r="K262" s="146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spans="1:26" ht="15.75" customHeight="1" x14ac:dyDescent="0.2">
      <c r="A263" s="124"/>
      <c r="B263" s="124"/>
      <c r="C263" s="146"/>
      <c r="D263" s="124"/>
      <c r="E263" s="124"/>
      <c r="F263" s="124"/>
      <c r="G263" s="124"/>
      <c r="H263" s="124"/>
      <c r="I263" s="146"/>
      <c r="J263" s="124"/>
      <c r="K263" s="146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spans="1:26" ht="15.75" customHeight="1" x14ac:dyDescent="0.2">
      <c r="A264" s="124"/>
      <c r="B264" s="124"/>
      <c r="C264" s="146"/>
      <c r="D264" s="124"/>
      <c r="E264" s="124"/>
      <c r="F264" s="124"/>
      <c r="G264" s="124"/>
      <c r="H264" s="124"/>
      <c r="I264" s="146"/>
      <c r="J264" s="124"/>
      <c r="K264" s="146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spans="1:26" ht="15.75" customHeight="1" x14ac:dyDescent="0.2">
      <c r="A265" s="124"/>
      <c r="B265" s="124"/>
      <c r="C265" s="146"/>
      <c r="D265" s="124"/>
      <c r="E265" s="124"/>
      <c r="F265" s="124"/>
      <c r="G265" s="124"/>
      <c r="H265" s="124"/>
      <c r="I265" s="146"/>
      <c r="J265" s="124"/>
      <c r="K265" s="146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spans="1:26" ht="15.75" customHeight="1" x14ac:dyDescent="0.2">
      <c r="A266" s="124"/>
      <c r="B266" s="124"/>
      <c r="C266" s="146"/>
      <c r="D266" s="124"/>
      <c r="E266" s="124"/>
      <c r="F266" s="124"/>
      <c r="G266" s="124"/>
      <c r="H266" s="124"/>
      <c r="I266" s="146"/>
      <c r="J266" s="124"/>
      <c r="K266" s="146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spans="1:26" ht="15.75" customHeight="1" x14ac:dyDescent="0.2">
      <c r="A267" s="124"/>
      <c r="B267" s="124"/>
      <c r="C267" s="146"/>
      <c r="D267" s="124"/>
      <c r="E267" s="124"/>
      <c r="F267" s="124"/>
      <c r="G267" s="124"/>
      <c r="H267" s="124"/>
      <c r="I267" s="146"/>
      <c r="J267" s="124"/>
      <c r="K267" s="146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spans="1:26" ht="15.75" customHeight="1" x14ac:dyDescent="0.2">
      <c r="A268" s="124"/>
      <c r="B268" s="124"/>
      <c r="C268" s="146"/>
      <c r="D268" s="124"/>
      <c r="E268" s="124"/>
      <c r="F268" s="124"/>
      <c r="G268" s="124"/>
      <c r="H268" s="124"/>
      <c r="I268" s="146"/>
      <c r="J268" s="124"/>
      <c r="K268" s="146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spans="1:26" ht="15.75" customHeight="1" x14ac:dyDescent="0.2">
      <c r="A269" s="124"/>
      <c r="B269" s="124"/>
      <c r="C269" s="146"/>
      <c r="D269" s="124"/>
      <c r="E269" s="124"/>
      <c r="F269" s="124"/>
      <c r="G269" s="124"/>
      <c r="H269" s="124"/>
      <c r="I269" s="146"/>
      <c r="J269" s="124"/>
      <c r="K269" s="146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spans="1:26" ht="15.75" customHeight="1" x14ac:dyDescent="0.2">
      <c r="A270" s="124"/>
      <c r="B270" s="124"/>
      <c r="C270" s="146"/>
      <c r="D270" s="124"/>
      <c r="E270" s="124"/>
      <c r="F270" s="124"/>
      <c r="G270" s="124"/>
      <c r="H270" s="124"/>
      <c r="I270" s="146"/>
      <c r="J270" s="124"/>
      <c r="K270" s="146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spans="1:26" ht="15.75" customHeight="1" x14ac:dyDescent="0.2">
      <c r="A271" s="124"/>
      <c r="B271" s="124"/>
      <c r="C271" s="146"/>
      <c r="D271" s="124"/>
      <c r="E271" s="124"/>
      <c r="F271" s="124"/>
      <c r="G271" s="124"/>
      <c r="H271" s="124"/>
      <c r="I271" s="146"/>
      <c r="J271" s="124"/>
      <c r="K271" s="146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spans="1:26" ht="15.75" customHeight="1" x14ac:dyDescent="0.2">
      <c r="A272" s="124"/>
      <c r="B272" s="124"/>
      <c r="C272" s="146"/>
      <c r="D272" s="124"/>
      <c r="E272" s="124"/>
      <c r="F272" s="124"/>
      <c r="G272" s="124"/>
      <c r="H272" s="124"/>
      <c r="I272" s="146"/>
      <c r="J272" s="124"/>
      <c r="K272" s="146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spans="1:26" ht="15.75" customHeight="1" x14ac:dyDescent="0.2">
      <c r="A273" s="124"/>
      <c r="B273" s="124"/>
      <c r="C273" s="146"/>
      <c r="D273" s="124"/>
      <c r="E273" s="124"/>
      <c r="F273" s="124"/>
      <c r="G273" s="124"/>
      <c r="H273" s="124"/>
      <c r="I273" s="146"/>
      <c r="J273" s="124"/>
      <c r="K273" s="146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spans="1:26" ht="15.75" customHeight="1" x14ac:dyDescent="0.2">
      <c r="A274" s="124"/>
      <c r="B274" s="124"/>
      <c r="C274" s="146"/>
      <c r="D274" s="124"/>
      <c r="E274" s="124"/>
      <c r="F274" s="124"/>
      <c r="G274" s="124"/>
      <c r="H274" s="124"/>
      <c r="I274" s="146"/>
      <c r="J274" s="124"/>
      <c r="K274" s="146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spans="1:26" ht="15.75" customHeight="1" x14ac:dyDescent="0.2">
      <c r="A275" s="124"/>
      <c r="B275" s="124"/>
      <c r="C275" s="146"/>
      <c r="D275" s="124"/>
      <c r="E275" s="124"/>
      <c r="F275" s="124"/>
      <c r="G275" s="124"/>
      <c r="H275" s="124"/>
      <c r="I275" s="146"/>
      <c r="J275" s="124"/>
      <c r="K275" s="146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spans="1:26" ht="15.75" customHeight="1" x14ac:dyDescent="0.2">
      <c r="A276" s="124"/>
      <c r="B276" s="124"/>
      <c r="C276" s="146"/>
      <c r="D276" s="124"/>
      <c r="E276" s="124"/>
      <c r="F276" s="124"/>
      <c r="G276" s="124"/>
      <c r="H276" s="124"/>
      <c r="I276" s="146"/>
      <c r="J276" s="124"/>
      <c r="K276" s="146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spans="1:26" ht="15.75" customHeight="1" x14ac:dyDescent="0.2">
      <c r="A277" s="124"/>
      <c r="B277" s="124"/>
      <c r="C277" s="146"/>
      <c r="D277" s="124"/>
      <c r="E277" s="124"/>
      <c r="F277" s="124"/>
      <c r="G277" s="124"/>
      <c r="H277" s="124"/>
      <c r="I277" s="146"/>
      <c r="J277" s="124"/>
      <c r="K277" s="146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spans="1:26" ht="15.75" customHeight="1" x14ac:dyDescent="0.2">
      <c r="A278" s="124"/>
      <c r="B278" s="124"/>
      <c r="C278" s="146"/>
      <c r="D278" s="124"/>
      <c r="E278" s="124"/>
      <c r="F278" s="124"/>
      <c r="G278" s="124"/>
      <c r="H278" s="124"/>
      <c r="I278" s="146"/>
      <c r="J278" s="124"/>
      <c r="K278" s="146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spans="1:26" ht="15.75" customHeight="1" x14ac:dyDescent="0.2">
      <c r="A279" s="124"/>
      <c r="B279" s="124"/>
      <c r="C279" s="146"/>
      <c r="D279" s="124"/>
      <c r="E279" s="124"/>
      <c r="F279" s="124"/>
      <c r="G279" s="124"/>
      <c r="H279" s="124"/>
      <c r="I279" s="146"/>
      <c r="J279" s="124"/>
      <c r="K279" s="146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spans="1:26" ht="15.75" customHeight="1" x14ac:dyDescent="0.2">
      <c r="A280" s="124"/>
      <c r="B280" s="124"/>
      <c r="C280" s="146"/>
      <c r="D280" s="124"/>
      <c r="E280" s="124"/>
      <c r="F280" s="124"/>
      <c r="G280" s="124"/>
      <c r="H280" s="124"/>
      <c r="I280" s="146"/>
      <c r="J280" s="124"/>
      <c r="K280" s="146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spans="1:26" ht="15.75" customHeight="1" x14ac:dyDescent="0.2">
      <c r="A281" s="124"/>
      <c r="B281" s="124"/>
      <c r="C281" s="146"/>
      <c r="D281" s="124"/>
      <c r="E281" s="124"/>
      <c r="F281" s="124"/>
      <c r="G281" s="124"/>
      <c r="H281" s="124"/>
      <c r="I281" s="146"/>
      <c r="J281" s="124"/>
      <c r="K281" s="146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spans="1:26" ht="15.75" customHeight="1" x14ac:dyDescent="0.2">
      <c r="A282" s="124"/>
      <c r="B282" s="124"/>
      <c r="C282" s="146"/>
      <c r="D282" s="124"/>
      <c r="E282" s="124"/>
      <c r="F282" s="124"/>
      <c r="G282" s="124"/>
      <c r="H282" s="124"/>
      <c r="I282" s="146"/>
      <c r="J282" s="124"/>
      <c r="K282" s="146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spans="1:26" ht="15.75" customHeight="1" x14ac:dyDescent="0.2">
      <c r="A283" s="124"/>
      <c r="B283" s="124"/>
      <c r="C283" s="146"/>
      <c r="D283" s="124"/>
      <c r="E283" s="124"/>
      <c r="F283" s="124"/>
      <c r="G283" s="124"/>
      <c r="H283" s="124"/>
      <c r="I283" s="146"/>
      <c r="J283" s="124"/>
      <c r="K283" s="146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spans="1:26" ht="15.75" customHeight="1" x14ac:dyDescent="0.2">
      <c r="A284" s="124"/>
      <c r="B284" s="124"/>
      <c r="C284" s="146"/>
      <c r="D284" s="124"/>
      <c r="E284" s="124"/>
      <c r="F284" s="124"/>
      <c r="G284" s="124"/>
      <c r="H284" s="124"/>
      <c r="I284" s="146"/>
      <c r="J284" s="124"/>
      <c r="K284" s="146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spans="1:26" ht="15.75" customHeight="1" x14ac:dyDescent="0.2">
      <c r="A285" s="124"/>
      <c r="B285" s="124"/>
      <c r="C285" s="146"/>
      <c r="D285" s="124"/>
      <c r="E285" s="124"/>
      <c r="F285" s="124"/>
      <c r="G285" s="124"/>
      <c r="H285" s="124"/>
      <c r="I285" s="146"/>
      <c r="J285" s="124"/>
      <c r="K285" s="146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spans="1:26" ht="15.75" customHeight="1" x14ac:dyDescent="0.2">
      <c r="A286" s="124"/>
      <c r="B286" s="124"/>
      <c r="C286" s="146"/>
      <c r="D286" s="124"/>
      <c r="E286" s="124"/>
      <c r="F286" s="124"/>
      <c r="G286" s="124"/>
      <c r="H286" s="124"/>
      <c r="I286" s="146"/>
      <c r="J286" s="124"/>
      <c r="K286" s="146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spans="1:26" ht="15.75" customHeight="1" x14ac:dyDescent="0.2">
      <c r="A287" s="124"/>
      <c r="B287" s="124"/>
      <c r="C287" s="146"/>
      <c r="D287" s="124"/>
      <c r="E287" s="124"/>
      <c r="F287" s="124"/>
      <c r="G287" s="124"/>
      <c r="H287" s="124"/>
      <c r="I287" s="146"/>
      <c r="J287" s="124"/>
      <c r="K287" s="146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spans="1:26" ht="15.75" customHeight="1" x14ac:dyDescent="0.2">
      <c r="A288" s="124"/>
      <c r="B288" s="124"/>
      <c r="C288" s="146"/>
      <c r="D288" s="124"/>
      <c r="E288" s="124"/>
      <c r="F288" s="124"/>
      <c r="G288" s="124"/>
      <c r="H288" s="124"/>
      <c r="I288" s="146"/>
      <c r="J288" s="124"/>
      <c r="K288" s="146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spans="1:26" ht="15.75" customHeight="1" x14ac:dyDescent="0.2">
      <c r="A289" s="124"/>
      <c r="B289" s="124"/>
      <c r="C289" s="146"/>
      <c r="D289" s="124"/>
      <c r="E289" s="124"/>
      <c r="F289" s="124"/>
      <c r="G289" s="124"/>
      <c r="H289" s="124"/>
      <c r="I289" s="146"/>
      <c r="J289" s="124"/>
      <c r="K289" s="146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spans="1:26" ht="15.75" customHeight="1" x14ac:dyDescent="0.2">
      <c r="A290" s="124"/>
      <c r="B290" s="124"/>
      <c r="C290" s="146"/>
      <c r="D290" s="124"/>
      <c r="E290" s="124"/>
      <c r="F290" s="124"/>
      <c r="G290" s="124"/>
      <c r="H290" s="124"/>
      <c r="I290" s="146"/>
      <c r="J290" s="124"/>
      <c r="K290" s="146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spans="1:26" ht="15.75" customHeight="1" x14ac:dyDescent="0.2">
      <c r="A291" s="124"/>
      <c r="B291" s="124"/>
      <c r="C291" s="146"/>
      <c r="D291" s="124"/>
      <c r="E291" s="124"/>
      <c r="F291" s="124"/>
      <c r="G291" s="124"/>
      <c r="H291" s="124"/>
      <c r="I291" s="146"/>
      <c r="J291" s="124"/>
      <c r="K291" s="146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spans="1:26" ht="15.75" customHeight="1" x14ac:dyDescent="0.2">
      <c r="A292" s="124"/>
      <c r="B292" s="124"/>
      <c r="C292" s="146"/>
      <c r="D292" s="124"/>
      <c r="E292" s="124"/>
      <c r="F292" s="124"/>
      <c r="G292" s="124"/>
      <c r="H292" s="124"/>
      <c r="I292" s="146"/>
      <c r="J292" s="124"/>
      <c r="K292" s="146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spans="1:26" ht="15.75" customHeight="1" x14ac:dyDescent="0.2">
      <c r="A293" s="124"/>
      <c r="B293" s="124"/>
      <c r="C293" s="146"/>
      <c r="D293" s="124"/>
      <c r="E293" s="124"/>
      <c r="F293" s="124"/>
      <c r="G293" s="124"/>
      <c r="H293" s="124"/>
      <c r="I293" s="146"/>
      <c r="J293" s="124"/>
      <c r="K293" s="146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spans="1:26" ht="15.75" customHeight="1" x14ac:dyDescent="0.2">
      <c r="A294" s="124"/>
      <c r="B294" s="124"/>
      <c r="C294" s="146"/>
      <c r="D294" s="124"/>
      <c r="E294" s="124"/>
      <c r="F294" s="124"/>
      <c r="G294" s="124"/>
      <c r="H294" s="124"/>
      <c r="I294" s="146"/>
      <c r="J294" s="124"/>
      <c r="K294" s="146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spans="1:26" ht="15.75" customHeight="1" x14ac:dyDescent="0.2">
      <c r="A295" s="124"/>
      <c r="B295" s="124"/>
      <c r="C295" s="146"/>
      <c r="D295" s="124"/>
      <c r="E295" s="124"/>
      <c r="F295" s="124"/>
      <c r="G295" s="124"/>
      <c r="H295" s="124"/>
      <c r="I295" s="146"/>
      <c r="J295" s="124"/>
      <c r="K295" s="146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spans="1:26" ht="15.75" customHeight="1" x14ac:dyDescent="0.2">
      <c r="A296" s="124"/>
      <c r="B296" s="124"/>
      <c r="C296" s="146"/>
      <c r="D296" s="124"/>
      <c r="E296" s="124"/>
      <c r="F296" s="124"/>
      <c r="G296" s="124"/>
      <c r="H296" s="124"/>
      <c r="I296" s="146"/>
      <c r="J296" s="124"/>
      <c r="K296" s="146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spans="1:26" ht="15.75" customHeight="1" x14ac:dyDescent="0.2">
      <c r="A297" s="124"/>
      <c r="B297" s="124"/>
      <c r="C297" s="146"/>
      <c r="D297" s="124"/>
      <c r="E297" s="124"/>
      <c r="F297" s="124"/>
      <c r="G297" s="124"/>
      <c r="H297" s="124"/>
      <c r="I297" s="146"/>
      <c r="J297" s="124"/>
      <c r="K297" s="146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spans="1:26" ht="15.75" customHeight="1" x14ac:dyDescent="0.2">
      <c r="A298" s="124"/>
      <c r="B298" s="124"/>
      <c r="C298" s="146"/>
      <c r="D298" s="124"/>
      <c r="E298" s="124"/>
      <c r="F298" s="124"/>
      <c r="G298" s="124"/>
      <c r="H298" s="124"/>
      <c r="I298" s="146"/>
      <c r="J298" s="124"/>
      <c r="K298" s="146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spans="1:26" ht="15.75" customHeight="1" x14ac:dyDescent="0.2">
      <c r="A299" s="124"/>
      <c r="B299" s="124"/>
      <c r="C299" s="146"/>
      <c r="D299" s="124"/>
      <c r="E299" s="124"/>
      <c r="F299" s="124"/>
      <c r="G299" s="124"/>
      <c r="H299" s="124"/>
      <c r="I299" s="146"/>
      <c r="J299" s="124"/>
      <c r="K299" s="146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spans="1:26" ht="15.75" customHeight="1" x14ac:dyDescent="0.2">
      <c r="A300" s="124"/>
      <c r="B300" s="124"/>
      <c r="C300" s="146"/>
      <c r="D300" s="124"/>
      <c r="E300" s="124"/>
      <c r="F300" s="124"/>
      <c r="G300" s="124"/>
      <c r="H300" s="124"/>
      <c r="I300" s="146"/>
      <c r="J300" s="124"/>
      <c r="K300" s="146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spans="1:26" ht="15.75" customHeight="1" x14ac:dyDescent="0.2">
      <c r="A301" s="124"/>
      <c r="B301" s="124"/>
      <c r="C301" s="146"/>
      <c r="D301" s="124"/>
      <c r="E301" s="124"/>
      <c r="F301" s="124"/>
      <c r="G301" s="124"/>
      <c r="H301" s="124"/>
      <c r="I301" s="146"/>
      <c r="J301" s="124"/>
      <c r="K301" s="146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spans="1:26" ht="15.75" customHeight="1" x14ac:dyDescent="0.2">
      <c r="A302" s="124"/>
      <c r="B302" s="124"/>
      <c r="C302" s="146"/>
      <c r="D302" s="124"/>
      <c r="E302" s="124"/>
      <c r="F302" s="124"/>
      <c r="G302" s="124"/>
      <c r="H302" s="124"/>
      <c r="I302" s="146"/>
      <c r="J302" s="124"/>
      <c r="K302" s="146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spans="1:26" ht="15.75" customHeight="1" x14ac:dyDescent="0.2">
      <c r="A303" s="124"/>
      <c r="B303" s="124"/>
      <c r="C303" s="146"/>
      <c r="D303" s="124"/>
      <c r="E303" s="124"/>
      <c r="F303" s="124"/>
      <c r="G303" s="124"/>
      <c r="H303" s="124"/>
      <c r="I303" s="146"/>
      <c r="J303" s="124"/>
      <c r="K303" s="146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spans="1:26" ht="15.75" customHeight="1" x14ac:dyDescent="0.2">
      <c r="A304" s="124"/>
      <c r="B304" s="124"/>
      <c r="C304" s="146"/>
      <c r="D304" s="124"/>
      <c r="E304" s="124"/>
      <c r="F304" s="124"/>
      <c r="G304" s="124"/>
      <c r="H304" s="124"/>
      <c r="I304" s="146"/>
      <c r="J304" s="124"/>
      <c r="K304" s="146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spans="1:26" ht="15.75" customHeight="1" x14ac:dyDescent="0.2">
      <c r="A305" s="124"/>
      <c r="B305" s="124"/>
      <c r="C305" s="146"/>
      <c r="D305" s="124"/>
      <c r="E305" s="124"/>
      <c r="F305" s="124"/>
      <c r="G305" s="124"/>
      <c r="H305" s="124"/>
      <c r="I305" s="146"/>
      <c r="J305" s="124"/>
      <c r="K305" s="146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spans="1:26" ht="15.75" customHeight="1" x14ac:dyDescent="0.2">
      <c r="A306" s="124"/>
      <c r="B306" s="124"/>
      <c r="C306" s="146"/>
      <c r="D306" s="124"/>
      <c r="E306" s="124"/>
      <c r="F306" s="124"/>
      <c r="G306" s="124"/>
      <c r="H306" s="124"/>
      <c r="I306" s="146"/>
      <c r="J306" s="124"/>
      <c r="K306" s="146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spans="1:26" ht="15.75" customHeight="1" x14ac:dyDescent="0.2">
      <c r="A307" s="124"/>
      <c r="B307" s="124"/>
      <c r="C307" s="146"/>
      <c r="D307" s="124"/>
      <c r="E307" s="124"/>
      <c r="F307" s="124"/>
      <c r="G307" s="124"/>
      <c r="H307" s="124"/>
      <c r="I307" s="146"/>
      <c r="J307" s="124"/>
      <c r="K307" s="146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spans="1:26" ht="15.75" customHeight="1" x14ac:dyDescent="0.2">
      <c r="A308" s="124"/>
      <c r="B308" s="124"/>
      <c r="C308" s="146"/>
      <c r="D308" s="124"/>
      <c r="E308" s="124"/>
      <c r="F308" s="124"/>
      <c r="G308" s="124"/>
      <c r="H308" s="124"/>
      <c r="I308" s="146"/>
      <c r="J308" s="124"/>
      <c r="K308" s="146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spans="1:26" ht="15.75" customHeight="1" x14ac:dyDescent="0.2">
      <c r="A309" s="124"/>
      <c r="B309" s="124"/>
      <c r="C309" s="146"/>
      <c r="D309" s="124"/>
      <c r="E309" s="124"/>
      <c r="F309" s="124"/>
      <c r="G309" s="124"/>
      <c r="H309" s="124"/>
      <c r="I309" s="146"/>
      <c r="J309" s="124"/>
      <c r="K309" s="146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spans="1:26" ht="15.75" customHeight="1" x14ac:dyDescent="0.2">
      <c r="A310" s="124"/>
      <c r="B310" s="124"/>
      <c r="C310" s="146"/>
      <c r="D310" s="124"/>
      <c r="E310" s="124"/>
      <c r="F310" s="124"/>
      <c r="G310" s="124"/>
      <c r="H310" s="124"/>
      <c r="I310" s="146"/>
      <c r="J310" s="124"/>
      <c r="K310" s="146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spans="1:26" ht="15.75" customHeight="1" x14ac:dyDescent="0.2">
      <c r="A311" s="124"/>
      <c r="B311" s="124"/>
      <c r="C311" s="146"/>
      <c r="D311" s="124"/>
      <c r="E311" s="124"/>
      <c r="F311" s="124"/>
      <c r="G311" s="124"/>
      <c r="H311" s="124"/>
      <c r="I311" s="146"/>
      <c r="J311" s="124"/>
      <c r="K311" s="146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spans="1:26" ht="15.75" customHeight="1" x14ac:dyDescent="0.2">
      <c r="A312" s="124"/>
      <c r="B312" s="124"/>
      <c r="C312" s="146"/>
      <c r="D312" s="124"/>
      <c r="E312" s="124"/>
      <c r="F312" s="124"/>
      <c r="G312" s="124"/>
      <c r="H312" s="124"/>
      <c r="I312" s="146"/>
      <c r="J312" s="124"/>
      <c r="K312" s="146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spans="1:26" ht="15.75" customHeight="1" x14ac:dyDescent="0.2">
      <c r="A313" s="124"/>
      <c r="B313" s="124"/>
      <c r="C313" s="146"/>
      <c r="D313" s="124"/>
      <c r="E313" s="124"/>
      <c r="F313" s="124"/>
      <c r="G313" s="124"/>
      <c r="H313" s="124"/>
      <c r="I313" s="146"/>
      <c r="J313" s="124"/>
      <c r="K313" s="146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spans="1:26" ht="15.75" customHeight="1" x14ac:dyDescent="0.2">
      <c r="A314" s="124"/>
      <c r="B314" s="124"/>
      <c r="C314" s="146"/>
      <c r="D314" s="124"/>
      <c r="E314" s="124"/>
      <c r="F314" s="124"/>
      <c r="G314" s="124"/>
      <c r="H314" s="124"/>
      <c r="I314" s="146"/>
      <c r="J314" s="124"/>
      <c r="K314" s="146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spans="1:26" ht="15.75" customHeight="1" x14ac:dyDescent="0.2">
      <c r="A315" s="124"/>
      <c r="B315" s="124"/>
      <c r="C315" s="146"/>
      <c r="D315" s="124"/>
      <c r="E315" s="124"/>
      <c r="F315" s="124"/>
      <c r="G315" s="124"/>
      <c r="H315" s="124"/>
      <c r="I315" s="146"/>
      <c r="J315" s="124"/>
      <c r="K315" s="146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spans="1:26" ht="15.75" customHeight="1" x14ac:dyDescent="0.2">
      <c r="A316" s="124"/>
      <c r="B316" s="124"/>
      <c r="C316" s="146"/>
      <c r="D316" s="124"/>
      <c r="E316" s="124"/>
      <c r="F316" s="124"/>
      <c r="G316" s="124"/>
      <c r="H316" s="124"/>
      <c r="I316" s="146"/>
      <c r="J316" s="124"/>
      <c r="K316" s="146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spans="1:26" ht="15.75" customHeight="1" x14ac:dyDescent="0.2">
      <c r="A317" s="124"/>
      <c r="B317" s="124"/>
      <c r="C317" s="146"/>
      <c r="D317" s="124"/>
      <c r="E317" s="124"/>
      <c r="F317" s="124"/>
      <c r="G317" s="124"/>
      <c r="H317" s="124"/>
      <c r="I317" s="146"/>
      <c r="J317" s="124"/>
      <c r="K317" s="146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spans="1:26" ht="15.75" customHeight="1" x14ac:dyDescent="0.2">
      <c r="A318" s="124"/>
      <c r="B318" s="124"/>
      <c r="C318" s="146"/>
      <c r="D318" s="124"/>
      <c r="E318" s="124"/>
      <c r="F318" s="124"/>
      <c r="G318" s="124"/>
      <c r="H318" s="124"/>
      <c r="I318" s="146"/>
      <c r="J318" s="124"/>
      <c r="K318" s="146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spans="1:26" ht="15.75" customHeight="1" x14ac:dyDescent="0.2">
      <c r="A319" s="124"/>
      <c r="B319" s="124"/>
      <c r="C319" s="146"/>
      <c r="D319" s="124"/>
      <c r="E319" s="124"/>
      <c r="F319" s="124"/>
      <c r="G319" s="124"/>
      <c r="H319" s="124"/>
      <c r="I319" s="146"/>
      <c r="J319" s="124"/>
      <c r="K319" s="146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spans="1:26" ht="15.75" customHeight="1" x14ac:dyDescent="0.2">
      <c r="A320" s="124"/>
      <c r="B320" s="124"/>
      <c r="C320" s="146"/>
      <c r="D320" s="124"/>
      <c r="E320" s="124"/>
      <c r="F320" s="124"/>
      <c r="G320" s="124"/>
      <c r="H320" s="124"/>
      <c r="I320" s="146"/>
      <c r="J320" s="124"/>
      <c r="K320" s="146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spans="1:26" ht="15.75" customHeight="1" x14ac:dyDescent="0.2">
      <c r="A321" s="124"/>
      <c r="B321" s="124"/>
      <c r="C321" s="146"/>
      <c r="D321" s="124"/>
      <c r="E321" s="124"/>
      <c r="F321" s="124"/>
      <c r="G321" s="124"/>
      <c r="H321" s="124"/>
      <c r="I321" s="146"/>
      <c r="J321" s="124"/>
      <c r="K321" s="146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spans="1:26" ht="15.75" customHeight="1" x14ac:dyDescent="0.2">
      <c r="A322" s="124"/>
      <c r="B322" s="124"/>
      <c r="C322" s="146"/>
      <c r="D322" s="124"/>
      <c r="E322" s="124"/>
      <c r="F322" s="124"/>
      <c r="G322" s="124"/>
      <c r="H322" s="124"/>
      <c r="I322" s="146"/>
      <c r="J322" s="124"/>
      <c r="K322" s="146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spans="1:26" ht="15.75" customHeight="1" x14ac:dyDescent="0.2">
      <c r="A323" s="124"/>
      <c r="B323" s="124"/>
      <c r="C323" s="146"/>
      <c r="D323" s="124"/>
      <c r="E323" s="124"/>
      <c r="F323" s="124"/>
      <c r="G323" s="124"/>
      <c r="H323" s="124"/>
      <c r="I323" s="146"/>
      <c r="J323" s="124"/>
      <c r="K323" s="146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spans="1:26" ht="15.75" customHeight="1" x14ac:dyDescent="0.2">
      <c r="A324" s="124"/>
      <c r="B324" s="124"/>
      <c r="C324" s="146"/>
      <c r="D324" s="124"/>
      <c r="E324" s="124"/>
      <c r="F324" s="124"/>
      <c r="G324" s="124"/>
      <c r="H324" s="124"/>
      <c r="I324" s="146"/>
      <c r="J324" s="124"/>
      <c r="K324" s="146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spans="1:26" ht="15.75" customHeight="1" x14ac:dyDescent="0.2">
      <c r="A325" s="124"/>
      <c r="B325" s="124"/>
      <c r="C325" s="146"/>
      <c r="D325" s="124"/>
      <c r="E325" s="124"/>
      <c r="F325" s="124"/>
      <c r="G325" s="124"/>
      <c r="H325" s="124"/>
      <c r="I325" s="146"/>
      <c r="J325" s="124"/>
      <c r="K325" s="146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spans="1:26" ht="15.75" customHeight="1" x14ac:dyDescent="0.2">
      <c r="A326" s="124"/>
      <c r="B326" s="124"/>
      <c r="C326" s="146"/>
      <c r="D326" s="124"/>
      <c r="E326" s="124"/>
      <c r="F326" s="124"/>
      <c r="G326" s="124"/>
      <c r="H326" s="124"/>
      <c r="I326" s="146"/>
      <c r="J326" s="124"/>
      <c r="K326" s="146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spans="1:26" ht="15.75" customHeight="1" x14ac:dyDescent="0.2">
      <c r="A327" s="124"/>
      <c r="B327" s="124"/>
      <c r="C327" s="146"/>
      <c r="D327" s="124"/>
      <c r="E327" s="124"/>
      <c r="F327" s="124"/>
      <c r="G327" s="124"/>
      <c r="H327" s="124"/>
      <c r="I327" s="146"/>
      <c r="J327" s="124"/>
      <c r="K327" s="146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spans="1:26" ht="15.75" customHeight="1" x14ac:dyDescent="0.2">
      <c r="A328" s="124"/>
      <c r="B328" s="124"/>
      <c r="C328" s="146"/>
      <c r="D328" s="124"/>
      <c r="E328" s="124"/>
      <c r="F328" s="124"/>
      <c r="G328" s="124"/>
      <c r="H328" s="124"/>
      <c r="I328" s="146"/>
      <c r="J328" s="124"/>
      <c r="K328" s="146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spans="1:26" ht="15.75" customHeight="1" x14ac:dyDescent="0.2">
      <c r="A329" s="124"/>
      <c r="B329" s="124"/>
      <c r="C329" s="146"/>
      <c r="D329" s="124"/>
      <c r="E329" s="124"/>
      <c r="F329" s="124"/>
      <c r="G329" s="124"/>
      <c r="H329" s="124"/>
      <c r="I329" s="146"/>
      <c r="J329" s="124"/>
      <c r="K329" s="146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spans="1:26" ht="15.75" customHeight="1" x14ac:dyDescent="0.2">
      <c r="A330" s="124"/>
      <c r="B330" s="124"/>
      <c r="C330" s="146"/>
      <c r="D330" s="124"/>
      <c r="E330" s="124"/>
      <c r="F330" s="124"/>
      <c r="G330" s="124"/>
      <c r="H330" s="124"/>
      <c r="I330" s="146"/>
      <c r="J330" s="124"/>
      <c r="K330" s="146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spans="1:26" ht="15.75" customHeight="1" x14ac:dyDescent="0.2">
      <c r="A331" s="124"/>
      <c r="B331" s="124"/>
      <c r="C331" s="146"/>
      <c r="D331" s="124"/>
      <c r="E331" s="124"/>
      <c r="F331" s="124"/>
      <c r="G331" s="124"/>
      <c r="H331" s="124"/>
      <c r="I331" s="146"/>
      <c r="J331" s="124"/>
      <c r="K331" s="146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spans="1:26" ht="15.75" customHeight="1" x14ac:dyDescent="0.2">
      <c r="A332" s="124"/>
      <c r="B332" s="124"/>
      <c r="C332" s="146"/>
      <c r="D332" s="124"/>
      <c r="E332" s="124"/>
      <c r="F332" s="124"/>
      <c r="G332" s="124"/>
      <c r="H332" s="124"/>
      <c r="I332" s="146"/>
      <c r="J332" s="124"/>
      <c r="K332" s="146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spans="1:26" ht="15.75" customHeight="1" x14ac:dyDescent="0.2">
      <c r="A333" s="124"/>
      <c r="B333" s="124"/>
      <c r="C333" s="146"/>
      <c r="D333" s="124"/>
      <c r="E333" s="124"/>
      <c r="F333" s="124"/>
      <c r="G333" s="124"/>
      <c r="H333" s="124"/>
      <c r="I333" s="146"/>
      <c r="J333" s="124"/>
      <c r="K333" s="146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spans="1:26" ht="15.75" customHeight="1" x14ac:dyDescent="0.2">
      <c r="A334" s="124"/>
      <c r="B334" s="124"/>
      <c r="C334" s="146"/>
      <c r="D334" s="124"/>
      <c r="E334" s="124"/>
      <c r="F334" s="124"/>
      <c r="G334" s="124"/>
      <c r="H334" s="124"/>
      <c r="I334" s="146"/>
      <c r="J334" s="124"/>
      <c r="K334" s="146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spans="1:26" ht="15.75" customHeight="1" x14ac:dyDescent="0.2">
      <c r="A335" s="124"/>
      <c r="B335" s="124"/>
      <c r="C335" s="146"/>
      <c r="D335" s="124"/>
      <c r="E335" s="124"/>
      <c r="F335" s="124"/>
      <c r="G335" s="124"/>
      <c r="H335" s="124"/>
      <c r="I335" s="146"/>
      <c r="J335" s="124"/>
      <c r="K335" s="146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spans="1:26" ht="15.75" customHeight="1" x14ac:dyDescent="0.2">
      <c r="A336" s="124"/>
      <c r="B336" s="124"/>
      <c r="C336" s="146"/>
      <c r="D336" s="124"/>
      <c r="E336" s="124"/>
      <c r="F336" s="124"/>
      <c r="G336" s="124"/>
      <c r="H336" s="124"/>
      <c r="I336" s="146"/>
      <c r="J336" s="124"/>
      <c r="K336" s="146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spans="1:26" ht="15.75" customHeight="1" x14ac:dyDescent="0.2">
      <c r="A337" s="124"/>
      <c r="B337" s="124"/>
      <c r="C337" s="146"/>
      <c r="D337" s="124"/>
      <c r="E337" s="124"/>
      <c r="F337" s="124"/>
      <c r="G337" s="124"/>
      <c r="H337" s="124"/>
      <c r="I337" s="146"/>
      <c r="J337" s="124"/>
      <c r="K337" s="146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spans="1:26" ht="15.75" customHeight="1" x14ac:dyDescent="0.2">
      <c r="A338" s="124"/>
      <c r="B338" s="124"/>
      <c r="C338" s="146"/>
      <c r="D338" s="124"/>
      <c r="E338" s="124"/>
      <c r="F338" s="124"/>
      <c r="G338" s="124"/>
      <c r="H338" s="124"/>
      <c r="I338" s="146"/>
      <c r="J338" s="124"/>
      <c r="K338" s="146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spans="1:26" ht="15.75" customHeight="1" x14ac:dyDescent="0.2">
      <c r="A339" s="124"/>
      <c r="B339" s="124"/>
      <c r="C339" s="146"/>
      <c r="D339" s="124"/>
      <c r="E339" s="124"/>
      <c r="F339" s="124"/>
      <c r="G339" s="124"/>
      <c r="H339" s="124"/>
      <c r="I339" s="146"/>
      <c r="J339" s="124"/>
      <c r="K339" s="146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spans="1:26" ht="15.75" customHeight="1" x14ac:dyDescent="0.2">
      <c r="A340" s="124"/>
      <c r="B340" s="124"/>
      <c r="C340" s="146"/>
      <c r="D340" s="124"/>
      <c r="E340" s="124"/>
      <c r="F340" s="124"/>
      <c r="G340" s="124"/>
      <c r="H340" s="124"/>
      <c r="I340" s="146"/>
      <c r="J340" s="124"/>
      <c r="K340" s="146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spans="1:26" ht="15.75" customHeight="1" x14ac:dyDescent="0.2">
      <c r="A341" s="124"/>
      <c r="B341" s="124"/>
      <c r="C341" s="146"/>
      <c r="D341" s="124"/>
      <c r="E341" s="124"/>
      <c r="F341" s="124"/>
      <c r="G341" s="124"/>
      <c r="H341" s="124"/>
      <c r="I341" s="146"/>
      <c r="J341" s="124"/>
      <c r="K341" s="146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spans="1:26" ht="15.75" customHeight="1" x14ac:dyDescent="0.2">
      <c r="A342" s="124"/>
      <c r="B342" s="124"/>
      <c r="C342" s="146"/>
      <c r="D342" s="124"/>
      <c r="E342" s="124"/>
      <c r="F342" s="124"/>
      <c r="G342" s="124"/>
      <c r="H342" s="124"/>
      <c r="I342" s="146"/>
      <c r="J342" s="124"/>
      <c r="K342" s="146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spans="1:26" ht="15.75" customHeight="1" x14ac:dyDescent="0.2">
      <c r="A343" s="124"/>
      <c r="B343" s="124"/>
      <c r="C343" s="146"/>
      <c r="D343" s="124"/>
      <c r="E343" s="124"/>
      <c r="F343" s="124"/>
      <c r="G343" s="124"/>
      <c r="H343" s="124"/>
      <c r="I343" s="146"/>
      <c r="J343" s="124"/>
      <c r="K343" s="146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spans="1:26" ht="15.75" customHeight="1" x14ac:dyDescent="0.2">
      <c r="A344" s="124"/>
      <c r="B344" s="124"/>
      <c r="C344" s="146"/>
      <c r="D344" s="124"/>
      <c r="E344" s="124"/>
      <c r="F344" s="124"/>
      <c r="G344" s="124"/>
      <c r="H344" s="124"/>
      <c r="I344" s="146"/>
      <c r="J344" s="124"/>
      <c r="K344" s="146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spans="1:26" ht="15.75" customHeight="1" x14ac:dyDescent="0.2">
      <c r="A345" s="124"/>
      <c r="B345" s="124"/>
      <c r="C345" s="146"/>
      <c r="D345" s="124"/>
      <c r="E345" s="124"/>
      <c r="F345" s="124"/>
      <c r="G345" s="124"/>
      <c r="H345" s="124"/>
      <c r="I345" s="146"/>
      <c r="J345" s="124"/>
      <c r="K345" s="146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spans="1:26" ht="15.75" customHeight="1" x14ac:dyDescent="0.2">
      <c r="A346" s="124"/>
      <c r="B346" s="124"/>
      <c r="C346" s="146"/>
      <c r="D346" s="124"/>
      <c r="E346" s="124"/>
      <c r="F346" s="124"/>
      <c r="G346" s="124"/>
      <c r="H346" s="124"/>
      <c r="I346" s="146"/>
      <c r="J346" s="124"/>
      <c r="K346" s="146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spans="1:26" ht="15.75" customHeight="1" x14ac:dyDescent="0.2">
      <c r="A347" s="124"/>
      <c r="B347" s="124"/>
      <c r="C347" s="146"/>
      <c r="D347" s="124"/>
      <c r="E347" s="124"/>
      <c r="F347" s="124"/>
      <c r="G347" s="124"/>
      <c r="H347" s="124"/>
      <c r="I347" s="146"/>
      <c r="J347" s="124"/>
      <c r="K347" s="146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spans="1:26" ht="15.75" customHeight="1" x14ac:dyDescent="0.2">
      <c r="A348" s="124"/>
      <c r="B348" s="124"/>
      <c r="C348" s="146"/>
      <c r="D348" s="124"/>
      <c r="E348" s="124"/>
      <c r="F348" s="124"/>
      <c r="G348" s="124"/>
      <c r="H348" s="124"/>
      <c r="I348" s="146"/>
      <c r="J348" s="124"/>
      <c r="K348" s="146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spans="1:26" ht="15.75" customHeight="1" x14ac:dyDescent="0.2">
      <c r="A349" s="124"/>
      <c r="B349" s="124"/>
      <c r="C349" s="146"/>
      <c r="D349" s="124"/>
      <c r="E349" s="124"/>
      <c r="F349" s="124"/>
      <c r="G349" s="124"/>
      <c r="H349" s="124"/>
      <c r="I349" s="146"/>
      <c r="J349" s="124"/>
      <c r="K349" s="146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spans="1:26" ht="15.75" customHeight="1" x14ac:dyDescent="0.2">
      <c r="A350" s="124"/>
      <c r="B350" s="124"/>
      <c r="C350" s="146"/>
      <c r="D350" s="124"/>
      <c r="E350" s="124"/>
      <c r="F350" s="124"/>
      <c r="G350" s="124"/>
      <c r="H350" s="124"/>
      <c r="I350" s="146"/>
      <c r="J350" s="124"/>
      <c r="K350" s="146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spans="1:26" ht="15.75" customHeight="1" x14ac:dyDescent="0.2">
      <c r="A351" s="124"/>
      <c r="B351" s="124"/>
      <c r="C351" s="146"/>
      <c r="D351" s="124"/>
      <c r="E351" s="124"/>
      <c r="F351" s="124"/>
      <c r="G351" s="124"/>
      <c r="H351" s="124"/>
      <c r="I351" s="146"/>
      <c r="J351" s="124"/>
      <c r="K351" s="146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spans="1:26" ht="15.75" customHeight="1" x14ac:dyDescent="0.2">
      <c r="A352" s="124"/>
      <c r="B352" s="124"/>
      <c r="C352" s="146"/>
      <c r="D352" s="124"/>
      <c r="E352" s="124"/>
      <c r="F352" s="124"/>
      <c r="G352" s="124"/>
      <c r="H352" s="124"/>
      <c r="I352" s="146"/>
      <c r="J352" s="124"/>
      <c r="K352" s="146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spans="1:26" ht="15.75" customHeight="1" x14ac:dyDescent="0.2">
      <c r="A353" s="124"/>
      <c r="B353" s="124"/>
      <c r="C353" s="146"/>
      <c r="D353" s="124"/>
      <c r="E353" s="124"/>
      <c r="F353" s="124"/>
      <c r="G353" s="124"/>
      <c r="H353" s="124"/>
      <c r="I353" s="146"/>
      <c r="J353" s="124"/>
      <c r="K353" s="146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spans="1:26" ht="15.75" customHeight="1" x14ac:dyDescent="0.2">
      <c r="A354" s="124"/>
      <c r="B354" s="124"/>
      <c r="C354" s="146"/>
      <c r="D354" s="124"/>
      <c r="E354" s="124"/>
      <c r="F354" s="124"/>
      <c r="G354" s="124"/>
      <c r="H354" s="124"/>
      <c r="I354" s="146"/>
      <c r="J354" s="124"/>
      <c r="K354" s="146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spans="1:26" ht="15.75" customHeight="1" x14ac:dyDescent="0.2">
      <c r="A355" s="124"/>
      <c r="B355" s="124"/>
      <c r="C355" s="146"/>
      <c r="D355" s="124"/>
      <c r="E355" s="124"/>
      <c r="F355" s="124"/>
      <c r="G355" s="124"/>
      <c r="H355" s="124"/>
      <c r="I355" s="146"/>
      <c r="J355" s="124"/>
      <c r="K355" s="146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spans="1:26" ht="15.75" customHeight="1" x14ac:dyDescent="0.2">
      <c r="A356" s="124"/>
      <c r="B356" s="124"/>
      <c r="C356" s="146"/>
      <c r="D356" s="124"/>
      <c r="E356" s="124"/>
      <c r="F356" s="124"/>
      <c r="G356" s="124"/>
      <c r="H356" s="124"/>
      <c r="I356" s="146"/>
      <c r="J356" s="124"/>
      <c r="K356" s="146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spans="1:26" ht="15.75" customHeight="1" x14ac:dyDescent="0.2">
      <c r="A357" s="124"/>
      <c r="B357" s="124"/>
      <c r="C357" s="146"/>
      <c r="D357" s="124"/>
      <c r="E357" s="124"/>
      <c r="F357" s="124"/>
      <c r="G357" s="124"/>
      <c r="H357" s="124"/>
      <c r="I357" s="146"/>
      <c r="J357" s="124"/>
      <c r="K357" s="146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spans="1:26" ht="15.75" customHeight="1" x14ac:dyDescent="0.2">
      <c r="A358" s="124"/>
      <c r="B358" s="124"/>
      <c r="C358" s="146"/>
      <c r="D358" s="124"/>
      <c r="E358" s="124"/>
      <c r="F358" s="124"/>
      <c r="G358" s="124"/>
      <c r="H358" s="124"/>
      <c r="I358" s="146"/>
      <c r="J358" s="124"/>
      <c r="K358" s="146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spans="1:26" ht="15.75" customHeight="1" x14ac:dyDescent="0.2">
      <c r="A359" s="124"/>
      <c r="B359" s="124"/>
      <c r="C359" s="146"/>
      <c r="D359" s="124"/>
      <c r="E359" s="124"/>
      <c r="F359" s="124"/>
      <c r="G359" s="124"/>
      <c r="H359" s="124"/>
      <c r="I359" s="146"/>
      <c r="J359" s="124"/>
      <c r="K359" s="146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spans="1:26" ht="15.75" customHeight="1" x14ac:dyDescent="0.2">
      <c r="A360" s="124"/>
      <c r="B360" s="124"/>
      <c r="C360" s="146"/>
      <c r="D360" s="124"/>
      <c r="E360" s="124"/>
      <c r="F360" s="124"/>
      <c r="G360" s="124"/>
      <c r="H360" s="124"/>
      <c r="I360" s="146"/>
      <c r="J360" s="124"/>
      <c r="K360" s="146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spans="1:26" ht="15.75" customHeight="1" x14ac:dyDescent="0.2">
      <c r="A361" s="124"/>
      <c r="B361" s="124"/>
      <c r="C361" s="146"/>
      <c r="D361" s="124"/>
      <c r="E361" s="124"/>
      <c r="F361" s="124"/>
      <c r="G361" s="124"/>
      <c r="H361" s="124"/>
      <c r="I361" s="146"/>
      <c r="J361" s="124"/>
      <c r="K361" s="146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spans="1:26" ht="15.75" customHeight="1" x14ac:dyDescent="0.2">
      <c r="A362" s="124"/>
      <c r="B362" s="124"/>
      <c r="C362" s="146"/>
      <c r="D362" s="124"/>
      <c r="E362" s="124"/>
      <c r="F362" s="124"/>
      <c r="G362" s="124"/>
      <c r="H362" s="124"/>
      <c r="I362" s="146"/>
      <c r="J362" s="124"/>
      <c r="K362" s="146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spans="1:26" ht="15.75" customHeight="1" x14ac:dyDescent="0.2">
      <c r="A363" s="124"/>
      <c r="B363" s="124"/>
      <c r="C363" s="146"/>
      <c r="D363" s="124"/>
      <c r="E363" s="124"/>
      <c r="F363" s="124"/>
      <c r="G363" s="124"/>
      <c r="H363" s="124"/>
      <c r="I363" s="146"/>
      <c r="J363" s="124"/>
      <c r="K363" s="146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spans="1:26" ht="15.75" customHeight="1" x14ac:dyDescent="0.2">
      <c r="A364" s="124"/>
      <c r="B364" s="124"/>
      <c r="C364" s="146"/>
      <c r="D364" s="124"/>
      <c r="E364" s="124"/>
      <c r="F364" s="124"/>
      <c r="G364" s="124"/>
      <c r="H364" s="124"/>
      <c r="I364" s="146"/>
      <c r="J364" s="124"/>
      <c r="K364" s="146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spans="1:26" ht="15.75" customHeight="1" x14ac:dyDescent="0.2">
      <c r="A365" s="124"/>
      <c r="B365" s="124"/>
      <c r="C365" s="146"/>
      <c r="D365" s="124"/>
      <c r="E365" s="124"/>
      <c r="F365" s="124"/>
      <c r="G365" s="124"/>
      <c r="H365" s="124"/>
      <c r="I365" s="146"/>
      <c r="J365" s="124"/>
      <c r="K365" s="146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spans="1:26" ht="15.75" customHeight="1" x14ac:dyDescent="0.2">
      <c r="A366" s="124"/>
      <c r="B366" s="124"/>
      <c r="C366" s="146"/>
      <c r="D366" s="124"/>
      <c r="E366" s="124"/>
      <c r="F366" s="124"/>
      <c r="G366" s="124"/>
      <c r="H366" s="124"/>
      <c r="I366" s="146"/>
      <c r="J366" s="124"/>
      <c r="K366" s="146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spans="1:26" ht="15.75" customHeight="1" x14ac:dyDescent="0.2">
      <c r="A367" s="124"/>
      <c r="B367" s="124"/>
      <c r="C367" s="146"/>
      <c r="D367" s="124"/>
      <c r="E367" s="124"/>
      <c r="F367" s="124"/>
      <c r="G367" s="124"/>
      <c r="H367" s="124"/>
      <c r="I367" s="146"/>
      <c r="J367" s="124"/>
      <c r="K367" s="146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spans="1:26" ht="15.75" customHeight="1" x14ac:dyDescent="0.2">
      <c r="A368" s="124"/>
      <c r="B368" s="124"/>
      <c r="C368" s="146"/>
      <c r="D368" s="124"/>
      <c r="E368" s="124"/>
      <c r="F368" s="124"/>
      <c r="G368" s="124"/>
      <c r="H368" s="124"/>
      <c r="I368" s="146"/>
      <c r="J368" s="124"/>
      <c r="K368" s="146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spans="1:26" ht="15.75" customHeight="1" x14ac:dyDescent="0.2">
      <c r="A369" s="124"/>
      <c r="B369" s="124"/>
      <c r="C369" s="146"/>
      <c r="D369" s="124"/>
      <c r="E369" s="124"/>
      <c r="F369" s="124"/>
      <c r="G369" s="124"/>
      <c r="H369" s="124"/>
      <c r="I369" s="146"/>
      <c r="J369" s="124"/>
      <c r="K369" s="146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spans="1:26" ht="15.75" customHeight="1" x14ac:dyDescent="0.2">
      <c r="A370" s="124"/>
      <c r="B370" s="124"/>
      <c r="C370" s="146"/>
      <c r="D370" s="124"/>
      <c r="E370" s="124"/>
      <c r="F370" s="124"/>
      <c r="G370" s="124"/>
      <c r="H370" s="124"/>
      <c r="I370" s="146"/>
      <c r="J370" s="124"/>
      <c r="K370" s="146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spans="1:26" ht="15.75" customHeight="1" x14ac:dyDescent="0.2">
      <c r="A371" s="124"/>
      <c r="B371" s="124"/>
      <c r="C371" s="146"/>
      <c r="D371" s="124"/>
      <c r="E371" s="124"/>
      <c r="F371" s="124"/>
      <c r="G371" s="124"/>
      <c r="H371" s="124"/>
      <c r="I371" s="146"/>
      <c r="J371" s="124"/>
      <c r="K371" s="146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spans="1:26" ht="15.75" customHeight="1" x14ac:dyDescent="0.2">
      <c r="A372" s="124"/>
      <c r="B372" s="124"/>
      <c r="C372" s="146"/>
      <c r="D372" s="124"/>
      <c r="E372" s="124"/>
      <c r="F372" s="124"/>
      <c r="G372" s="124"/>
      <c r="H372" s="124"/>
      <c r="I372" s="146"/>
      <c r="J372" s="124"/>
      <c r="K372" s="146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spans="1:26" ht="15.75" customHeight="1" x14ac:dyDescent="0.2">
      <c r="A373" s="124"/>
      <c r="B373" s="124"/>
      <c r="C373" s="146"/>
      <c r="D373" s="124"/>
      <c r="E373" s="124"/>
      <c r="F373" s="124"/>
      <c r="G373" s="124"/>
      <c r="H373" s="124"/>
      <c r="I373" s="146"/>
      <c r="J373" s="124"/>
      <c r="K373" s="146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spans="1:26" ht="15.75" customHeight="1" x14ac:dyDescent="0.2">
      <c r="A374" s="124"/>
      <c r="B374" s="124"/>
      <c r="C374" s="146"/>
      <c r="D374" s="124"/>
      <c r="E374" s="124"/>
      <c r="F374" s="124"/>
      <c r="G374" s="124"/>
      <c r="H374" s="124"/>
      <c r="I374" s="146"/>
      <c r="J374" s="124"/>
      <c r="K374" s="146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spans="1:26" ht="15.75" customHeight="1" x14ac:dyDescent="0.2">
      <c r="A375" s="124"/>
      <c r="B375" s="124"/>
      <c r="C375" s="146"/>
      <c r="D375" s="124"/>
      <c r="E375" s="124"/>
      <c r="F375" s="124"/>
      <c r="G375" s="124"/>
      <c r="H375" s="124"/>
      <c r="I375" s="146"/>
      <c r="J375" s="124"/>
      <c r="K375" s="146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spans="1:26" ht="15.75" customHeight="1" x14ac:dyDescent="0.2">
      <c r="A376" s="124"/>
      <c r="B376" s="124"/>
      <c r="C376" s="146"/>
      <c r="D376" s="124"/>
      <c r="E376" s="124"/>
      <c r="F376" s="124"/>
      <c r="G376" s="124"/>
      <c r="H376" s="124"/>
      <c r="I376" s="146"/>
      <c r="J376" s="124"/>
      <c r="K376" s="146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spans="1:26" ht="15.75" customHeight="1" x14ac:dyDescent="0.2">
      <c r="A377" s="124"/>
      <c r="B377" s="124"/>
      <c r="C377" s="146"/>
      <c r="D377" s="124"/>
      <c r="E377" s="124"/>
      <c r="F377" s="124"/>
      <c r="G377" s="124"/>
      <c r="H377" s="124"/>
      <c r="I377" s="146"/>
      <c r="J377" s="124"/>
      <c r="K377" s="146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spans="1:26" ht="15.75" customHeight="1" x14ac:dyDescent="0.2">
      <c r="A378" s="124"/>
      <c r="B378" s="124"/>
      <c r="C378" s="146"/>
      <c r="D378" s="124"/>
      <c r="E378" s="124"/>
      <c r="F378" s="124"/>
      <c r="G378" s="124"/>
      <c r="H378" s="124"/>
      <c r="I378" s="146"/>
      <c r="J378" s="124"/>
      <c r="K378" s="146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spans="1:26" ht="15.75" customHeight="1" x14ac:dyDescent="0.2">
      <c r="A379" s="124"/>
      <c r="B379" s="124"/>
      <c r="C379" s="146"/>
      <c r="D379" s="124"/>
      <c r="E379" s="124"/>
      <c r="F379" s="124"/>
      <c r="G379" s="124"/>
      <c r="H379" s="124"/>
      <c r="I379" s="146"/>
      <c r="J379" s="124"/>
      <c r="K379" s="146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spans="1:26" ht="15.75" customHeight="1" x14ac:dyDescent="0.2">
      <c r="A380" s="124"/>
      <c r="B380" s="124"/>
      <c r="C380" s="146"/>
      <c r="D380" s="124"/>
      <c r="E380" s="124"/>
      <c r="F380" s="124"/>
      <c r="G380" s="124"/>
      <c r="H380" s="124"/>
      <c r="I380" s="146"/>
      <c r="J380" s="124"/>
      <c r="K380" s="146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spans="1:26" ht="15.75" customHeight="1" x14ac:dyDescent="0.2">
      <c r="A381" s="124"/>
      <c r="B381" s="124"/>
      <c r="C381" s="146"/>
      <c r="D381" s="124"/>
      <c r="E381" s="124"/>
      <c r="F381" s="124"/>
      <c r="G381" s="124"/>
      <c r="H381" s="124"/>
      <c r="I381" s="146"/>
      <c r="J381" s="124"/>
      <c r="K381" s="146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spans="1:26" ht="15.75" customHeight="1" x14ac:dyDescent="0.2">
      <c r="A382" s="124"/>
      <c r="B382" s="124"/>
      <c r="C382" s="146"/>
      <c r="D382" s="124"/>
      <c r="E382" s="124"/>
      <c r="F382" s="124"/>
      <c r="G382" s="124"/>
      <c r="H382" s="124"/>
      <c r="I382" s="146"/>
      <c r="J382" s="124"/>
      <c r="K382" s="146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spans="1:26" ht="15.75" customHeight="1" x14ac:dyDescent="0.2">
      <c r="A383" s="124"/>
      <c r="B383" s="124"/>
      <c r="C383" s="146"/>
      <c r="D383" s="124"/>
      <c r="E383" s="124"/>
      <c r="F383" s="124"/>
      <c r="G383" s="124"/>
      <c r="H383" s="124"/>
      <c r="I383" s="146"/>
      <c r="J383" s="124"/>
      <c r="K383" s="146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spans="1:26" ht="15.75" customHeight="1" x14ac:dyDescent="0.2">
      <c r="A384" s="124"/>
      <c r="B384" s="124"/>
      <c r="C384" s="146"/>
      <c r="D384" s="124"/>
      <c r="E384" s="124"/>
      <c r="F384" s="124"/>
      <c r="G384" s="124"/>
      <c r="H384" s="124"/>
      <c r="I384" s="146"/>
      <c r="J384" s="124"/>
      <c r="K384" s="146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spans="1:26" ht="15.75" customHeight="1" x14ac:dyDescent="0.2">
      <c r="A385" s="124"/>
      <c r="B385" s="124"/>
      <c r="C385" s="146"/>
      <c r="D385" s="124"/>
      <c r="E385" s="124"/>
      <c r="F385" s="124"/>
      <c r="G385" s="124"/>
      <c r="H385" s="124"/>
      <c r="I385" s="146"/>
      <c r="J385" s="124"/>
      <c r="K385" s="146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spans="1:26" ht="15.75" customHeight="1" x14ac:dyDescent="0.2">
      <c r="A386" s="124"/>
      <c r="B386" s="124"/>
      <c r="C386" s="146"/>
      <c r="D386" s="124"/>
      <c r="E386" s="124"/>
      <c r="F386" s="124"/>
      <c r="G386" s="124"/>
      <c r="H386" s="124"/>
      <c r="I386" s="146"/>
      <c r="J386" s="124"/>
      <c r="K386" s="146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spans="1:26" ht="15.75" customHeight="1" x14ac:dyDescent="0.2">
      <c r="A387" s="124"/>
      <c r="B387" s="124"/>
      <c r="C387" s="146"/>
      <c r="D387" s="124"/>
      <c r="E387" s="124"/>
      <c r="F387" s="124"/>
      <c r="G387" s="124"/>
      <c r="H387" s="124"/>
      <c r="I387" s="146"/>
      <c r="J387" s="124"/>
      <c r="K387" s="146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spans="1:26" ht="15.75" customHeight="1" x14ac:dyDescent="0.2">
      <c r="A388" s="124"/>
      <c r="B388" s="124"/>
      <c r="C388" s="146"/>
      <c r="D388" s="124"/>
      <c r="E388" s="124"/>
      <c r="F388" s="124"/>
      <c r="G388" s="124"/>
      <c r="H388" s="124"/>
      <c r="I388" s="146"/>
      <c r="J388" s="124"/>
      <c r="K388" s="146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spans="1:26" ht="15.75" customHeight="1" x14ac:dyDescent="0.2">
      <c r="A389" s="124"/>
      <c r="B389" s="124"/>
      <c r="C389" s="146"/>
      <c r="D389" s="124"/>
      <c r="E389" s="124"/>
      <c r="F389" s="124"/>
      <c r="G389" s="124"/>
      <c r="H389" s="124"/>
      <c r="I389" s="146"/>
      <c r="J389" s="124"/>
      <c r="K389" s="146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spans="1:26" ht="15.75" customHeight="1" x14ac:dyDescent="0.2">
      <c r="A390" s="124"/>
      <c r="B390" s="124"/>
      <c r="C390" s="146"/>
      <c r="D390" s="124"/>
      <c r="E390" s="124"/>
      <c r="F390" s="124"/>
      <c r="G390" s="124"/>
      <c r="H390" s="124"/>
      <c r="I390" s="146"/>
      <c r="J390" s="124"/>
      <c r="K390" s="146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spans="1:26" ht="15.75" customHeight="1" x14ac:dyDescent="0.2">
      <c r="A391" s="124"/>
      <c r="B391" s="124"/>
      <c r="C391" s="146"/>
      <c r="D391" s="124"/>
      <c r="E391" s="124"/>
      <c r="F391" s="124"/>
      <c r="G391" s="124"/>
      <c r="H391" s="124"/>
      <c r="I391" s="146"/>
      <c r="J391" s="124"/>
      <c r="K391" s="146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spans="1:26" ht="15.75" customHeight="1" x14ac:dyDescent="0.2">
      <c r="A392" s="124"/>
      <c r="B392" s="124"/>
      <c r="C392" s="146"/>
      <c r="D392" s="124"/>
      <c r="E392" s="124"/>
      <c r="F392" s="124"/>
      <c r="G392" s="124"/>
      <c r="H392" s="124"/>
      <c r="I392" s="146"/>
      <c r="J392" s="124"/>
      <c r="K392" s="146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spans="1:26" ht="15.75" customHeight="1" x14ac:dyDescent="0.2">
      <c r="A393" s="124"/>
      <c r="B393" s="124"/>
      <c r="C393" s="146"/>
      <c r="D393" s="124"/>
      <c r="E393" s="124"/>
      <c r="F393" s="124"/>
      <c r="G393" s="124"/>
      <c r="H393" s="124"/>
      <c r="I393" s="146"/>
      <c r="J393" s="124"/>
      <c r="K393" s="146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spans="1:26" ht="15.75" customHeight="1" x14ac:dyDescent="0.2">
      <c r="A394" s="124"/>
      <c r="B394" s="124"/>
      <c r="C394" s="146"/>
      <c r="D394" s="124"/>
      <c r="E394" s="124"/>
      <c r="F394" s="124"/>
      <c r="G394" s="124"/>
      <c r="H394" s="124"/>
      <c r="I394" s="146"/>
      <c r="J394" s="124"/>
      <c r="K394" s="146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spans="1:26" ht="15.75" customHeight="1" x14ac:dyDescent="0.2">
      <c r="A395" s="124"/>
      <c r="B395" s="124"/>
      <c r="C395" s="146"/>
      <c r="D395" s="124"/>
      <c r="E395" s="124"/>
      <c r="F395" s="124"/>
      <c r="G395" s="124"/>
      <c r="H395" s="124"/>
      <c r="I395" s="146"/>
      <c r="J395" s="124"/>
      <c r="K395" s="146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spans="1:26" ht="15.75" customHeight="1" x14ac:dyDescent="0.2">
      <c r="A396" s="124"/>
      <c r="B396" s="124"/>
      <c r="C396" s="146"/>
      <c r="D396" s="124"/>
      <c r="E396" s="124"/>
      <c r="F396" s="124"/>
      <c r="G396" s="124"/>
      <c r="H396" s="124"/>
      <c r="I396" s="146"/>
      <c r="J396" s="124"/>
      <c r="K396" s="146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spans="1:26" ht="15.75" customHeight="1" x14ac:dyDescent="0.2">
      <c r="A397" s="124"/>
      <c r="B397" s="124"/>
      <c r="C397" s="146"/>
      <c r="D397" s="124"/>
      <c r="E397" s="124"/>
      <c r="F397" s="124"/>
      <c r="G397" s="124"/>
      <c r="H397" s="124"/>
      <c r="I397" s="146"/>
      <c r="J397" s="124"/>
      <c r="K397" s="146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spans="1:26" ht="15.75" customHeight="1" x14ac:dyDescent="0.2">
      <c r="A398" s="124"/>
      <c r="B398" s="124"/>
      <c r="C398" s="146"/>
      <c r="D398" s="124"/>
      <c r="E398" s="124"/>
      <c r="F398" s="124"/>
      <c r="G398" s="124"/>
      <c r="H398" s="124"/>
      <c r="I398" s="146"/>
      <c r="J398" s="124"/>
      <c r="K398" s="146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spans="1:26" ht="15.75" customHeight="1" x14ac:dyDescent="0.2">
      <c r="A399" s="124"/>
      <c r="B399" s="124"/>
      <c r="C399" s="146"/>
      <c r="D399" s="124"/>
      <c r="E399" s="124"/>
      <c r="F399" s="124"/>
      <c r="G399" s="124"/>
      <c r="H399" s="124"/>
      <c r="I399" s="146"/>
      <c r="J399" s="124"/>
      <c r="K399" s="146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spans="1:26" ht="15.75" customHeight="1" x14ac:dyDescent="0.2">
      <c r="A400" s="124"/>
      <c r="B400" s="124"/>
      <c r="C400" s="146"/>
      <c r="D400" s="124"/>
      <c r="E400" s="124"/>
      <c r="F400" s="124"/>
      <c r="G400" s="124"/>
      <c r="H400" s="124"/>
      <c r="I400" s="146"/>
      <c r="J400" s="124"/>
      <c r="K400" s="146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spans="1:26" ht="15.75" customHeight="1" x14ac:dyDescent="0.2">
      <c r="A401" s="124"/>
      <c r="B401" s="124"/>
      <c r="C401" s="146"/>
      <c r="D401" s="124"/>
      <c r="E401" s="124"/>
      <c r="F401" s="124"/>
      <c r="G401" s="124"/>
      <c r="H401" s="124"/>
      <c r="I401" s="146"/>
      <c r="J401" s="124"/>
      <c r="K401" s="146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spans="1:26" ht="15.75" customHeight="1" x14ac:dyDescent="0.2">
      <c r="A402" s="124"/>
      <c r="B402" s="124"/>
      <c r="C402" s="146"/>
      <c r="D402" s="124"/>
      <c r="E402" s="124"/>
      <c r="F402" s="124"/>
      <c r="G402" s="124"/>
      <c r="H402" s="124"/>
      <c r="I402" s="146"/>
      <c r="J402" s="124"/>
      <c r="K402" s="146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spans="1:26" ht="15.75" customHeight="1" x14ac:dyDescent="0.2">
      <c r="A403" s="124"/>
      <c r="B403" s="124"/>
      <c r="C403" s="146"/>
      <c r="D403" s="124"/>
      <c r="E403" s="124"/>
      <c r="F403" s="124"/>
      <c r="G403" s="124"/>
      <c r="H403" s="124"/>
      <c r="I403" s="146"/>
      <c r="J403" s="124"/>
      <c r="K403" s="146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spans="1:26" ht="15.75" customHeight="1" x14ac:dyDescent="0.2">
      <c r="A404" s="124"/>
      <c r="B404" s="124"/>
      <c r="C404" s="146"/>
      <c r="D404" s="124"/>
      <c r="E404" s="124"/>
      <c r="F404" s="124"/>
      <c r="G404" s="124"/>
      <c r="H404" s="124"/>
      <c r="I404" s="146"/>
      <c r="J404" s="124"/>
      <c r="K404" s="146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spans="1:26" ht="15.75" customHeight="1" x14ac:dyDescent="0.2">
      <c r="A405" s="124"/>
      <c r="B405" s="124"/>
      <c r="C405" s="146"/>
      <c r="D405" s="124"/>
      <c r="E405" s="124"/>
      <c r="F405" s="124"/>
      <c r="G405" s="124"/>
      <c r="H405" s="124"/>
      <c r="I405" s="146"/>
      <c r="J405" s="124"/>
      <c r="K405" s="146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spans="1:26" ht="15.75" customHeight="1" x14ac:dyDescent="0.2">
      <c r="A406" s="124"/>
      <c r="B406" s="124"/>
      <c r="C406" s="146"/>
      <c r="D406" s="124"/>
      <c r="E406" s="124"/>
      <c r="F406" s="124"/>
      <c r="G406" s="124"/>
      <c r="H406" s="124"/>
      <c r="I406" s="146"/>
      <c r="J406" s="124"/>
      <c r="K406" s="146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spans="1:26" ht="15.75" customHeight="1" x14ac:dyDescent="0.2">
      <c r="A407" s="124"/>
      <c r="B407" s="124"/>
      <c r="C407" s="146"/>
      <c r="D407" s="124"/>
      <c r="E407" s="124"/>
      <c r="F407" s="124"/>
      <c r="G407" s="124"/>
      <c r="H407" s="124"/>
      <c r="I407" s="146"/>
      <c r="J407" s="124"/>
      <c r="K407" s="146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spans="1:26" ht="15.75" customHeight="1" x14ac:dyDescent="0.2">
      <c r="A408" s="124"/>
      <c r="B408" s="124"/>
      <c r="C408" s="146"/>
      <c r="D408" s="124"/>
      <c r="E408" s="124"/>
      <c r="F408" s="124"/>
      <c r="G408" s="124"/>
      <c r="H408" s="124"/>
      <c r="I408" s="146"/>
      <c r="J408" s="124"/>
      <c r="K408" s="146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spans="1:26" ht="15.75" customHeight="1" x14ac:dyDescent="0.2">
      <c r="A409" s="124"/>
      <c r="B409" s="124"/>
      <c r="C409" s="146"/>
      <c r="D409" s="124"/>
      <c r="E409" s="124"/>
      <c r="F409" s="124"/>
      <c r="G409" s="124"/>
      <c r="H409" s="124"/>
      <c r="I409" s="146"/>
      <c r="J409" s="124"/>
      <c r="K409" s="146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spans="1:26" ht="15.75" customHeight="1" x14ac:dyDescent="0.2">
      <c r="A410" s="124"/>
      <c r="B410" s="124"/>
      <c r="C410" s="146"/>
      <c r="D410" s="124"/>
      <c r="E410" s="124"/>
      <c r="F410" s="124"/>
      <c r="G410" s="124"/>
      <c r="H410" s="124"/>
      <c r="I410" s="146"/>
      <c r="J410" s="124"/>
      <c r="K410" s="146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spans="1:26" ht="15.75" customHeight="1" x14ac:dyDescent="0.2">
      <c r="A411" s="124"/>
      <c r="B411" s="124"/>
      <c r="C411" s="146"/>
      <c r="D411" s="124"/>
      <c r="E411" s="124"/>
      <c r="F411" s="124"/>
      <c r="G411" s="124"/>
      <c r="H411" s="124"/>
      <c r="I411" s="146"/>
      <c r="J411" s="124"/>
      <c r="K411" s="146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spans="1:26" ht="15.75" customHeight="1" x14ac:dyDescent="0.2">
      <c r="A412" s="124"/>
      <c r="B412" s="124"/>
      <c r="C412" s="146"/>
      <c r="D412" s="124"/>
      <c r="E412" s="124"/>
      <c r="F412" s="124"/>
      <c r="G412" s="124"/>
      <c r="H412" s="124"/>
      <c r="I412" s="146"/>
      <c r="J412" s="124"/>
      <c r="K412" s="146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spans="1:26" ht="15.75" customHeight="1" x14ac:dyDescent="0.2">
      <c r="A413" s="124"/>
      <c r="B413" s="124"/>
      <c r="C413" s="146"/>
      <c r="D413" s="124"/>
      <c r="E413" s="124"/>
      <c r="F413" s="124"/>
      <c r="G413" s="124"/>
      <c r="H413" s="124"/>
      <c r="I413" s="146"/>
      <c r="J413" s="124"/>
      <c r="K413" s="146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spans="1:26" ht="15.75" customHeight="1" x14ac:dyDescent="0.2">
      <c r="A414" s="124"/>
      <c r="B414" s="124"/>
      <c r="C414" s="146"/>
      <c r="D414" s="124"/>
      <c r="E414" s="124"/>
      <c r="F414" s="124"/>
      <c r="G414" s="124"/>
      <c r="H414" s="124"/>
      <c r="I414" s="146"/>
      <c r="J414" s="124"/>
      <c r="K414" s="146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spans="1:26" ht="15.75" customHeight="1" x14ac:dyDescent="0.2">
      <c r="A415" s="124"/>
      <c r="B415" s="124"/>
      <c r="C415" s="146"/>
      <c r="D415" s="124"/>
      <c r="E415" s="124"/>
      <c r="F415" s="124"/>
      <c r="G415" s="124"/>
      <c r="H415" s="124"/>
      <c r="I415" s="146"/>
      <c r="J415" s="124"/>
      <c r="K415" s="146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spans="1:26" ht="15.75" customHeight="1" x14ac:dyDescent="0.2">
      <c r="A416" s="124"/>
      <c r="B416" s="124"/>
      <c r="C416" s="146"/>
      <c r="D416" s="124"/>
      <c r="E416" s="124"/>
      <c r="F416" s="124"/>
      <c r="G416" s="124"/>
      <c r="H416" s="124"/>
      <c r="I416" s="146"/>
      <c r="J416" s="124"/>
      <c r="K416" s="146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spans="1:26" ht="15.75" customHeight="1" x14ac:dyDescent="0.2">
      <c r="A417" s="124"/>
      <c r="B417" s="124"/>
      <c r="C417" s="146"/>
      <c r="D417" s="124"/>
      <c r="E417" s="124"/>
      <c r="F417" s="124"/>
      <c r="G417" s="124"/>
      <c r="H417" s="124"/>
      <c r="I417" s="146"/>
      <c r="J417" s="124"/>
      <c r="K417" s="146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spans="1:26" ht="15.75" customHeight="1" x14ac:dyDescent="0.2">
      <c r="A418" s="124"/>
      <c r="B418" s="124"/>
      <c r="C418" s="146"/>
      <c r="D418" s="124"/>
      <c r="E418" s="124"/>
      <c r="F418" s="124"/>
      <c r="G418" s="124"/>
      <c r="H418" s="124"/>
      <c r="I418" s="146"/>
      <c r="J418" s="124"/>
      <c r="K418" s="146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spans="1:26" ht="15.75" customHeight="1" x14ac:dyDescent="0.2">
      <c r="A419" s="124"/>
      <c r="B419" s="124"/>
      <c r="C419" s="146"/>
      <c r="D419" s="124"/>
      <c r="E419" s="124"/>
      <c r="F419" s="124"/>
      <c r="G419" s="124"/>
      <c r="H419" s="124"/>
      <c r="I419" s="146"/>
      <c r="J419" s="124"/>
      <c r="K419" s="146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spans="1:26" ht="15.75" customHeight="1" x14ac:dyDescent="0.2">
      <c r="A420" s="124"/>
      <c r="B420" s="124"/>
      <c r="C420" s="146"/>
      <c r="D420" s="124"/>
      <c r="E420" s="124"/>
      <c r="F420" s="124"/>
      <c r="G420" s="124"/>
      <c r="H420" s="124"/>
      <c r="I420" s="146"/>
      <c r="J420" s="124"/>
      <c r="K420" s="146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spans="1:26" ht="15.75" customHeight="1" x14ac:dyDescent="0.2">
      <c r="A421" s="124"/>
      <c r="B421" s="124"/>
      <c r="C421" s="146"/>
      <c r="D421" s="124"/>
      <c r="E421" s="124"/>
      <c r="F421" s="124"/>
      <c r="G421" s="124"/>
      <c r="H421" s="124"/>
      <c r="I421" s="146"/>
      <c r="J421" s="124"/>
      <c r="K421" s="146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spans="1:26" ht="15.75" customHeight="1" x14ac:dyDescent="0.2">
      <c r="A422" s="124"/>
      <c r="B422" s="124"/>
      <c r="C422" s="146"/>
      <c r="D422" s="124"/>
      <c r="E422" s="124"/>
      <c r="F422" s="124"/>
      <c r="G422" s="124"/>
      <c r="H422" s="124"/>
      <c r="I422" s="146"/>
      <c r="J422" s="124"/>
      <c r="K422" s="146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spans="1:26" ht="15.75" customHeight="1" x14ac:dyDescent="0.2">
      <c r="A423" s="124"/>
      <c r="B423" s="124"/>
      <c r="C423" s="146"/>
      <c r="D423" s="124"/>
      <c r="E423" s="124"/>
      <c r="F423" s="124"/>
      <c r="G423" s="124"/>
      <c r="H423" s="124"/>
      <c r="I423" s="146"/>
      <c r="J423" s="124"/>
      <c r="K423" s="146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spans="1:26" ht="15.75" customHeight="1" x14ac:dyDescent="0.2">
      <c r="A424" s="124"/>
      <c r="B424" s="124"/>
      <c r="C424" s="146"/>
      <c r="D424" s="124"/>
      <c r="E424" s="124"/>
      <c r="F424" s="124"/>
      <c r="G424" s="124"/>
      <c r="H424" s="124"/>
      <c r="I424" s="146"/>
      <c r="J424" s="124"/>
      <c r="K424" s="146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spans="1:26" ht="15.75" customHeight="1" x14ac:dyDescent="0.2">
      <c r="A425" s="124"/>
      <c r="B425" s="124"/>
      <c r="C425" s="146"/>
      <c r="D425" s="124"/>
      <c r="E425" s="124"/>
      <c r="F425" s="124"/>
      <c r="G425" s="124"/>
      <c r="H425" s="124"/>
      <c r="I425" s="146"/>
      <c r="J425" s="124"/>
      <c r="K425" s="146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spans="1:26" ht="15.75" customHeight="1" x14ac:dyDescent="0.2">
      <c r="A426" s="124"/>
      <c r="B426" s="124"/>
      <c r="C426" s="146"/>
      <c r="D426" s="124"/>
      <c r="E426" s="124"/>
      <c r="F426" s="124"/>
      <c r="G426" s="124"/>
      <c r="H426" s="124"/>
      <c r="I426" s="146"/>
      <c r="J426" s="124"/>
      <c r="K426" s="146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spans="1:26" ht="15.75" customHeight="1" x14ac:dyDescent="0.2">
      <c r="A427" s="124"/>
      <c r="B427" s="124"/>
      <c r="C427" s="146"/>
      <c r="D427" s="124"/>
      <c r="E427" s="124"/>
      <c r="F427" s="124"/>
      <c r="G427" s="124"/>
      <c r="H427" s="124"/>
      <c r="I427" s="146"/>
      <c r="J427" s="124"/>
      <c r="K427" s="146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spans="1:26" ht="15.75" customHeight="1" x14ac:dyDescent="0.2">
      <c r="A428" s="124"/>
      <c r="B428" s="124"/>
      <c r="C428" s="146"/>
      <c r="D428" s="124"/>
      <c r="E428" s="124"/>
      <c r="F428" s="124"/>
      <c r="G428" s="124"/>
      <c r="H428" s="124"/>
      <c r="I428" s="146"/>
      <c r="J428" s="124"/>
      <c r="K428" s="146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spans="1:26" ht="15.75" customHeight="1" x14ac:dyDescent="0.2">
      <c r="A429" s="124"/>
      <c r="B429" s="124"/>
      <c r="C429" s="146"/>
      <c r="D429" s="124"/>
      <c r="E429" s="124"/>
      <c r="F429" s="124"/>
      <c r="G429" s="124"/>
      <c r="H429" s="124"/>
      <c r="I429" s="146"/>
      <c r="J429" s="124"/>
      <c r="K429" s="146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spans="1:26" ht="15.75" customHeight="1" x14ac:dyDescent="0.2">
      <c r="A430" s="124"/>
      <c r="B430" s="124"/>
      <c r="C430" s="146"/>
      <c r="D430" s="124"/>
      <c r="E430" s="124"/>
      <c r="F430" s="124"/>
      <c r="G430" s="124"/>
      <c r="H430" s="124"/>
      <c r="I430" s="146"/>
      <c r="J430" s="124"/>
      <c r="K430" s="146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spans="1:26" ht="15.75" customHeight="1" x14ac:dyDescent="0.2">
      <c r="A431" s="124"/>
      <c r="B431" s="124"/>
      <c r="C431" s="146"/>
      <c r="D431" s="124"/>
      <c r="E431" s="124"/>
      <c r="F431" s="124"/>
      <c r="G431" s="124"/>
      <c r="H431" s="124"/>
      <c r="I431" s="146"/>
      <c r="J431" s="124"/>
      <c r="K431" s="146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spans="1:26" ht="15.75" customHeight="1" x14ac:dyDescent="0.2">
      <c r="A432" s="124"/>
      <c r="B432" s="124"/>
      <c r="C432" s="146"/>
      <c r="D432" s="124"/>
      <c r="E432" s="124"/>
      <c r="F432" s="124"/>
      <c r="G432" s="124"/>
      <c r="H432" s="124"/>
      <c r="I432" s="146"/>
      <c r="J432" s="124"/>
      <c r="K432" s="146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spans="1:26" ht="15.75" customHeight="1" x14ac:dyDescent="0.2">
      <c r="A433" s="124"/>
      <c r="B433" s="124"/>
      <c r="C433" s="146"/>
      <c r="D433" s="124"/>
      <c r="E433" s="124"/>
      <c r="F433" s="124"/>
      <c r="G433" s="124"/>
      <c r="H433" s="124"/>
      <c r="I433" s="146"/>
      <c r="J433" s="124"/>
      <c r="K433" s="146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spans="1:26" ht="15.75" customHeight="1" x14ac:dyDescent="0.2">
      <c r="A434" s="124"/>
      <c r="B434" s="124"/>
      <c r="C434" s="146"/>
      <c r="D434" s="124"/>
      <c r="E434" s="124"/>
      <c r="F434" s="124"/>
      <c r="G434" s="124"/>
      <c r="H434" s="124"/>
      <c r="I434" s="146"/>
      <c r="J434" s="124"/>
      <c r="K434" s="146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spans="1:26" ht="15.75" customHeight="1" x14ac:dyDescent="0.2">
      <c r="A435" s="124"/>
      <c r="B435" s="124"/>
      <c r="C435" s="146"/>
      <c r="D435" s="124"/>
      <c r="E435" s="124"/>
      <c r="F435" s="124"/>
      <c r="G435" s="124"/>
      <c r="H435" s="124"/>
      <c r="I435" s="146"/>
      <c r="J435" s="124"/>
      <c r="K435" s="146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spans="1:26" ht="15.75" customHeight="1" x14ac:dyDescent="0.2">
      <c r="A436" s="124"/>
      <c r="B436" s="124"/>
      <c r="C436" s="146"/>
      <c r="D436" s="124"/>
      <c r="E436" s="124"/>
      <c r="F436" s="124"/>
      <c r="G436" s="124"/>
      <c r="H436" s="124"/>
      <c r="I436" s="146"/>
      <c r="J436" s="124"/>
      <c r="K436" s="146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spans="1:26" ht="15.75" customHeight="1" x14ac:dyDescent="0.2">
      <c r="A437" s="124"/>
      <c r="B437" s="124"/>
      <c r="C437" s="146"/>
      <c r="D437" s="124"/>
      <c r="E437" s="124"/>
      <c r="F437" s="124"/>
      <c r="G437" s="124"/>
      <c r="H437" s="124"/>
      <c r="I437" s="146"/>
      <c r="J437" s="124"/>
      <c r="K437" s="146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spans="1:26" ht="15.75" customHeight="1" x14ac:dyDescent="0.2">
      <c r="A438" s="124"/>
      <c r="B438" s="124"/>
      <c r="C438" s="146"/>
      <c r="D438" s="124"/>
      <c r="E438" s="124"/>
      <c r="F438" s="124"/>
      <c r="G438" s="124"/>
      <c r="H438" s="124"/>
      <c r="I438" s="146"/>
      <c r="J438" s="124"/>
      <c r="K438" s="146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spans="1:26" ht="15.75" customHeight="1" x14ac:dyDescent="0.2">
      <c r="A439" s="124"/>
      <c r="B439" s="124"/>
      <c r="C439" s="146"/>
      <c r="D439" s="124"/>
      <c r="E439" s="124"/>
      <c r="F439" s="124"/>
      <c r="G439" s="124"/>
      <c r="H439" s="124"/>
      <c r="I439" s="146"/>
      <c r="J439" s="124"/>
      <c r="K439" s="146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spans="1:26" ht="15.75" customHeight="1" x14ac:dyDescent="0.2">
      <c r="A440" s="124"/>
      <c r="B440" s="124"/>
      <c r="C440" s="146"/>
      <c r="D440" s="124"/>
      <c r="E440" s="124"/>
      <c r="F440" s="124"/>
      <c r="G440" s="124"/>
      <c r="H440" s="124"/>
      <c r="I440" s="146"/>
      <c r="J440" s="124"/>
      <c r="K440" s="146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spans="1:26" ht="15.75" customHeight="1" x14ac:dyDescent="0.2">
      <c r="A441" s="124"/>
      <c r="B441" s="124"/>
      <c r="C441" s="146"/>
      <c r="D441" s="124"/>
      <c r="E441" s="124"/>
      <c r="F441" s="124"/>
      <c r="G441" s="124"/>
      <c r="H441" s="124"/>
      <c r="I441" s="146"/>
      <c r="J441" s="124"/>
      <c r="K441" s="146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spans="1:26" ht="15.75" customHeight="1" x14ac:dyDescent="0.2">
      <c r="A442" s="124"/>
      <c r="B442" s="124"/>
      <c r="C442" s="146"/>
      <c r="D442" s="124"/>
      <c r="E442" s="124"/>
      <c r="F442" s="124"/>
      <c r="G442" s="124"/>
      <c r="H442" s="124"/>
      <c r="I442" s="146"/>
      <c r="J442" s="124"/>
      <c r="K442" s="146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spans="1:26" ht="15.75" customHeight="1" x14ac:dyDescent="0.2">
      <c r="A443" s="124"/>
      <c r="B443" s="124"/>
      <c r="C443" s="146"/>
      <c r="D443" s="124"/>
      <c r="E443" s="124"/>
      <c r="F443" s="124"/>
      <c r="G443" s="124"/>
      <c r="H443" s="124"/>
      <c r="I443" s="146"/>
      <c r="J443" s="124"/>
      <c r="K443" s="146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spans="1:26" ht="15.75" customHeight="1" x14ac:dyDescent="0.2">
      <c r="A444" s="124"/>
      <c r="B444" s="124"/>
      <c r="C444" s="146"/>
      <c r="D444" s="124"/>
      <c r="E444" s="124"/>
      <c r="F444" s="124"/>
      <c r="G444" s="124"/>
      <c r="H444" s="124"/>
      <c r="I444" s="146"/>
      <c r="J444" s="124"/>
      <c r="K444" s="146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spans="1:26" ht="15.75" customHeight="1" x14ac:dyDescent="0.2">
      <c r="A445" s="124"/>
      <c r="B445" s="124"/>
      <c r="C445" s="146"/>
      <c r="D445" s="124"/>
      <c r="E445" s="124"/>
      <c r="F445" s="124"/>
      <c r="G445" s="124"/>
      <c r="H445" s="124"/>
      <c r="I445" s="146"/>
      <c r="J445" s="124"/>
      <c r="K445" s="146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spans="1:26" ht="15.75" customHeight="1" x14ac:dyDescent="0.2">
      <c r="A446" s="124"/>
      <c r="B446" s="124"/>
      <c r="C446" s="146"/>
      <c r="D446" s="124"/>
      <c r="E446" s="124"/>
      <c r="F446" s="124"/>
      <c r="G446" s="124"/>
      <c r="H446" s="124"/>
      <c r="I446" s="146"/>
      <c r="J446" s="124"/>
      <c r="K446" s="146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spans="1:26" ht="15.75" customHeight="1" x14ac:dyDescent="0.2">
      <c r="A447" s="124"/>
      <c r="B447" s="124"/>
      <c r="C447" s="146"/>
      <c r="D447" s="124"/>
      <c r="E447" s="124"/>
      <c r="F447" s="124"/>
      <c r="G447" s="124"/>
      <c r="H447" s="124"/>
      <c r="I447" s="146"/>
      <c r="J447" s="124"/>
      <c r="K447" s="146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spans="1:26" ht="15.75" customHeight="1" x14ac:dyDescent="0.2">
      <c r="A448" s="124"/>
      <c r="B448" s="124"/>
      <c r="C448" s="146"/>
      <c r="D448" s="124"/>
      <c r="E448" s="124"/>
      <c r="F448" s="124"/>
      <c r="G448" s="124"/>
      <c r="H448" s="124"/>
      <c r="I448" s="146"/>
      <c r="J448" s="124"/>
      <c r="K448" s="146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spans="1:26" ht="15.75" customHeight="1" x14ac:dyDescent="0.2">
      <c r="A449" s="124"/>
      <c r="B449" s="124"/>
      <c r="C449" s="146"/>
      <c r="D449" s="124"/>
      <c r="E449" s="124"/>
      <c r="F449" s="124"/>
      <c r="G449" s="124"/>
      <c r="H449" s="124"/>
      <c r="I449" s="146"/>
      <c r="J449" s="124"/>
      <c r="K449" s="146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spans="1:26" ht="15.75" customHeight="1" x14ac:dyDescent="0.2">
      <c r="A450" s="124"/>
      <c r="B450" s="124"/>
      <c r="C450" s="146"/>
      <c r="D450" s="124"/>
      <c r="E450" s="124"/>
      <c r="F450" s="124"/>
      <c r="G450" s="124"/>
      <c r="H450" s="124"/>
      <c r="I450" s="146"/>
      <c r="J450" s="124"/>
      <c r="K450" s="146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spans="1:26" ht="15.75" customHeight="1" x14ac:dyDescent="0.2">
      <c r="A451" s="124"/>
      <c r="B451" s="124"/>
      <c r="C451" s="146"/>
      <c r="D451" s="124"/>
      <c r="E451" s="124"/>
      <c r="F451" s="124"/>
      <c r="G451" s="124"/>
      <c r="H451" s="124"/>
      <c r="I451" s="146"/>
      <c r="J451" s="124"/>
      <c r="K451" s="146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spans="1:26" ht="15.75" customHeight="1" x14ac:dyDescent="0.2">
      <c r="A452" s="124"/>
      <c r="B452" s="124"/>
      <c r="C452" s="146"/>
      <c r="D452" s="124"/>
      <c r="E452" s="124"/>
      <c r="F452" s="124"/>
      <c r="G452" s="124"/>
      <c r="H452" s="124"/>
      <c r="I452" s="146"/>
      <c r="J452" s="124"/>
      <c r="K452" s="146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spans="1:26" ht="15.75" customHeight="1" x14ac:dyDescent="0.2">
      <c r="A453" s="124"/>
      <c r="B453" s="124"/>
      <c r="C453" s="146"/>
      <c r="D453" s="124"/>
      <c r="E453" s="124"/>
      <c r="F453" s="124"/>
      <c r="G453" s="124"/>
      <c r="H453" s="124"/>
      <c r="I453" s="146"/>
      <c r="J453" s="124"/>
      <c r="K453" s="146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spans="1:26" ht="15.75" customHeight="1" x14ac:dyDescent="0.2">
      <c r="A454" s="124"/>
      <c r="B454" s="124"/>
      <c r="C454" s="146"/>
      <c r="D454" s="124"/>
      <c r="E454" s="124"/>
      <c r="F454" s="124"/>
      <c r="G454" s="124"/>
      <c r="H454" s="124"/>
      <c r="I454" s="146"/>
      <c r="J454" s="124"/>
      <c r="K454" s="146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spans="1:26" ht="15.75" customHeight="1" x14ac:dyDescent="0.2">
      <c r="A455" s="124"/>
      <c r="B455" s="124"/>
      <c r="C455" s="146"/>
      <c r="D455" s="124"/>
      <c r="E455" s="124"/>
      <c r="F455" s="124"/>
      <c r="G455" s="124"/>
      <c r="H455" s="124"/>
      <c r="I455" s="146"/>
      <c r="J455" s="124"/>
      <c r="K455" s="146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spans="1:26" ht="15.75" customHeight="1" x14ac:dyDescent="0.2">
      <c r="A456" s="124"/>
      <c r="B456" s="124"/>
      <c r="C456" s="146"/>
      <c r="D456" s="124"/>
      <c r="E456" s="124"/>
      <c r="F456" s="124"/>
      <c r="G456" s="124"/>
      <c r="H456" s="124"/>
      <c r="I456" s="146"/>
      <c r="J456" s="124"/>
      <c r="K456" s="146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spans="1:26" ht="15.75" customHeight="1" x14ac:dyDescent="0.2">
      <c r="A457" s="124"/>
      <c r="B457" s="124"/>
      <c r="C457" s="146"/>
      <c r="D457" s="124"/>
      <c r="E457" s="124"/>
      <c r="F457" s="124"/>
      <c r="G457" s="124"/>
      <c r="H457" s="124"/>
      <c r="I457" s="146"/>
      <c r="J457" s="124"/>
      <c r="K457" s="146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spans="1:26" ht="15.75" customHeight="1" x14ac:dyDescent="0.2">
      <c r="A458" s="124"/>
      <c r="B458" s="124"/>
      <c r="C458" s="146"/>
      <c r="D458" s="124"/>
      <c r="E458" s="124"/>
      <c r="F458" s="124"/>
      <c r="G458" s="124"/>
      <c r="H458" s="124"/>
      <c r="I458" s="146"/>
      <c r="J458" s="124"/>
      <c r="K458" s="146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spans="1:26" ht="15.75" customHeight="1" x14ac:dyDescent="0.2">
      <c r="A459" s="124"/>
      <c r="B459" s="124"/>
      <c r="C459" s="146"/>
      <c r="D459" s="124"/>
      <c r="E459" s="124"/>
      <c r="F459" s="124"/>
      <c r="G459" s="124"/>
      <c r="H459" s="124"/>
      <c r="I459" s="146"/>
      <c r="J459" s="124"/>
      <c r="K459" s="146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spans="1:26" ht="15.75" customHeight="1" x14ac:dyDescent="0.2">
      <c r="A460" s="124"/>
      <c r="B460" s="124"/>
      <c r="C460" s="146"/>
      <c r="D460" s="124"/>
      <c r="E460" s="124"/>
      <c r="F460" s="124"/>
      <c r="G460" s="124"/>
      <c r="H460" s="124"/>
      <c r="I460" s="146"/>
      <c r="J460" s="124"/>
      <c r="K460" s="146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spans="1:26" ht="15.75" customHeight="1" x14ac:dyDescent="0.2">
      <c r="A461" s="124"/>
      <c r="B461" s="124"/>
      <c r="C461" s="146"/>
      <c r="D461" s="124"/>
      <c r="E461" s="124"/>
      <c r="F461" s="124"/>
      <c r="G461" s="124"/>
      <c r="H461" s="124"/>
      <c r="I461" s="146"/>
      <c r="J461" s="124"/>
      <c r="K461" s="146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spans="1:26" ht="15.75" customHeight="1" x14ac:dyDescent="0.2">
      <c r="A462" s="124"/>
      <c r="B462" s="124"/>
      <c r="C462" s="146"/>
      <c r="D462" s="124"/>
      <c r="E462" s="124"/>
      <c r="F462" s="124"/>
      <c r="G462" s="124"/>
      <c r="H462" s="124"/>
      <c r="I462" s="146"/>
      <c r="J462" s="124"/>
      <c r="K462" s="146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spans="1:26" ht="15.75" customHeight="1" x14ac:dyDescent="0.2">
      <c r="A463" s="124"/>
      <c r="B463" s="124"/>
      <c r="C463" s="146"/>
      <c r="D463" s="124"/>
      <c r="E463" s="124"/>
      <c r="F463" s="124"/>
      <c r="G463" s="124"/>
      <c r="H463" s="124"/>
      <c r="I463" s="146"/>
      <c r="J463" s="124"/>
      <c r="K463" s="146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spans="1:26" ht="15.75" customHeight="1" x14ac:dyDescent="0.2">
      <c r="A464" s="124"/>
      <c r="B464" s="124"/>
      <c r="C464" s="146"/>
      <c r="D464" s="124"/>
      <c r="E464" s="124"/>
      <c r="F464" s="124"/>
      <c r="G464" s="124"/>
      <c r="H464" s="124"/>
      <c r="I464" s="146"/>
      <c r="J464" s="124"/>
      <c r="K464" s="146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spans="1:26" ht="15.75" customHeight="1" x14ac:dyDescent="0.2">
      <c r="A465" s="124"/>
      <c r="B465" s="124"/>
      <c r="C465" s="146"/>
      <c r="D465" s="124"/>
      <c r="E465" s="124"/>
      <c r="F465" s="124"/>
      <c r="G465" s="124"/>
      <c r="H465" s="124"/>
      <c r="I465" s="146"/>
      <c r="J465" s="124"/>
      <c r="K465" s="146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spans="1:26" ht="15.75" customHeight="1" x14ac:dyDescent="0.2">
      <c r="A466" s="124"/>
      <c r="B466" s="124"/>
      <c r="C466" s="146"/>
      <c r="D466" s="124"/>
      <c r="E466" s="124"/>
      <c r="F466" s="124"/>
      <c r="G466" s="124"/>
      <c r="H466" s="124"/>
      <c r="I466" s="146"/>
      <c r="J466" s="124"/>
      <c r="K466" s="146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spans="1:26" ht="15.75" customHeight="1" x14ac:dyDescent="0.2">
      <c r="A467" s="124"/>
      <c r="B467" s="124"/>
      <c r="C467" s="146"/>
      <c r="D467" s="124"/>
      <c r="E467" s="124"/>
      <c r="F467" s="124"/>
      <c r="G467" s="124"/>
      <c r="H467" s="124"/>
      <c r="I467" s="146"/>
      <c r="J467" s="124"/>
      <c r="K467" s="146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spans="1:26" ht="15.75" customHeight="1" x14ac:dyDescent="0.2">
      <c r="A468" s="124"/>
      <c r="B468" s="124"/>
      <c r="C468" s="146"/>
      <c r="D468" s="124"/>
      <c r="E468" s="124"/>
      <c r="F468" s="124"/>
      <c r="G468" s="124"/>
      <c r="H468" s="124"/>
      <c r="I468" s="146"/>
      <c r="J468" s="124"/>
      <c r="K468" s="146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spans="1:26" ht="15.75" customHeight="1" x14ac:dyDescent="0.2">
      <c r="A469" s="124"/>
      <c r="B469" s="124"/>
      <c r="C469" s="146"/>
      <c r="D469" s="124"/>
      <c r="E469" s="124"/>
      <c r="F469" s="124"/>
      <c r="G469" s="124"/>
      <c r="H469" s="124"/>
      <c r="I469" s="146"/>
      <c r="J469" s="124"/>
      <c r="K469" s="146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spans="1:26" ht="15.75" customHeight="1" x14ac:dyDescent="0.2">
      <c r="A470" s="124"/>
      <c r="B470" s="124"/>
      <c r="C470" s="146"/>
      <c r="D470" s="124"/>
      <c r="E470" s="124"/>
      <c r="F470" s="124"/>
      <c r="G470" s="124"/>
      <c r="H470" s="124"/>
      <c r="I470" s="146"/>
      <c r="J470" s="124"/>
      <c r="K470" s="146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spans="1:26" ht="15.75" customHeight="1" x14ac:dyDescent="0.2">
      <c r="A471" s="124"/>
      <c r="B471" s="124"/>
      <c r="C471" s="146"/>
      <c r="D471" s="124"/>
      <c r="E471" s="124"/>
      <c r="F471" s="124"/>
      <c r="G471" s="124"/>
      <c r="H471" s="124"/>
      <c r="I471" s="146"/>
      <c r="J471" s="124"/>
      <c r="K471" s="146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spans="1:26" ht="15.75" customHeight="1" x14ac:dyDescent="0.2">
      <c r="A472" s="124"/>
      <c r="B472" s="124"/>
      <c r="C472" s="146"/>
      <c r="D472" s="124"/>
      <c r="E472" s="124"/>
      <c r="F472" s="124"/>
      <c r="G472" s="124"/>
      <c r="H472" s="124"/>
      <c r="I472" s="146"/>
      <c r="J472" s="124"/>
      <c r="K472" s="146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spans="1:26" ht="15.75" customHeight="1" x14ac:dyDescent="0.2">
      <c r="A473" s="124"/>
      <c r="B473" s="124"/>
      <c r="C473" s="146"/>
      <c r="D473" s="124"/>
      <c r="E473" s="124"/>
      <c r="F473" s="124"/>
      <c r="G473" s="124"/>
      <c r="H473" s="124"/>
      <c r="I473" s="146"/>
      <c r="J473" s="124"/>
      <c r="K473" s="146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spans="1:26" ht="15.75" customHeight="1" x14ac:dyDescent="0.2">
      <c r="A474" s="124"/>
      <c r="B474" s="124"/>
      <c r="C474" s="146"/>
      <c r="D474" s="124"/>
      <c r="E474" s="124"/>
      <c r="F474" s="124"/>
      <c r="G474" s="124"/>
      <c r="H474" s="124"/>
      <c r="I474" s="146"/>
      <c r="J474" s="124"/>
      <c r="K474" s="146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spans="1:26" ht="15.75" customHeight="1" x14ac:dyDescent="0.2">
      <c r="A475" s="124"/>
      <c r="B475" s="124"/>
      <c r="C475" s="146"/>
      <c r="D475" s="124"/>
      <c r="E475" s="124"/>
      <c r="F475" s="124"/>
      <c r="G475" s="124"/>
      <c r="H475" s="124"/>
      <c r="I475" s="146"/>
      <c r="J475" s="124"/>
      <c r="K475" s="146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spans="1:26" ht="15.75" customHeight="1" x14ac:dyDescent="0.2">
      <c r="A476" s="124"/>
      <c r="B476" s="124"/>
      <c r="C476" s="146"/>
      <c r="D476" s="124"/>
      <c r="E476" s="124"/>
      <c r="F476" s="124"/>
      <c r="G476" s="124"/>
      <c r="H476" s="124"/>
      <c r="I476" s="146"/>
      <c r="J476" s="124"/>
      <c r="K476" s="146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spans="1:26" ht="15.75" customHeight="1" x14ac:dyDescent="0.2">
      <c r="A477" s="124"/>
      <c r="B477" s="124"/>
      <c r="C477" s="146"/>
      <c r="D477" s="124"/>
      <c r="E477" s="124"/>
      <c r="F477" s="124"/>
      <c r="G477" s="124"/>
      <c r="H477" s="124"/>
      <c r="I477" s="146"/>
      <c r="J477" s="124"/>
      <c r="K477" s="146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spans="1:26" ht="15.75" customHeight="1" x14ac:dyDescent="0.2">
      <c r="A478" s="124"/>
      <c r="B478" s="124"/>
      <c r="C478" s="146"/>
      <c r="D478" s="124"/>
      <c r="E478" s="124"/>
      <c r="F478" s="124"/>
      <c r="G478" s="124"/>
      <c r="H478" s="124"/>
      <c r="I478" s="146"/>
      <c r="J478" s="124"/>
      <c r="K478" s="146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spans="1:26" ht="15.75" customHeight="1" x14ac:dyDescent="0.2">
      <c r="A479" s="124"/>
      <c r="B479" s="124"/>
      <c r="C479" s="146"/>
      <c r="D479" s="124"/>
      <c r="E479" s="124"/>
      <c r="F479" s="124"/>
      <c r="G479" s="124"/>
      <c r="H479" s="124"/>
      <c r="I479" s="146"/>
      <c r="J479" s="124"/>
      <c r="K479" s="146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spans="1:26" ht="15.75" customHeight="1" x14ac:dyDescent="0.2">
      <c r="A480" s="124"/>
      <c r="B480" s="124"/>
      <c r="C480" s="146"/>
      <c r="D480" s="124"/>
      <c r="E480" s="124"/>
      <c r="F480" s="124"/>
      <c r="G480" s="124"/>
      <c r="H480" s="124"/>
      <c r="I480" s="146"/>
      <c r="J480" s="124"/>
      <c r="K480" s="146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spans="1:26" ht="15.75" customHeight="1" x14ac:dyDescent="0.2">
      <c r="A481" s="124"/>
      <c r="B481" s="124"/>
      <c r="C481" s="146"/>
      <c r="D481" s="124"/>
      <c r="E481" s="124"/>
      <c r="F481" s="124"/>
      <c r="G481" s="124"/>
      <c r="H481" s="124"/>
      <c r="I481" s="146"/>
      <c r="J481" s="124"/>
      <c r="K481" s="146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spans="1:26" ht="15.75" customHeight="1" x14ac:dyDescent="0.2">
      <c r="A482" s="124"/>
      <c r="B482" s="124"/>
      <c r="C482" s="146"/>
      <c r="D482" s="124"/>
      <c r="E482" s="124"/>
      <c r="F482" s="124"/>
      <c r="G482" s="124"/>
      <c r="H482" s="124"/>
      <c r="I482" s="146"/>
      <c r="J482" s="124"/>
      <c r="K482" s="146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spans="1:26" ht="15.75" customHeight="1" x14ac:dyDescent="0.2">
      <c r="A483" s="124"/>
      <c r="B483" s="124"/>
      <c r="C483" s="146"/>
      <c r="D483" s="124"/>
      <c r="E483" s="124"/>
      <c r="F483" s="124"/>
      <c r="G483" s="124"/>
      <c r="H483" s="124"/>
      <c r="I483" s="146"/>
      <c r="J483" s="124"/>
      <c r="K483" s="146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spans="1:26" ht="15.75" customHeight="1" x14ac:dyDescent="0.2">
      <c r="A484" s="124"/>
      <c r="B484" s="124"/>
      <c r="C484" s="146"/>
      <c r="D484" s="124"/>
      <c r="E484" s="124"/>
      <c r="F484" s="124"/>
      <c r="G484" s="124"/>
      <c r="H484" s="124"/>
      <c r="I484" s="146"/>
      <c r="J484" s="124"/>
      <c r="K484" s="146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spans="1:26" ht="15.75" customHeight="1" x14ac:dyDescent="0.2">
      <c r="A485" s="124"/>
      <c r="B485" s="124"/>
      <c r="C485" s="146"/>
      <c r="D485" s="124"/>
      <c r="E485" s="124"/>
      <c r="F485" s="124"/>
      <c r="G485" s="124"/>
      <c r="H485" s="124"/>
      <c r="I485" s="146"/>
      <c r="J485" s="124"/>
      <c r="K485" s="146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spans="1:26" ht="15.75" customHeight="1" x14ac:dyDescent="0.2">
      <c r="A486" s="124"/>
      <c r="B486" s="124"/>
      <c r="C486" s="146"/>
      <c r="D486" s="124"/>
      <c r="E486" s="124"/>
      <c r="F486" s="124"/>
      <c r="G486" s="124"/>
      <c r="H486" s="124"/>
      <c r="I486" s="146"/>
      <c r="J486" s="124"/>
      <c r="K486" s="146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spans="1:26" ht="15.75" customHeight="1" x14ac:dyDescent="0.2">
      <c r="A487" s="124"/>
      <c r="B487" s="124"/>
      <c r="C487" s="146"/>
      <c r="D487" s="124"/>
      <c r="E487" s="124"/>
      <c r="F487" s="124"/>
      <c r="G487" s="124"/>
      <c r="H487" s="124"/>
      <c r="I487" s="146"/>
      <c r="J487" s="124"/>
      <c r="K487" s="146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spans="1:26" ht="15.75" customHeight="1" x14ac:dyDescent="0.2">
      <c r="A488" s="124"/>
      <c r="B488" s="124"/>
      <c r="C488" s="146"/>
      <c r="D488" s="124"/>
      <c r="E488" s="124"/>
      <c r="F488" s="124"/>
      <c r="G488" s="124"/>
      <c r="H488" s="124"/>
      <c r="I488" s="146"/>
      <c r="J488" s="124"/>
      <c r="K488" s="146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spans="1:26" ht="15.75" customHeight="1" x14ac:dyDescent="0.2">
      <c r="A489" s="124"/>
      <c r="B489" s="124"/>
      <c r="C489" s="146"/>
      <c r="D489" s="124"/>
      <c r="E489" s="124"/>
      <c r="F489" s="124"/>
      <c r="G489" s="124"/>
      <c r="H489" s="124"/>
      <c r="I489" s="146"/>
      <c r="J489" s="124"/>
      <c r="K489" s="146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spans="1:26" ht="15.75" customHeight="1" x14ac:dyDescent="0.2">
      <c r="A490" s="124"/>
      <c r="B490" s="124"/>
      <c r="C490" s="146"/>
      <c r="D490" s="124"/>
      <c r="E490" s="124"/>
      <c r="F490" s="124"/>
      <c r="G490" s="124"/>
      <c r="H490" s="124"/>
      <c r="I490" s="146"/>
      <c r="J490" s="124"/>
      <c r="K490" s="146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spans="1:26" ht="15.75" customHeight="1" x14ac:dyDescent="0.2">
      <c r="A491" s="124"/>
      <c r="B491" s="124"/>
      <c r="C491" s="146"/>
      <c r="D491" s="124"/>
      <c r="E491" s="124"/>
      <c r="F491" s="124"/>
      <c r="G491" s="124"/>
      <c r="H491" s="124"/>
      <c r="I491" s="146"/>
      <c r="J491" s="124"/>
      <c r="K491" s="146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spans="1:26" ht="15.75" customHeight="1" x14ac:dyDescent="0.2">
      <c r="A492" s="124"/>
      <c r="B492" s="124"/>
      <c r="C492" s="146"/>
      <c r="D492" s="124"/>
      <c r="E492" s="124"/>
      <c r="F492" s="124"/>
      <c r="G492" s="124"/>
      <c r="H492" s="124"/>
      <c r="I492" s="146"/>
      <c r="J492" s="124"/>
      <c r="K492" s="146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spans="1:26" ht="15.75" customHeight="1" x14ac:dyDescent="0.2">
      <c r="A493" s="124"/>
      <c r="B493" s="124"/>
      <c r="C493" s="146"/>
      <c r="D493" s="124"/>
      <c r="E493" s="124"/>
      <c r="F493" s="124"/>
      <c r="G493" s="124"/>
      <c r="H493" s="124"/>
      <c r="I493" s="146"/>
      <c r="J493" s="124"/>
      <c r="K493" s="146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spans="1:26" ht="15.75" customHeight="1" x14ac:dyDescent="0.2">
      <c r="A494" s="124"/>
      <c r="B494" s="124"/>
      <c r="C494" s="146"/>
      <c r="D494" s="124"/>
      <c r="E494" s="124"/>
      <c r="F494" s="124"/>
      <c r="G494" s="124"/>
      <c r="H494" s="124"/>
      <c r="I494" s="146"/>
      <c r="J494" s="124"/>
      <c r="K494" s="146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spans="1:26" ht="15.75" customHeight="1" x14ac:dyDescent="0.2">
      <c r="A495" s="124"/>
      <c r="B495" s="124"/>
      <c r="C495" s="146"/>
      <c r="D495" s="124"/>
      <c r="E495" s="124"/>
      <c r="F495" s="124"/>
      <c r="G495" s="124"/>
      <c r="H495" s="124"/>
      <c r="I495" s="146"/>
      <c r="J495" s="124"/>
      <c r="K495" s="146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spans="1:26" ht="15.75" customHeight="1" x14ac:dyDescent="0.2">
      <c r="A496" s="124"/>
      <c r="B496" s="124"/>
      <c r="C496" s="146"/>
      <c r="D496" s="124"/>
      <c r="E496" s="124"/>
      <c r="F496" s="124"/>
      <c r="G496" s="124"/>
      <c r="H496" s="124"/>
      <c r="I496" s="146"/>
      <c r="J496" s="124"/>
      <c r="K496" s="146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spans="1:26" ht="15.75" customHeight="1" x14ac:dyDescent="0.2">
      <c r="A497" s="124"/>
      <c r="B497" s="124"/>
      <c r="C497" s="146"/>
      <c r="D497" s="124"/>
      <c r="E497" s="124"/>
      <c r="F497" s="124"/>
      <c r="G497" s="124"/>
      <c r="H497" s="124"/>
      <c r="I497" s="146"/>
      <c r="J497" s="124"/>
      <c r="K497" s="146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spans="1:26" ht="15.75" customHeight="1" x14ac:dyDescent="0.2">
      <c r="A498" s="124"/>
      <c r="B498" s="124"/>
      <c r="C498" s="146"/>
      <c r="D498" s="124"/>
      <c r="E498" s="124"/>
      <c r="F498" s="124"/>
      <c r="G498" s="124"/>
      <c r="H498" s="124"/>
      <c r="I498" s="146"/>
      <c r="J498" s="124"/>
      <c r="K498" s="146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spans="1:26" ht="15.75" customHeight="1" x14ac:dyDescent="0.2">
      <c r="A499" s="124"/>
      <c r="B499" s="124"/>
      <c r="C499" s="146"/>
      <c r="D499" s="124"/>
      <c r="E499" s="124"/>
      <c r="F499" s="124"/>
      <c r="G499" s="124"/>
      <c r="H499" s="124"/>
      <c r="I499" s="146"/>
      <c r="J499" s="124"/>
      <c r="K499" s="146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spans="1:26" ht="15.75" customHeight="1" x14ac:dyDescent="0.2">
      <c r="A500" s="124"/>
      <c r="B500" s="124"/>
      <c r="C500" s="146"/>
      <c r="D500" s="124"/>
      <c r="E500" s="124"/>
      <c r="F500" s="124"/>
      <c r="G500" s="124"/>
      <c r="H500" s="124"/>
      <c r="I500" s="146"/>
      <c r="J500" s="124"/>
      <c r="K500" s="146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spans="1:26" ht="15.75" customHeight="1" x14ac:dyDescent="0.2">
      <c r="A501" s="124"/>
      <c r="B501" s="124"/>
      <c r="C501" s="146"/>
      <c r="D501" s="124"/>
      <c r="E501" s="124"/>
      <c r="F501" s="124"/>
      <c r="G501" s="124"/>
      <c r="H501" s="124"/>
      <c r="I501" s="146"/>
      <c r="J501" s="124"/>
      <c r="K501" s="146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spans="1:26" ht="15.75" customHeight="1" x14ac:dyDescent="0.2">
      <c r="A502" s="124"/>
      <c r="B502" s="124"/>
      <c r="C502" s="146"/>
      <c r="D502" s="124"/>
      <c r="E502" s="124"/>
      <c r="F502" s="124"/>
      <c r="G502" s="124"/>
      <c r="H502" s="124"/>
      <c r="I502" s="146"/>
      <c r="J502" s="124"/>
      <c r="K502" s="146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spans="1:26" ht="15.75" customHeight="1" x14ac:dyDescent="0.2">
      <c r="A503" s="124"/>
      <c r="B503" s="124"/>
      <c r="C503" s="146"/>
      <c r="D503" s="124"/>
      <c r="E503" s="124"/>
      <c r="F503" s="124"/>
      <c r="G503" s="124"/>
      <c r="H503" s="124"/>
      <c r="I503" s="146"/>
      <c r="J503" s="124"/>
      <c r="K503" s="146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spans="1:26" ht="15.75" customHeight="1" x14ac:dyDescent="0.2">
      <c r="A504" s="124"/>
      <c r="B504" s="124"/>
      <c r="C504" s="146"/>
      <c r="D504" s="124"/>
      <c r="E504" s="124"/>
      <c r="F504" s="124"/>
      <c r="G504" s="124"/>
      <c r="H504" s="124"/>
      <c r="I504" s="146"/>
      <c r="J504" s="124"/>
      <c r="K504" s="146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spans="1:26" ht="15.75" customHeight="1" x14ac:dyDescent="0.2">
      <c r="A505" s="124"/>
      <c r="B505" s="124"/>
      <c r="C505" s="146"/>
      <c r="D505" s="124"/>
      <c r="E505" s="124"/>
      <c r="F505" s="124"/>
      <c r="G505" s="124"/>
      <c r="H505" s="124"/>
      <c r="I505" s="146"/>
      <c r="J505" s="124"/>
      <c r="K505" s="146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spans="1:26" ht="15.75" customHeight="1" x14ac:dyDescent="0.2">
      <c r="A506" s="124"/>
      <c r="B506" s="124"/>
      <c r="C506" s="146"/>
      <c r="D506" s="124"/>
      <c r="E506" s="124"/>
      <c r="F506" s="124"/>
      <c r="G506" s="124"/>
      <c r="H506" s="124"/>
      <c r="I506" s="146"/>
      <c r="J506" s="124"/>
      <c r="K506" s="146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spans="1:26" ht="15.75" customHeight="1" x14ac:dyDescent="0.2">
      <c r="A507" s="124"/>
      <c r="B507" s="124"/>
      <c r="C507" s="146"/>
      <c r="D507" s="124"/>
      <c r="E507" s="124"/>
      <c r="F507" s="124"/>
      <c r="G507" s="124"/>
      <c r="H507" s="124"/>
      <c r="I507" s="146"/>
      <c r="J507" s="124"/>
      <c r="K507" s="146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spans="1:26" ht="15.75" customHeight="1" x14ac:dyDescent="0.2">
      <c r="A508" s="124"/>
      <c r="B508" s="124"/>
      <c r="C508" s="146"/>
      <c r="D508" s="124"/>
      <c r="E508" s="124"/>
      <c r="F508" s="124"/>
      <c r="G508" s="124"/>
      <c r="H508" s="124"/>
      <c r="I508" s="146"/>
      <c r="J508" s="124"/>
      <c r="K508" s="146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spans="1:26" ht="15.75" customHeight="1" x14ac:dyDescent="0.2">
      <c r="A509" s="124"/>
      <c r="B509" s="124"/>
      <c r="C509" s="146"/>
      <c r="D509" s="124"/>
      <c r="E509" s="124"/>
      <c r="F509" s="124"/>
      <c r="G509" s="124"/>
      <c r="H509" s="124"/>
      <c r="I509" s="146"/>
      <c r="J509" s="124"/>
      <c r="K509" s="146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spans="1:26" ht="15.75" customHeight="1" x14ac:dyDescent="0.2">
      <c r="A510" s="124"/>
      <c r="B510" s="124"/>
      <c r="C510" s="146"/>
      <c r="D510" s="124"/>
      <c r="E510" s="124"/>
      <c r="F510" s="124"/>
      <c r="G510" s="124"/>
      <c r="H510" s="124"/>
      <c r="I510" s="146"/>
      <c r="J510" s="124"/>
      <c r="K510" s="146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spans="1:26" ht="15.75" customHeight="1" x14ac:dyDescent="0.2">
      <c r="A511" s="124"/>
      <c r="B511" s="124"/>
      <c r="C511" s="146"/>
      <c r="D511" s="124"/>
      <c r="E511" s="124"/>
      <c r="F511" s="124"/>
      <c r="G511" s="124"/>
      <c r="H511" s="124"/>
      <c r="I511" s="146"/>
      <c r="J511" s="124"/>
      <c r="K511" s="146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spans="1:26" ht="15.75" customHeight="1" x14ac:dyDescent="0.2">
      <c r="A512" s="124"/>
      <c r="B512" s="124"/>
      <c r="C512" s="146"/>
      <c r="D512" s="124"/>
      <c r="E512" s="124"/>
      <c r="F512" s="124"/>
      <c r="G512" s="124"/>
      <c r="H512" s="124"/>
      <c r="I512" s="146"/>
      <c r="J512" s="124"/>
      <c r="K512" s="146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spans="1:26" ht="15.75" customHeight="1" x14ac:dyDescent="0.2">
      <c r="A513" s="124"/>
      <c r="B513" s="124"/>
      <c r="C513" s="146"/>
      <c r="D513" s="124"/>
      <c r="E513" s="124"/>
      <c r="F513" s="124"/>
      <c r="G513" s="124"/>
      <c r="H513" s="124"/>
      <c r="I513" s="146"/>
      <c r="J513" s="124"/>
      <c r="K513" s="146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spans="1:26" ht="15.75" customHeight="1" x14ac:dyDescent="0.2">
      <c r="A514" s="124"/>
      <c r="B514" s="124"/>
      <c r="C514" s="146"/>
      <c r="D514" s="124"/>
      <c r="E514" s="124"/>
      <c r="F514" s="124"/>
      <c r="G514" s="124"/>
      <c r="H514" s="124"/>
      <c r="I514" s="146"/>
      <c r="J514" s="124"/>
      <c r="K514" s="146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spans="1:26" ht="15.75" customHeight="1" x14ac:dyDescent="0.2">
      <c r="A515" s="124"/>
      <c r="B515" s="124"/>
      <c r="C515" s="146"/>
      <c r="D515" s="124"/>
      <c r="E515" s="124"/>
      <c r="F515" s="124"/>
      <c r="G515" s="124"/>
      <c r="H515" s="124"/>
      <c r="I515" s="146"/>
      <c r="J515" s="124"/>
      <c r="K515" s="146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spans="1:26" ht="15.75" customHeight="1" x14ac:dyDescent="0.2">
      <c r="A516" s="124"/>
      <c r="B516" s="124"/>
      <c r="C516" s="146"/>
      <c r="D516" s="124"/>
      <c r="E516" s="124"/>
      <c r="F516" s="124"/>
      <c r="G516" s="124"/>
      <c r="H516" s="124"/>
      <c r="I516" s="146"/>
      <c r="J516" s="124"/>
      <c r="K516" s="146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spans="1:26" ht="15.75" customHeight="1" x14ac:dyDescent="0.2">
      <c r="A517" s="124"/>
      <c r="B517" s="124"/>
      <c r="C517" s="146"/>
      <c r="D517" s="124"/>
      <c r="E517" s="124"/>
      <c r="F517" s="124"/>
      <c r="G517" s="124"/>
      <c r="H517" s="124"/>
      <c r="I517" s="146"/>
      <c r="J517" s="124"/>
      <c r="K517" s="146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spans="1:26" ht="15.75" customHeight="1" x14ac:dyDescent="0.2">
      <c r="A518" s="124"/>
      <c r="B518" s="124"/>
      <c r="C518" s="146"/>
      <c r="D518" s="124"/>
      <c r="E518" s="124"/>
      <c r="F518" s="124"/>
      <c r="G518" s="124"/>
      <c r="H518" s="124"/>
      <c r="I518" s="146"/>
      <c r="J518" s="124"/>
      <c r="K518" s="146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spans="1:26" ht="15.75" customHeight="1" x14ac:dyDescent="0.2">
      <c r="A519" s="124"/>
      <c r="B519" s="124"/>
      <c r="C519" s="146"/>
      <c r="D519" s="124"/>
      <c r="E519" s="124"/>
      <c r="F519" s="124"/>
      <c r="G519" s="124"/>
      <c r="H519" s="124"/>
      <c r="I519" s="146"/>
      <c r="J519" s="124"/>
      <c r="K519" s="146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spans="1:26" ht="15.75" customHeight="1" x14ac:dyDescent="0.2">
      <c r="A520" s="124"/>
      <c r="B520" s="124"/>
      <c r="C520" s="146"/>
      <c r="D520" s="124"/>
      <c r="E520" s="124"/>
      <c r="F520" s="124"/>
      <c r="G520" s="124"/>
      <c r="H520" s="124"/>
      <c r="I520" s="146"/>
      <c r="J520" s="124"/>
      <c r="K520" s="146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spans="1:26" ht="15.75" customHeight="1" x14ac:dyDescent="0.2">
      <c r="A521" s="124"/>
      <c r="B521" s="124"/>
      <c r="C521" s="146"/>
      <c r="D521" s="124"/>
      <c r="E521" s="124"/>
      <c r="F521" s="124"/>
      <c r="G521" s="124"/>
      <c r="H521" s="124"/>
      <c r="I521" s="146"/>
      <c r="J521" s="124"/>
      <c r="K521" s="146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spans="1:26" ht="15.75" customHeight="1" x14ac:dyDescent="0.2">
      <c r="A522" s="124"/>
      <c r="B522" s="124"/>
      <c r="C522" s="146"/>
      <c r="D522" s="124"/>
      <c r="E522" s="124"/>
      <c r="F522" s="124"/>
      <c r="G522" s="124"/>
      <c r="H522" s="124"/>
      <c r="I522" s="146"/>
      <c r="J522" s="124"/>
      <c r="K522" s="146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spans="1:26" ht="15.75" customHeight="1" x14ac:dyDescent="0.2">
      <c r="A523" s="124"/>
      <c r="B523" s="124"/>
      <c r="C523" s="146"/>
      <c r="D523" s="124"/>
      <c r="E523" s="124"/>
      <c r="F523" s="124"/>
      <c r="G523" s="124"/>
      <c r="H523" s="124"/>
      <c r="I523" s="146"/>
      <c r="J523" s="124"/>
      <c r="K523" s="146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spans="1:26" ht="15.75" customHeight="1" x14ac:dyDescent="0.2">
      <c r="A524" s="124"/>
      <c r="B524" s="124"/>
      <c r="C524" s="146"/>
      <c r="D524" s="124"/>
      <c r="E524" s="124"/>
      <c r="F524" s="124"/>
      <c r="G524" s="124"/>
      <c r="H524" s="124"/>
      <c r="I524" s="146"/>
      <c r="J524" s="124"/>
      <c r="K524" s="146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spans="1:26" ht="15.75" customHeight="1" x14ac:dyDescent="0.2">
      <c r="A525" s="124"/>
      <c r="B525" s="124"/>
      <c r="C525" s="146"/>
      <c r="D525" s="124"/>
      <c r="E525" s="124"/>
      <c r="F525" s="124"/>
      <c r="G525" s="124"/>
      <c r="H525" s="124"/>
      <c r="I525" s="146"/>
      <c r="J525" s="124"/>
      <c r="K525" s="146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spans="1:26" ht="15.75" customHeight="1" x14ac:dyDescent="0.2">
      <c r="A526" s="124"/>
      <c r="B526" s="124"/>
      <c r="C526" s="146"/>
      <c r="D526" s="124"/>
      <c r="E526" s="124"/>
      <c r="F526" s="124"/>
      <c r="G526" s="124"/>
      <c r="H526" s="124"/>
      <c r="I526" s="146"/>
      <c r="J526" s="124"/>
      <c r="K526" s="146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spans="1:26" ht="15.75" customHeight="1" x14ac:dyDescent="0.2">
      <c r="A527" s="124"/>
      <c r="B527" s="124"/>
      <c r="C527" s="146"/>
      <c r="D527" s="124"/>
      <c r="E527" s="124"/>
      <c r="F527" s="124"/>
      <c r="G527" s="124"/>
      <c r="H527" s="124"/>
      <c r="I527" s="146"/>
      <c r="J527" s="124"/>
      <c r="K527" s="146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spans="1:26" ht="15.75" customHeight="1" x14ac:dyDescent="0.2">
      <c r="A528" s="124"/>
      <c r="B528" s="124"/>
      <c r="C528" s="146"/>
      <c r="D528" s="124"/>
      <c r="E528" s="124"/>
      <c r="F528" s="124"/>
      <c r="G528" s="124"/>
      <c r="H528" s="124"/>
      <c r="I528" s="146"/>
      <c r="J528" s="124"/>
      <c r="K528" s="146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spans="1:26" ht="15.75" customHeight="1" x14ac:dyDescent="0.2">
      <c r="A529" s="124"/>
      <c r="B529" s="124"/>
      <c r="C529" s="146"/>
      <c r="D529" s="124"/>
      <c r="E529" s="124"/>
      <c r="F529" s="124"/>
      <c r="G529" s="124"/>
      <c r="H529" s="124"/>
      <c r="I529" s="146"/>
      <c r="J529" s="124"/>
      <c r="K529" s="146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spans="1:26" ht="15.75" customHeight="1" x14ac:dyDescent="0.2">
      <c r="A530" s="124"/>
      <c r="B530" s="124"/>
      <c r="C530" s="146"/>
      <c r="D530" s="124"/>
      <c r="E530" s="124"/>
      <c r="F530" s="124"/>
      <c r="G530" s="124"/>
      <c r="H530" s="124"/>
      <c r="I530" s="146"/>
      <c r="J530" s="124"/>
      <c r="K530" s="146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spans="1:26" ht="15.75" customHeight="1" x14ac:dyDescent="0.2">
      <c r="A531" s="124"/>
      <c r="B531" s="124"/>
      <c r="C531" s="146"/>
      <c r="D531" s="124"/>
      <c r="E531" s="124"/>
      <c r="F531" s="124"/>
      <c r="G531" s="124"/>
      <c r="H531" s="124"/>
      <c r="I531" s="146"/>
      <c r="J531" s="124"/>
      <c r="K531" s="146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spans="1:26" ht="15.75" customHeight="1" x14ac:dyDescent="0.2">
      <c r="A532" s="124"/>
      <c r="B532" s="124"/>
      <c r="C532" s="146"/>
      <c r="D532" s="124"/>
      <c r="E532" s="124"/>
      <c r="F532" s="124"/>
      <c r="G532" s="124"/>
      <c r="H532" s="124"/>
      <c r="I532" s="146"/>
      <c r="J532" s="124"/>
      <c r="K532" s="146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spans="1:26" ht="15.75" customHeight="1" x14ac:dyDescent="0.2">
      <c r="A533" s="124"/>
      <c r="B533" s="124"/>
      <c r="C533" s="146"/>
      <c r="D533" s="124"/>
      <c r="E533" s="124"/>
      <c r="F533" s="124"/>
      <c r="G533" s="124"/>
      <c r="H533" s="124"/>
      <c r="I533" s="146"/>
      <c r="J533" s="124"/>
      <c r="K533" s="146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spans="1:26" ht="15.75" customHeight="1" x14ac:dyDescent="0.2">
      <c r="A534" s="124"/>
      <c r="B534" s="124"/>
      <c r="C534" s="146"/>
      <c r="D534" s="124"/>
      <c r="E534" s="124"/>
      <c r="F534" s="124"/>
      <c r="G534" s="124"/>
      <c r="H534" s="124"/>
      <c r="I534" s="146"/>
      <c r="J534" s="124"/>
      <c r="K534" s="146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spans="1:26" ht="15.75" customHeight="1" x14ac:dyDescent="0.2">
      <c r="A535" s="124"/>
      <c r="B535" s="124"/>
      <c r="C535" s="146"/>
      <c r="D535" s="124"/>
      <c r="E535" s="124"/>
      <c r="F535" s="124"/>
      <c r="G535" s="124"/>
      <c r="H535" s="124"/>
      <c r="I535" s="146"/>
      <c r="J535" s="124"/>
      <c r="K535" s="146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spans="1:26" ht="15.75" customHeight="1" x14ac:dyDescent="0.2">
      <c r="A536" s="124"/>
      <c r="B536" s="124"/>
      <c r="C536" s="146"/>
      <c r="D536" s="124"/>
      <c r="E536" s="124"/>
      <c r="F536" s="124"/>
      <c r="G536" s="124"/>
      <c r="H536" s="124"/>
      <c r="I536" s="146"/>
      <c r="J536" s="124"/>
      <c r="K536" s="146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spans="1:26" ht="15.75" customHeight="1" x14ac:dyDescent="0.2">
      <c r="A537" s="124"/>
      <c r="B537" s="124"/>
      <c r="C537" s="146"/>
      <c r="D537" s="124"/>
      <c r="E537" s="124"/>
      <c r="F537" s="124"/>
      <c r="G537" s="124"/>
      <c r="H537" s="124"/>
      <c r="I537" s="146"/>
      <c r="J537" s="124"/>
      <c r="K537" s="146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spans="1:26" ht="15.75" customHeight="1" x14ac:dyDescent="0.2">
      <c r="A538" s="124"/>
      <c r="B538" s="124"/>
      <c r="C538" s="146"/>
      <c r="D538" s="124"/>
      <c r="E538" s="124"/>
      <c r="F538" s="124"/>
      <c r="G538" s="124"/>
      <c r="H538" s="124"/>
      <c r="I538" s="146"/>
      <c r="J538" s="124"/>
      <c r="K538" s="146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spans="1:26" ht="15.75" customHeight="1" x14ac:dyDescent="0.2">
      <c r="A539" s="124"/>
      <c r="B539" s="124"/>
      <c r="C539" s="146"/>
      <c r="D539" s="124"/>
      <c r="E539" s="124"/>
      <c r="F539" s="124"/>
      <c r="G539" s="124"/>
      <c r="H539" s="124"/>
      <c r="I539" s="146"/>
      <c r="J539" s="124"/>
      <c r="K539" s="146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spans="1:26" ht="15.75" customHeight="1" x14ac:dyDescent="0.2">
      <c r="A540" s="124"/>
      <c r="B540" s="124"/>
      <c r="C540" s="146"/>
      <c r="D540" s="124"/>
      <c r="E540" s="124"/>
      <c r="F540" s="124"/>
      <c r="G540" s="124"/>
      <c r="H540" s="124"/>
      <c r="I540" s="146"/>
      <c r="J540" s="124"/>
      <c r="K540" s="146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spans="1:26" ht="15.75" customHeight="1" x14ac:dyDescent="0.2">
      <c r="A541" s="124"/>
      <c r="B541" s="124"/>
      <c r="C541" s="146"/>
      <c r="D541" s="124"/>
      <c r="E541" s="124"/>
      <c r="F541" s="124"/>
      <c r="G541" s="124"/>
      <c r="H541" s="124"/>
      <c r="I541" s="146"/>
      <c r="J541" s="124"/>
      <c r="K541" s="146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spans="1:26" ht="15.75" customHeight="1" x14ac:dyDescent="0.2">
      <c r="A542" s="124"/>
      <c r="B542" s="124"/>
      <c r="C542" s="146"/>
      <c r="D542" s="124"/>
      <c r="E542" s="124"/>
      <c r="F542" s="124"/>
      <c r="G542" s="124"/>
      <c r="H542" s="124"/>
      <c r="I542" s="146"/>
      <c r="J542" s="124"/>
      <c r="K542" s="146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spans="1:26" ht="15.75" customHeight="1" x14ac:dyDescent="0.2">
      <c r="A543" s="124"/>
      <c r="B543" s="124"/>
      <c r="C543" s="146"/>
      <c r="D543" s="124"/>
      <c r="E543" s="124"/>
      <c r="F543" s="124"/>
      <c r="G543" s="124"/>
      <c r="H543" s="124"/>
      <c r="I543" s="146"/>
      <c r="J543" s="124"/>
      <c r="K543" s="146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spans="1:26" ht="15.75" customHeight="1" x14ac:dyDescent="0.2">
      <c r="A544" s="124"/>
      <c r="B544" s="124"/>
      <c r="C544" s="146"/>
      <c r="D544" s="124"/>
      <c r="E544" s="124"/>
      <c r="F544" s="124"/>
      <c r="G544" s="124"/>
      <c r="H544" s="124"/>
      <c r="I544" s="146"/>
      <c r="J544" s="124"/>
      <c r="K544" s="146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spans="1:26" ht="15.75" customHeight="1" x14ac:dyDescent="0.2">
      <c r="A545" s="124"/>
      <c r="B545" s="124"/>
      <c r="C545" s="146"/>
      <c r="D545" s="124"/>
      <c r="E545" s="124"/>
      <c r="F545" s="124"/>
      <c r="G545" s="124"/>
      <c r="H545" s="124"/>
      <c r="I545" s="146"/>
      <c r="J545" s="124"/>
      <c r="K545" s="146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spans="1:26" ht="15.75" customHeight="1" x14ac:dyDescent="0.2">
      <c r="A546" s="124"/>
      <c r="B546" s="124"/>
      <c r="C546" s="146"/>
      <c r="D546" s="124"/>
      <c r="E546" s="124"/>
      <c r="F546" s="124"/>
      <c r="G546" s="124"/>
      <c r="H546" s="124"/>
      <c r="I546" s="146"/>
      <c r="J546" s="124"/>
      <c r="K546" s="146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spans="1:26" ht="15.75" customHeight="1" x14ac:dyDescent="0.2">
      <c r="A547" s="124"/>
      <c r="B547" s="124"/>
      <c r="C547" s="146"/>
      <c r="D547" s="124"/>
      <c r="E547" s="124"/>
      <c r="F547" s="124"/>
      <c r="G547" s="124"/>
      <c r="H547" s="124"/>
      <c r="I547" s="146"/>
      <c r="J547" s="124"/>
      <c r="K547" s="146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spans="1:26" ht="15.75" customHeight="1" x14ac:dyDescent="0.2">
      <c r="A548" s="124"/>
      <c r="B548" s="124"/>
      <c r="C548" s="146"/>
      <c r="D548" s="124"/>
      <c r="E548" s="124"/>
      <c r="F548" s="124"/>
      <c r="G548" s="124"/>
      <c r="H548" s="124"/>
      <c r="I548" s="146"/>
      <c r="J548" s="124"/>
      <c r="K548" s="146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spans="1:26" ht="15.75" customHeight="1" x14ac:dyDescent="0.2">
      <c r="A549" s="124"/>
      <c r="B549" s="124"/>
      <c r="C549" s="146"/>
      <c r="D549" s="124"/>
      <c r="E549" s="124"/>
      <c r="F549" s="124"/>
      <c r="G549" s="124"/>
      <c r="H549" s="124"/>
      <c r="I549" s="146"/>
      <c r="J549" s="124"/>
      <c r="K549" s="146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spans="1:26" ht="15.75" customHeight="1" x14ac:dyDescent="0.2">
      <c r="A550" s="124"/>
      <c r="B550" s="124"/>
      <c r="C550" s="146"/>
      <c r="D550" s="124"/>
      <c r="E550" s="124"/>
      <c r="F550" s="124"/>
      <c r="G550" s="124"/>
      <c r="H550" s="124"/>
      <c r="I550" s="146"/>
      <c r="J550" s="124"/>
      <c r="K550" s="146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spans="1:26" ht="15.75" customHeight="1" x14ac:dyDescent="0.2">
      <c r="A551" s="124"/>
      <c r="B551" s="124"/>
      <c r="C551" s="146"/>
      <c r="D551" s="124"/>
      <c r="E551" s="124"/>
      <c r="F551" s="124"/>
      <c r="G551" s="124"/>
      <c r="H551" s="124"/>
      <c r="I551" s="146"/>
      <c r="J551" s="124"/>
      <c r="K551" s="146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spans="1:26" ht="15.75" customHeight="1" x14ac:dyDescent="0.2">
      <c r="A552" s="124"/>
      <c r="B552" s="124"/>
      <c r="C552" s="146"/>
      <c r="D552" s="124"/>
      <c r="E552" s="124"/>
      <c r="F552" s="124"/>
      <c r="G552" s="124"/>
      <c r="H552" s="124"/>
      <c r="I552" s="146"/>
      <c r="J552" s="124"/>
      <c r="K552" s="146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spans="1:26" ht="15.75" customHeight="1" x14ac:dyDescent="0.2">
      <c r="A553" s="124"/>
      <c r="B553" s="124"/>
      <c r="C553" s="146"/>
      <c r="D553" s="124"/>
      <c r="E553" s="124"/>
      <c r="F553" s="124"/>
      <c r="G553" s="124"/>
      <c r="H553" s="124"/>
      <c r="I553" s="146"/>
      <c r="J553" s="124"/>
      <c r="K553" s="146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spans="1:26" ht="15.75" customHeight="1" x14ac:dyDescent="0.2">
      <c r="A554" s="124"/>
      <c r="B554" s="124"/>
      <c r="C554" s="146"/>
      <c r="D554" s="124"/>
      <c r="E554" s="124"/>
      <c r="F554" s="124"/>
      <c r="G554" s="124"/>
      <c r="H554" s="124"/>
      <c r="I554" s="146"/>
      <c r="J554" s="124"/>
      <c r="K554" s="146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spans="1:26" ht="15.75" customHeight="1" x14ac:dyDescent="0.2">
      <c r="A555" s="124"/>
      <c r="B555" s="124"/>
      <c r="C555" s="146"/>
      <c r="D555" s="124"/>
      <c r="E555" s="124"/>
      <c r="F555" s="124"/>
      <c r="G555" s="124"/>
      <c r="H555" s="124"/>
      <c r="I555" s="146"/>
      <c r="J555" s="124"/>
      <c r="K555" s="146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spans="1:26" ht="15.75" customHeight="1" x14ac:dyDescent="0.2">
      <c r="A556" s="124"/>
      <c r="B556" s="124"/>
      <c r="C556" s="146"/>
      <c r="D556" s="124"/>
      <c r="E556" s="124"/>
      <c r="F556" s="124"/>
      <c r="G556" s="124"/>
      <c r="H556" s="124"/>
      <c r="I556" s="146"/>
      <c r="J556" s="124"/>
      <c r="K556" s="146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spans="1:26" ht="15.75" customHeight="1" x14ac:dyDescent="0.2">
      <c r="A557" s="124"/>
      <c r="B557" s="124"/>
      <c r="C557" s="146"/>
      <c r="D557" s="124"/>
      <c r="E557" s="124"/>
      <c r="F557" s="124"/>
      <c r="G557" s="124"/>
      <c r="H557" s="124"/>
      <c r="I557" s="146"/>
      <c r="J557" s="124"/>
      <c r="K557" s="146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spans="1:26" ht="15.75" customHeight="1" x14ac:dyDescent="0.2">
      <c r="A558" s="124"/>
      <c r="B558" s="124"/>
      <c r="C558" s="146"/>
      <c r="D558" s="124"/>
      <c r="E558" s="124"/>
      <c r="F558" s="124"/>
      <c r="G558" s="124"/>
      <c r="H558" s="124"/>
      <c r="I558" s="146"/>
      <c r="J558" s="124"/>
      <c r="K558" s="146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spans="1:26" ht="15.75" customHeight="1" x14ac:dyDescent="0.2">
      <c r="A559" s="124"/>
      <c r="B559" s="124"/>
      <c r="C559" s="146"/>
      <c r="D559" s="124"/>
      <c r="E559" s="124"/>
      <c r="F559" s="124"/>
      <c r="G559" s="124"/>
      <c r="H559" s="124"/>
      <c r="I559" s="146"/>
      <c r="J559" s="124"/>
      <c r="K559" s="146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spans="1:26" ht="15.75" customHeight="1" x14ac:dyDescent="0.2">
      <c r="A560" s="124"/>
      <c r="B560" s="124"/>
      <c r="C560" s="146"/>
      <c r="D560" s="124"/>
      <c r="E560" s="124"/>
      <c r="F560" s="124"/>
      <c r="G560" s="124"/>
      <c r="H560" s="124"/>
      <c r="I560" s="146"/>
      <c r="J560" s="124"/>
      <c r="K560" s="146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spans="1:26" ht="15.75" customHeight="1" x14ac:dyDescent="0.2">
      <c r="A561" s="124"/>
      <c r="B561" s="124"/>
      <c r="C561" s="146"/>
      <c r="D561" s="124"/>
      <c r="E561" s="124"/>
      <c r="F561" s="124"/>
      <c r="G561" s="124"/>
      <c r="H561" s="124"/>
      <c r="I561" s="146"/>
      <c r="J561" s="124"/>
      <c r="K561" s="146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spans="1:26" ht="15.75" customHeight="1" x14ac:dyDescent="0.2">
      <c r="A562" s="124"/>
      <c r="B562" s="124"/>
      <c r="C562" s="146"/>
      <c r="D562" s="124"/>
      <c r="E562" s="124"/>
      <c r="F562" s="124"/>
      <c r="G562" s="124"/>
      <c r="H562" s="124"/>
      <c r="I562" s="146"/>
      <c r="J562" s="124"/>
      <c r="K562" s="146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spans="1:26" ht="15.75" customHeight="1" x14ac:dyDescent="0.2">
      <c r="A563" s="124"/>
      <c r="B563" s="124"/>
      <c r="C563" s="146"/>
      <c r="D563" s="124"/>
      <c r="E563" s="124"/>
      <c r="F563" s="124"/>
      <c r="G563" s="124"/>
      <c r="H563" s="124"/>
      <c r="I563" s="146"/>
      <c r="J563" s="124"/>
      <c r="K563" s="146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spans="1:26" ht="15.75" customHeight="1" x14ac:dyDescent="0.2">
      <c r="A564" s="124"/>
      <c r="B564" s="124"/>
      <c r="C564" s="146"/>
      <c r="D564" s="124"/>
      <c r="E564" s="124"/>
      <c r="F564" s="124"/>
      <c r="G564" s="124"/>
      <c r="H564" s="124"/>
      <c r="I564" s="146"/>
      <c r="J564" s="124"/>
      <c r="K564" s="146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spans="1:26" ht="15.75" customHeight="1" x14ac:dyDescent="0.2">
      <c r="A565" s="124"/>
      <c r="B565" s="124"/>
      <c r="C565" s="146"/>
      <c r="D565" s="124"/>
      <c r="E565" s="124"/>
      <c r="F565" s="124"/>
      <c r="G565" s="124"/>
      <c r="H565" s="124"/>
      <c r="I565" s="146"/>
      <c r="J565" s="124"/>
      <c r="K565" s="146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spans="1:26" ht="15.75" customHeight="1" x14ac:dyDescent="0.2">
      <c r="A566" s="124"/>
      <c r="B566" s="124"/>
      <c r="C566" s="146"/>
      <c r="D566" s="124"/>
      <c r="E566" s="124"/>
      <c r="F566" s="124"/>
      <c r="G566" s="124"/>
      <c r="H566" s="124"/>
      <c r="I566" s="146"/>
      <c r="J566" s="124"/>
      <c r="K566" s="146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spans="1:26" ht="15.75" customHeight="1" x14ac:dyDescent="0.2">
      <c r="A567" s="124"/>
      <c r="B567" s="124"/>
      <c r="C567" s="146"/>
      <c r="D567" s="124"/>
      <c r="E567" s="124"/>
      <c r="F567" s="124"/>
      <c r="G567" s="124"/>
      <c r="H567" s="124"/>
      <c r="I567" s="146"/>
      <c r="J567" s="124"/>
      <c r="K567" s="146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spans="1:26" ht="15.75" customHeight="1" x14ac:dyDescent="0.2">
      <c r="A568" s="124"/>
      <c r="B568" s="124"/>
      <c r="C568" s="146"/>
      <c r="D568" s="124"/>
      <c r="E568" s="124"/>
      <c r="F568" s="124"/>
      <c r="G568" s="124"/>
      <c r="H568" s="124"/>
      <c r="I568" s="146"/>
      <c r="J568" s="124"/>
      <c r="K568" s="146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spans="1:26" ht="15.75" customHeight="1" x14ac:dyDescent="0.2">
      <c r="A569" s="124"/>
      <c r="B569" s="124"/>
      <c r="C569" s="146"/>
      <c r="D569" s="124"/>
      <c r="E569" s="124"/>
      <c r="F569" s="124"/>
      <c r="G569" s="124"/>
      <c r="H569" s="124"/>
      <c r="I569" s="146"/>
      <c r="J569" s="124"/>
      <c r="K569" s="146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spans="1:26" ht="15.75" customHeight="1" x14ac:dyDescent="0.2">
      <c r="A570" s="124"/>
      <c r="B570" s="124"/>
      <c r="C570" s="146"/>
      <c r="D570" s="124"/>
      <c r="E570" s="124"/>
      <c r="F570" s="124"/>
      <c r="G570" s="124"/>
      <c r="H570" s="124"/>
      <c r="I570" s="146"/>
      <c r="J570" s="124"/>
      <c r="K570" s="146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spans="1:26" ht="15.75" customHeight="1" x14ac:dyDescent="0.2">
      <c r="A571" s="124"/>
      <c r="B571" s="124"/>
      <c r="C571" s="146"/>
      <c r="D571" s="124"/>
      <c r="E571" s="124"/>
      <c r="F571" s="124"/>
      <c r="G571" s="124"/>
      <c r="H571" s="124"/>
      <c r="I571" s="146"/>
      <c r="J571" s="124"/>
      <c r="K571" s="146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spans="1:26" ht="15.75" customHeight="1" x14ac:dyDescent="0.2">
      <c r="A572" s="124"/>
      <c r="B572" s="124"/>
      <c r="C572" s="146"/>
      <c r="D572" s="124"/>
      <c r="E572" s="124"/>
      <c r="F572" s="124"/>
      <c r="G572" s="124"/>
      <c r="H572" s="124"/>
      <c r="I572" s="146"/>
      <c r="J572" s="124"/>
      <c r="K572" s="146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spans="1:26" ht="15.75" customHeight="1" x14ac:dyDescent="0.2">
      <c r="A573" s="124"/>
      <c r="B573" s="124"/>
      <c r="C573" s="146"/>
      <c r="D573" s="124"/>
      <c r="E573" s="124"/>
      <c r="F573" s="124"/>
      <c r="G573" s="124"/>
      <c r="H573" s="124"/>
      <c r="I573" s="146"/>
      <c r="J573" s="124"/>
      <c r="K573" s="146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spans="1:26" ht="15.75" customHeight="1" x14ac:dyDescent="0.2">
      <c r="A574" s="124"/>
      <c r="B574" s="124"/>
      <c r="C574" s="146"/>
      <c r="D574" s="124"/>
      <c r="E574" s="124"/>
      <c r="F574" s="124"/>
      <c r="G574" s="124"/>
      <c r="H574" s="124"/>
      <c r="I574" s="146"/>
      <c r="J574" s="124"/>
      <c r="K574" s="146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spans="1:26" ht="15.75" customHeight="1" x14ac:dyDescent="0.2">
      <c r="A575" s="124"/>
      <c r="B575" s="124"/>
      <c r="C575" s="146"/>
      <c r="D575" s="124"/>
      <c r="E575" s="124"/>
      <c r="F575" s="124"/>
      <c r="G575" s="124"/>
      <c r="H575" s="124"/>
      <c r="I575" s="146"/>
      <c r="J575" s="124"/>
      <c r="K575" s="146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spans="1:26" ht="15.75" customHeight="1" x14ac:dyDescent="0.2">
      <c r="A576" s="124"/>
      <c r="B576" s="124"/>
      <c r="C576" s="146"/>
      <c r="D576" s="124"/>
      <c r="E576" s="124"/>
      <c r="F576" s="124"/>
      <c r="G576" s="124"/>
      <c r="H576" s="124"/>
      <c r="I576" s="146"/>
      <c r="J576" s="124"/>
      <c r="K576" s="146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spans="1:26" ht="15.75" customHeight="1" x14ac:dyDescent="0.2">
      <c r="A577" s="124"/>
      <c r="B577" s="124"/>
      <c r="C577" s="146"/>
      <c r="D577" s="124"/>
      <c r="E577" s="124"/>
      <c r="F577" s="124"/>
      <c r="G577" s="124"/>
      <c r="H577" s="124"/>
      <c r="I577" s="146"/>
      <c r="J577" s="124"/>
      <c r="K577" s="146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spans="1:26" ht="15.75" customHeight="1" x14ac:dyDescent="0.2">
      <c r="A578" s="124"/>
      <c r="B578" s="124"/>
      <c r="C578" s="146"/>
      <c r="D578" s="124"/>
      <c r="E578" s="124"/>
      <c r="F578" s="124"/>
      <c r="G578" s="124"/>
      <c r="H578" s="124"/>
      <c r="I578" s="146"/>
      <c r="J578" s="124"/>
      <c r="K578" s="146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spans="1:26" ht="15.75" customHeight="1" x14ac:dyDescent="0.2">
      <c r="A579" s="124"/>
      <c r="B579" s="124"/>
      <c r="C579" s="146"/>
      <c r="D579" s="124"/>
      <c r="E579" s="124"/>
      <c r="F579" s="124"/>
      <c r="G579" s="124"/>
      <c r="H579" s="124"/>
      <c r="I579" s="146"/>
      <c r="J579" s="124"/>
      <c r="K579" s="146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spans="1:26" ht="15.75" customHeight="1" x14ac:dyDescent="0.2">
      <c r="A580" s="124"/>
      <c r="B580" s="124"/>
      <c r="C580" s="146"/>
      <c r="D580" s="124"/>
      <c r="E580" s="124"/>
      <c r="F580" s="124"/>
      <c r="G580" s="124"/>
      <c r="H580" s="124"/>
      <c r="I580" s="146"/>
      <c r="J580" s="124"/>
      <c r="K580" s="146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spans="1:26" ht="15.75" customHeight="1" x14ac:dyDescent="0.2">
      <c r="A581" s="124"/>
      <c r="B581" s="124"/>
      <c r="C581" s="146"/>
      <c r="D581" s="124"/>
      <c r="E581" s="124"/>
      <c r="F581" s="124"/>
      <c r="G581" s="124"/>
      <c r="H581" s="124"/>
      <c r="I581" s="146"/>
      <c r="J581" s="124"/>
      <c r="K581" s="146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spans="1:26" ht="15.75" customHeight="1" x14ac:dyDescent="0.2">
      <c r="A582" s="124"/>
      <c r="B582" s="124"/>
      <c r="C582" s="146"/>
      <c r="D582" s="124"/>
      <c r="E582" s="124"/>
      <c r="F582" s="124"/>
      <c r="G582" s="124"/>
      <c r="H582" s="124"/>
      <c r="I582" s="146"/>
      <c r="J582" s="124"/>
      <c r="K582" s="146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spans="1:26" ht="15.75" customHeight="1" x14ac:dyDescent="0.2">
      <c r="A583" s="124"/>
      <c r="B583" s="124"/>
      <c r="C583" s="146"/>
      <c r="D583" s="124"/>
      <c r="E583" s="124"/>
      <c r="F583" s="124"/>
      <c r="G583" s="124"/>
      <c r="H583" s="124"/>
      <c r="I583" s="146"/>
      <c r="J583" s="124"/>
      <c r="K583" s="146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spans="1:26" ht="15.75" customHeight="1" x14ac:dyDescent="0.2">
      <c r="A584" s="124"/>
      <c r="B584" s="124"/>
      <c r="C584" s="146"/>
      <c r="D584" s="124"/>
      <c r="E584" s="124"/>
      <c r="F584" s="124"/>
      <c r="G584" s="124"/>
      <c r="H584" s="124"/>
      <c r="I584" s="146"/>
      <c r="J584" s="124"/>
      <c r="K584" s="146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spans="1:26" ht="15.75" customHeight="1" x14ac:dyDescent="0.2">
      <c r="A585" s="124"/>
      <c r="B585" s="124"/>
      <c r="C585" s="146"/>
      <c r="D585" s="124"/>
      <c r="E585" s="124"/>
      <c r="F585" s="124"/>
      <c r="G585" s="124"/>
      <c r="H585" s="124"/>
      <c r="I585" s="146"/>
      <c r="J585" s="124"/>
      <c r="K585" s="146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spans="1:26" ht="15.75" customHeight="1" x14ac:dyDescent="0.2">
      <c r="A586" s="124"/>
      <c r="B586" s="124"/>
      <c r="C586" s="146"/>
      <c r="D586" s="124"/>
      <c r="E586" s="124"/>
      <c r="F586" s="124"/>
      <c r="G586" s="124"/>
      <c r="H586" s="124"/>
      <c r="I586" s="146"/>
      <c r="J586" s="124"/>
      <c r="K586" s="146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spans="1:26" ht="15.75" customHeight="1" x14ac:dyDescent="0.2">
      <c r="A587" s="124"/>
      <c r="B587" s="124"/>
      <c r="C587" s="146"/>
      <c r="D587" s="124"/>
      <c r="E587" s="124"/>
      <c r="F587" s="124"/>
      <c r="G587" s="124"/>
      <c r="H587" s="124"/>
      <c r="I587" s="146"/>
      <c r="J587" s="124"/>
      <c r="K587" s="146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spans="1:26" ht="15.75" customHeight="1" x14ac:dyDescent="0.2">
      <c r="A588" s="124"/>
      <c r="B588" s="124"/>
      <c r="C588" s="146"/>
      <c r="D588" s="124"/>
      <c r="E588" s="124"/>
      <c r="F588" s="124"/>
      <c r="G588" s="124"/>
      <c r="H588" s="124"/>
      <c r="I588" s="146"/>
      <c r="J588" s="124"/>
      <c r="K588" s="146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spans="1:26" ht="15.75" customHeight="1" x14ac:dyDescent="0.2">
      <c r="A589" s="124"/>
      <c r="B589" s="124"/>
      <c r="C589" s="146"/>
      <c r="D589" s="124"/>
      <c r="E589" s="124"/>
      <c r="F589" s="124"/>
      <c r="G589" s="124"/>
      <c r="H589" s="124"/>
      <c r="I589" s="146"/>
      <c r="J589" s="124"/>
      <c r="K589" s="146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spans="1:26" ht="15.75" customHeight="1" x14ac:dyDescent="0.2">
      <c r="A590" s="124"/>
      <c r="B590" s="124"/>
      <c r="C590" s="146"/>
      <c r="D590" s="124"/>
      <c r="E590" s="124"/>
      <c r="F590" s="124"/>
      <c r="G590" s="124"/>
      <c r="H590" s="124"/>
      <c r="I590" s="146"/>
      <c r="J590" s="124"/>
      <c r="K590" s="146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spans="1:26" ht="15.75" customHeight="1" x14ac:dyDescent="0.2">
      <c r="A591" s="124"/>
      <c r="B591" s="124"/>
      <c r="C591" s="146"/>
      <c r="D591" s="124"/>
      <c r="E591" s="124"/>
      <c r="F591" s="124"/>
      <c r="G591" s="124"/>
      <c r="H591" s="124"/>
      <c r="I591" s="146"/>
      <c r="J591" s="124"/>
      <c r="K591" s="146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spans="1:26" ht="15.75" customHeight="1" x14ac:dyDescent="0.2">
      <c r="A592" s="124"/>
      <c r="B592" s="124"/>
      <c r="C592" s="146"/>
      <c r="D592" s="124"/>
      <c r="E592" s="124"/>
      <c r="F592" s="124"/>
      <c r="G592" s="124"/>
      <c r="H592" s="124"/>
      <c r="I592" s="146"/>
      <c r="J592" s="124"/>
      <c r="K592" s="146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spans="1:26" ht="15.75" customHeight="1" x14ac:dyDescent="0.2">
      <c r="A593" s="124"/>
      <c r="B593" s="124"/>
      <c r="C593" s="146"/>
      <c r="D593" s="124"/>
      <c r="E593" s="124"/>
      <c r="F593" s="124"/>
      <c r="G593" s="124"/>
      <c r="H593" s="124"/>
      <c r="I593" s="146"/>
      <c r="J593" s="124"/>
      <c r="K593" s="146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spans="1:26" ht="15.75" customHeight="1" x14ac:dyDescent="0.2">
      <c r="A594" s="124"/>
      <c r="B594" s="124"/>
      <c r="C594" s="146"/>
      <c r="D594" s="124"/>
      <c r="E594" s="124"/>
      <c r="F594" s="124"/>
      <c r="G594" s="124"/>
      <c r="H594" s="124"/>
      <c r="I594" s="146"/>
      <c r="J594" s="124"/>
      <c r="K594" s="146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spans="1:26" ht="15.75" customHeight="1" x14ac:dyDescent="0.2">
      <c r="A595" s="124"/>
      <c r="B595" s="124"/>
      <c r="C595" s="146"/>
      <c r="D595" s="124"/>
      <c r="E595" s="124"/>
      <c r="F595" s="124"/>
      <c r="G595" s="124"/>
      <c r="H595" s="124"/>
      <c r="I595" s="146"/>
      <c r="J595" s="124"/>
      <c r="K595" s="146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spans="1:26" ht="15.75" customHeight="1" x14ac:dyDescent="0.2">
      <c r="A596" s="124"/>
      <c r="B596" s="124"/>
      <c r="C596" s="146"/>
      <c r="D596" s="124"/>
      <c r="E596" s="124"/>
      <c r="F596" s="124"/>
      <c r="G596" s="124"/>
      <c r="H596" s="124"/>
      <c r="I596" s="146"/>
      <c r="J596" s="124"/>
      <c r="K596" s="146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spans="1:26" ht="15.75" customHeight="1" x14ac:dyDescent="0.2">
      <c r="A597" s="124"/>
      <c r="B597" s="124"/>
      <c r="C597" s="146"/>
      <c r="D597" s="124"/>
      <c r="E597" s="124"/>
      <c r="F597" s="124"/>
      <c r="G597" s="124"/>
      <c r="H597" s="124"/>
      <c r="I597" s="146"/>
      <c r="J597" s="124"/>
      <c r="K597" s="146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spans="1:26" ht="15.75" customHeight="1" x14ac:dyDescent="0.2">
      <c r="A598" s="124"/>
      <c r="B598" s="124"/>
      <c r="C598" s="146"/>
      <c r="D598" s="124"/>
      <c r="E598" s="124"/>
      <c r="F598" s="124"/>
      <c r="G598" s="124"/>
      <c r="H598" s="124"/>
      <c r="I598" s="146"/>
      <c r="J598" s="124"/>
      <c r="K598" s="146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spans="1:26" ht="15.75" customHeight="1" x14ac:dyDescent="0.2">
      <c r="A599" s="124"/>
      <c r="B599" s="124"/>
      <c r="C599" s="146"/>
      <c r="D599" s="124"/>
      <c r="E599" s="124"/>
      <c r="F599" s="124"/>
      <c r="G599" s="124"/>
      <c r="H599" s="124"/>
      <c r="I599" s="146"/>
      <c r="J599" s="124"/>
      <c r="K599" s="146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spans="1:26" ht="15.75" customHeight="1" x14ac:dyDescent="0.2">
      <c r="A600" s="124"/>
      <c r="B600" s="124"/>
      <c r="C600" s="146"/>
      <c r="D600" s="124"/>
      <c r="E600" s="124"/>
      <c r="F600" s="124"/>
      <c r="G600" s="124"/>
      <c r="H600" s="124"/>
      <c r="I600" s="146"/>
      <c r="J600" s="124"/>
      <c r="K600" s="146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spans="1:26" ht="15.75" customHeight="1" x14ac:dyDescent="0.2">
      <c r="A601" s="124"/>
      <c r="B601" s="124"/>
      <c r="C601" s="146"/>
      <c r="D601" s="124"/>
      <c r="E601" s="124"/>
      <c r="F601" s="124"/>
      <c r="G601" s="124"/>
      <c r="H601" s="124"/>
      <c r="I601" s="146"/>
      <c r="J601" s="124"/>
      <c r="K601" s="146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spans="1:26" ht="15.75" customHeight="1" x14ac:dyDescent="0.2">
      <c r="A602" s="124"/>
      <c r="B602" s="124"/>
      <c r="C602" s="146"/>
      <c r="D602" s="124"/>
      <c r="E602" s="124"/>
      <c r="F602" s="124"/>
      <c r="G602" s="124"/>
      <c r="H602" s="124"/>
      <c r="I602" s="146"/>
      <c r="J602" s="124"/>
      <c r="K602" s="146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spans="1:26" ht="15.75" customHeight="1" x14ac:dyDescent="0.2">
      <c r="A603" s="124"/>
      <c r="B603" s="124"/>
      <c r="C603" s="146"/>
      <c r="D603" s="124"/>
      <c r="E603" s="124"/>
      <c r="F603" s="124"/>
      <c r="G603" s="124"/>
      <c r="H603" s="124"/>
      <c r="I603" s="146"/>
      <c r="J603" s="124"/>
      <c r="K603" s="146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spans="1:26" ht="15.75" customHeight="1" x14ac:dyDescent="0.2">
      <c r="A604" s="124"/>
      <c r="B604" s="124"/>
      <c r="C604" s="146"/>
      <c r="D604" s="124"/>
      <c r="E604" s="124"/>
      <c r="F604" s="124"/>
      <c r="G604" s="124"/>
      <c r="H604" s="124"/>
      <c r="I604" s="146"/>
      <c r="J604" s="124"/>
      <c r="K604" s="146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spans="1:26" ht="15.75" customHeight="1" x14ac:dyDescent="0.2">
      <c r="A605" s="124"/>
      <c r="B605" s="124"/>
      <c r="C605" s="146"/>
      <c r="D605" s="124"/>
      <c r="E605" s="124"/>
      <c r="F605" s="124"/>
      <c r="G605" s="124"/>
      <c r="H605" s="124"/>
      <c r="I605" s="146"/>
      <c r="J605" s="124"/>
      <c r="K605" s="146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spans="1:26" ht="15.75" customHeight="1" x14ac:dyDescent="0.2">
      <c r="A606" s="124"/>
      <c r="B606" s="124"/>
      <c r="C606" s="146"/>
      <c r="D606" s="124"/>
      <c r="E606" s="124"/>
      <c r="F606" s="124"/>
      <c r="G606" s="124"/>
      <c r="H606" s="124"/>
      <c r="I606" s="146"/>
      <c r="J606" s="124"/>
      <c r="K606" s="146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spans="1:26" ht="15.75" customHeight="1" x14ac:dyDescent="0.2">
      <c r="A607" s="124"/>
      <c r="B607" s="124"/>
      <c r="C607" s="146"/>
      <c r="D607" s="124"/>
      <c r="E607" s="124"/>
      <c r="F607" s="124"/>
      <c r="G607" s="124"/>
      <c r="H607" s="124"/>
      <c r="I607" s="146"/>
      <c r="J607" s="124"/>
      <c r="K607" s="146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spans="1:26" ht="15.75" customHeight="1" x14ac:dyDescent="0.2">
      <c r="A608" s="124"/>
      <c r="B608" s="124"/>
      <c r="C608" s="146"/>
      <c r="D608" s="124"/>
      <c r="E608" s="124"/>
      <c r="F608" s="124"/>
      <c r="G608" s="124"/>
      <c r="H608" s="124"/>
      <c r="I608" s="146"/>
      <c r="J608" s="124"/>
      <c r="K608" s="146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spans="1:26" ht="15.75" customHeight="1" x14ac:dyDescent="0.2">
      <c r="A609" s="124"/>
      <c r="B609" s="124"/>
      <c r="C609" s="146"/>
      <c r="D609" s="124"/>
      <c r="E609" s="124"/>
      <c r="F609" s="124"/>
      <c r="G609" s="124"/>
      <c r="H609" s="124"/>
      <c r="I609" s="146"/>
      <c r="J609" s="124"/>
      <c r="K609" s="146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spans="1:26" ht="15.75" customHeight="1" x14ac:dyDescent="0.2">
      <c r="A610" s="124"/>
      <c r="B610" s="124"/>
      <c r="C610" s="146"/>
      <c r="D610" s="124"/>
      <c r="E610" s="124"/>
      <c r="F610" s="124"/>
      <c r="G610" s="124"/>
      <c r="H610" s="124"/>
      <c r="I610" s="146"/>
      <c r="J610" s="124"/>
      <c r="K610" s="146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spans="1:26" ht="15.75" customHeight="1" x14ac:dyDescent="0.2">
      <c r="A611" s="124"/>
      <c r="B611" s="124"/>
      <c r="C611" s="146"/>
      <c r="D611" s="124"/>
      <c r="E611" s="124"/>
      <c r="F611" s="124"/>
      <c r="G611" s="124"/>
      <c r="H611" s="124"/>
      <c r="I611" s="146"/>
      <c r="J611" s="124"/>
      <c r="K611" s="146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spans="1:26" ht="15.75" customHeight="1" x14ac:dyDescent="0.2">
      <c r="A612" s="124"/>
      <c r="B612" s="124"/>
      <c r="C612" s="146"/>
      <c r="D612" s="124"/>
      <c r="E612" s="124"/>
      <c r="F612" s="124"/>
      <c r="G612" s="124"/>
      <c r="H612" s="124"/>
      <c r="I612" s="146"/>
      <c r="J612" s="124"/>
      <c r="K612" s="146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spans="1:26" ht="15.75" customHeight="1" x14ac:dyDescent="0.2">
      <c r="A613" s="124"/>
      <c r="B613" s="124"/>
      <c r="C613" s="146"/>
      <c r="D613" s="124"/>
      <c r="E613" s="124"/>
      <c r="F613" s="124"/>
      <c r="G613" s="124"/>
      <c r="H613" s="124"/>
      <c r="I613" s="146"/>
      <c r="J613" s="124"/>
      <c r="K613" s="146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spans="1:26" ht="15.75" customHeight="1" x14ac:dyDescent="0.2">
      <c r="A614" s="124"/>
      <c r="B614" s="124"/>
      <c r="C614" s="146"/>
      <c r="D614" s="124"/>
      <c r="E614" s="124"/>
      <c r="F614" s="124"/>
      <c r="G614" s="124"/>
      <c r="H614" s="124"/>
      <c r="I614" s="146"/>
      <c r="J614" s="124"/>
      <c r="K614" s="146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spans="1:26" ht="15.75" customHeight="1" x14ac:dyDescent="0.2">
      <c r="A615" s="124"/>
      <c r="B615" s="124"/>
      <c r="C615" s="146"/>
      <c r="D615" s="124"/>
      <c r="E615" s="124"/>
      <c r="F615" s="124"/>
      <c r="G615" s="124"/>
      <c r="H615" s="124"/>
      <c r="I615" s="146"/>
      <c r="J615" s="124"/>
      <c r="K615" s="146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spans="1:26" ht="15.75" customHeight="1" x14ac:dyDescent="0.2">
      <c r="A616" s="124"/>
      <c r="B616" s="124"/>
      <c r="C616" s="146"/>
      <c r="D616" s="124"/>
      <c r="E616" s="124"/>
      <c r="F616" s="124"/>
      <c r="G616" s="124"/>
      <c r="H616" s="124"/>
      <c r="I616" s="146"/>
      <c r="J616" s="124"/>
      <c r="K616" s="146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spans="1:26" ht="15.75" customHeight="1" x14ac:dyDescent="0.2">
      <c r="A617" s="124"/>
      <c r="B617" s="124"/>
      <c r="C617" s="146"/>
      <c r="D617" s="124"/>
      <c r="E617" s="124"/>
      <c r="F617" s="124"/>
      <c r="G617" s="124"/>
      <c r="H617" s="124"/>
      <c r="I617" s="146"/>
      <c r="J617" s="124"/>
      <c r="K617" s="146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spans="1:26" ht="15.75" customHeight="1" x14ac:dyDescent="0.2">
      <c r="A618" s="124"/>
      <c r="B618" s="124"/>
      <c r="C618" s="146"/>
      <c r="D618" s="124"/>
      <c r="E618" s="124"/>
      <c r="F618" s="124"/>
      <c r="G618" s="124"/>
      <c r="H618" s="124"/>
      <c r="I618" s="146"/>
      <c r="J618" s="124"/>
      <c r="K618" s="146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spans="1:26" ht="15.75" customHeight="1" x14ac:dyDescent="0.2">
      <c r="A619" s="124"/>
      <c r="B619" s="124"/>
      <c r="C619" s="146"/>
      <c r="D619" s="124"/>
      <c r="E619" s="124"/>
      <c r="F619" s="124"/>
      <c r="G619" s="124"/>
      <c r="H619" s="124"/>
      <c r="I619" s="146"/>
      <c r="J619" s="124"/>
      <c r="K619" s="146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spans="1:26" ht="15.75" customHeight="1" x14ac:dyDescent="0.2">
      <c r="A620" s="124"/>
      <c r="B620" s="124"/>
      <c r="C620" s="146"/>
      <c r="D620" s="124"/>
      <c r="E620" s="124"/>
      <c r="F620" s="124"/>
      <c r="G620" s="124"/>
      <c r="H620" s="124"/>
      <c r="I620" s="146"/>
      <c r="J620" s="124"/>
      <c r="K620" s="146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spans="1:26" ht="15.75" customHeight="1" x14ac:dyDescent="0.2">
      <c r="A621" s="124"/>
      <c r="B621" s="124"/>
      <c r="C621" s="146"/>
      <c r="D621" s="124"/>
      <c r="E621" s="124"/>
      <c r="F621" s="124"/>
      <c r="G621" s="124"/>
      <c r="H621" s="124"/>
      <c r="I621" s="146"/>
      <c r="J621" s="124"/>
      <c r="K621" s="146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spans="1:26" ht="15.75" customHeight="1" x14ac:dyDescent="0.2">
      <c r="A622" s="124"/>
      <c r="B622" s="124"/>
      <c r="C622" s="146"/>
      <c r="D622" s="124"/>
      <c r="E622" s="124"/>
      <c r="F622" s="124"/>
      <c r="G622" s="124"/>
      <c r="H622" s="124"/>
      <c r="I622" s="146"/>
      <c r="J622" s="124"/>
      <c r="K622" s="146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spans="1:26" ht="15.75" customHeight="1" x14ac:dyDescent="0.2">
      <c r="A623" s="124"/>
      <c r="B623" s="124"/>
      <c r="C623" s="146"/>
      <c r="D623" s="124"/>
      <c r="E623" s="124"/>
      <c r="F623" s="124"/>
      <c r="G623" s="124"/>
      <c r="H623" s="124"/>
      <c r="I623" s="146"/>
      <c r="J623" s="124"/>
      <c r="K623" s="146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spans="1:26" ht="15.75" customHeight="1" x14ac:dyDescent="0.2">
      <c r="A624" s="124"/>
      <c r="B624" s="124"/>
      <c r="C624" s="146"/>
      <c r="D624" s="124"/>
      <c r="E624" s="124"/>
      <c r="F624" s="124"/>
      <c r="G624" s="124"/>
      <c r="H624" s="124"/>
      <c r="I624" s="146"/>
      <c r="J624" s="124"/>
      <c r="K624" s="146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spans="1:26" ht="15.75" customHeight="1" x14ac:dyDescent="0.2">
      <c r="A625" s="124"/>
      <c r="B625" s="124"/>
      <c r="C625" s="146"/>
      <c r="D625" s="124"/>
      <c r="E625" s="124"/>
      <c r="F625" s="124"/>
      <c r="G625" s="124"/>
      <c r="H625" s="124"/>
      <c r="I625" s="146"/>
      <c r="J625" s="124"/>
      <c r="K625" s="146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spans="1:26" ht="15.75" customHeight="1" x14ac:dyDescent="0.2">
      <c r="A626" s="124"/>
      <c r="B626" s="124"/>
      <c r="C626" s="146"/>
      <c r="D626" s="124"/>
      <c r="E626" s="124"/>
      <c r="F626" s="124"/>
      <c r="G626" s="124"/>
      <c r="H626" s="124"/>
      <c r="I626" s="146"/>
      <c r="J626" s="124"/>
      <c r="K626" s="146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spans="1:26" ht="15.75" customHeight="1" x14ac:dyDescent="0.2">
      <c r="A627" s="124"/>
      <c r="B627" s="124"/>
      <c r="C627" s="146"/>
      <c r="D627" s="124"/>
      <c r="E627" s="124"/>
      <c r="F627" s="124"/>
      <c r="G627" s="124"/>
      <c r="H627" s="124"/>
      <c r="I627" s="146"/>
      <c r="J627" s="124"/>
      <c r="K627" s="146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spans="1:26" ht="15.75" customHeight="1" x14ac:dyDescent="0.2">
      <c r="A628" s="124"/>
      <c r="B628" s="124"/>
      <c r="C628" s="146"/>
      <c r="D628" s="124"/>
      <c r="E628" s="124"/>
      <c r="F628" s="124"/>
      <c r="G628" s="124"/>
      <c r="H628" s="124"/>
      <c r="I628" s="146"/>
      <c r="J628" s="124"/>
      <c r="K628" s="146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spans="1:26" ht="15.75" customHeight="1" x14ac:dyDescent="0.2">
      <c r="A629" s="124"/>
      <c r="B629" s="124"/>
      <c r="C629" s="146"/>
      <c r="D629" s="124"/>
      <c r="E629" s="124"/>
      <c r="F629" s="124"/>
      <c r="G629" s="124"/>
      <c r="H629" s="124"/>
      <c r="I629" s="146"/>
      <c r="J629" s="124"/>
      <c r="K629" s="146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spans="1:26" ht="15.75" customHeight="1" x14ac:dyDescent="0.2">
      <c r="A630" s="124"/>
      <c r="B630" s="124"/>
      <c r="C630" s="146"/>
      <c r="D630" s="124"/>
      <c r="E630" s="124"/>
      <c r="F630" s="124"/>
      <c r="G630" s="124"/>
      <c r="H630" s="124"/>
      <c r="I630" s="146"/>
      <c r="J630" s="124"/>
      <c r="K630" s="146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spans="1:26" ht="15.75" customHeight="1" x14ac:dyDescent="0.2">
      <c r="A631" s="124"/>
      <c r="B631" s="124"/>
      <c r="C631" s="146"/>
      <c r="D631" s="124"/>
      <c r="E631" s="124"/>
      <c r="F631" s="124"/>
      <c r="G631" s="124"/>
      <c r="H631" s="124"/>
      <c r="I631" s="146"/>
      <c r="J631" s="124"/>
      <c r="K631" s="146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spans="1:26" ht="15.75" customHeight="1" x14ac:dyDescent="0.2">
      <c r="A632" s="124"/>
      <c r="B632" s="124"/>
      <c r="C632" s="146"/>
      <c r="D632" s="124"/>
      <c r="E632" s="124"/>
      <c r="F632" s="124"/>
      <c r="G632" s="124"/>
      <c r="H632" s="124"/>
      <c r="I632" s="146"/>
      <c r="J632" s="124"/>
      <c r="K632" s="146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spans="1:26" ht="15.75" customHeight="1" x14ac:dyDescent="0.2">
      <c r="A633" s="124"/>
      <c r="B633" s="124"/>
      <c r="C633" s="146"/>
      <c r="D633" s="124"/>
      <c r="E633" s="124"/>
      <c r="F633" s="124"/>
      <c r="G633" s="124"/>
      <c r="H633" s="124"/>
      <c r="I633" s="146"/>
      <c r="J633" s="124"/>
      <c r="K633" s="146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spans="1:26" ht="15.75" customHeight="1" x14ac:dyDescent="0.2">
      <c r="A634" s="124"/>
      <c r="B634" s="124"/>
      <c r="C634" s="146"/>
      <c r="D634" s="124"/>
      <c r="E634" s="124"/>
      <c r="F634" s="124"/>
      <c r="G634" s="124"/>
      <c r="H634" s="124"/>
      <c r="I634" s="146"/>
      <c r="J634" s="124"/>
      <c r="K634" s="146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spans="1:26" ht="15.75" customHeight="1" x14ac:dyDescent="0.2">
      <c r="A635" s="124"/>
      <c r="B635" s="124"/>
      <c r="C635" s="146"/>
      <c r="D635" s="124"/>
      <c r="E635" s="124"/>
      <c r="F635" s="124"/>
      <c r="G635" s="124"/>
      <c r="H635" s="124"/>
      <c r="I635" s="146"/>
      <c r="J635" s="124"/>
      <c r="K635" s="146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spans="1:26" ht="15.75" customHeight="1" x14ac:dyDescent="0.2">
      <c r="A636" s="124"/>
      <c r="B636" s="124"/>
      <c r="C636" s="146"/>
      <c r="D636" s="124"/>
      <c r="E636" s="124"/>
      <c r="F636" s="124"/>
      <c r="G636" s="124"/>
      <c r="H636" s="124"/>
      <c r="I636" s="146"/>
      <c r="J636" s="124"/>
      <c r="K636" s="146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spans="1:26" ht="15.75" customHeight="1" x14ac:dyDescent="0.2">
      <c r="A637" s="124"/>
      <c r="B637" s="124"/>
      <c r="C637" s="146"/>
      <c r="D637" s="124"/>
      <c r="E637" s="124"/>
      <c r="F637" s="124"/>
      <c r="G637" s="124"/>
      <c r="H637" s="124"/>
      <c r="I637" s="146"/>
      <c r="J637" s="124"/>
      <c r="K637" s="146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spans="1:26" ht="15.75" customHeight="1" x14ac:dyDescent="0.2">
      <c r="A638" s="124"/>
      <c r="B638" s="124"/>
      <c r="C638" s="146"/>
      <c r="D638" s="124"/>
      <c r="E638" s="124"/>
      <c r="F638" s="124"/>
      <c r="G638" s="124"/>
      <c r="H638" s="124"/>
      <c r="I638" s="146"/>
      <c r="J638" s="124"/>
      <c r="K638" s="146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spans="1:26" ht="15.75" customHeight="1" x14ac:dyDescent="0.2">
      <c r="A639" s="124"/>
      <c r="B639" s="124"/>
      <c r="C639" s="146"/>
      <c r="D639" s="124"/>
      <c r="E639" s="124"/>
      <c r="F639" s="124"/>
      <c r="G639" s="124"/>
      <c r="H639" s="124"/>
      <c r="I639" s="146"/>
      <c r="J639" s="124"/>
      <c r="K639" s="146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spans="1:26" ht="15.75" customHeight="1" x14ac:dyDescent="0.2">
      <c r="A640" s="124"/>
      <c r="B640" s="124"/>
      <c r="C640" s="146"/>
      <c r="D640" s="124"/>
      <c r="E640" s="124"/>
      <c r="F640" s="124"/>
      <c r="G640" s="124"/>
      <c r="H640" s="124"/>
      <c r="I640" s="146"/>
      <c r="J640" s="124"/>
      <c r="K640" s="146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spans="1:26" ht="15.75" customHeight="1" x14ac:dyDescent="0.2">
      <c r="A641" s="124"/>
      <c r="B641" s="124"/>
      <c r="C641" s="146"/>
      <c r="D641" s="124"/>
      <c r="E641" s="124"/>
      <c r="F641" s="124"/>
      <c r="G641" s="124"/>
      <c r="H641" s="124"/>
      <c r="I641" s="146"/>
      <c r="J641" s="124"/>
      <c r="K641" s="146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spans="1:26" ht="15.75" customHeight="1" x14ac:dyDescent="0.2">
      <c r="A642" s="124"/>
      <c r="B642" s="124"/>
      <c r="C642" s="146"/>
      <c r="D642" s="124"/>
      <c r="E642" s="124"/>
      <c r="F642" s="124"/>
      <c r="G642" s="124"/>
      <c r="H642" s="124"/>
      <c r="I642" s="146"/>
      <c r="J642" s="124"/>
      <c r="K642" s="146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spans="1:26" ht="15.75" customHeight="1" x14ac:dyDescent="0.2">
      <c r="A643" s="124"/>
      <c r="B643" s="124"/>
      <c r="C643" s="146"/>
      <c r="D643" s="124"/>
      <c r="E643" s="124"/>
      <c r="F643" s="124"/>
      <c r="G643" s="124"/>
      <c r="H643" s="124"/>
      <c r="I643" s="146"/>
      <c r="J643" s="124"/>
      <c r="K643" s="146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spans="1:26" ht="15.75" customHeight="1" x14ac:dyDescent="0.2">
      <c r="A644" s="124"/>
      <c r="B644" s="124"/>
      <c r="C644" s="146"/>
      <c r="D644" s="124"/>
      <c r="E644" s="124"/>
      <c r="F644" s="124"/>
      <c r="G644" s="124"/>
      <c r="H644" s="124"/>
      <c r="I644" s="146"/>
      <c r="J644" s="124"/>
      <c r="K644" s="146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spans="1:26" ht="15.75" customHeight="1" x14ac:dyDescent="0.2">
      <c r="A645" s="124"/>
      <c r="B645" s="124"/>
      <c r="C645" s="146"/>
      <c r="D645" s="124"/>
      <c r="E645" s="124"/>
      <c r="F645" s="124"/>
      <c r="G645" s="124"/>
      <c r="H645" s="124"/>
      <c r="I645" s="146"/>
      <c r="J645" s="124"/>
      <c r="K645" s="146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spans="1:26" ht="15.75" customHeight="1" x14ac:dyDescent="0.2">
      <c r="A646" s="124"/>
      <c r="B646" s="124"/>
      <c r="C646" s="146"/>
      <c r="D646" s="124"/>
      <c r="E646" s="124"/>
      <c r="F646" s="124"/>
      <c r="G646" s="124"/>
      <c r="H646" s="124"/>
      <c r="I646" s="146"/>
      <c r="J646" s="124"/>
      <c r="K646" s="146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spans="1:26" ht="15.75" customHeight="1" x14ac:dyDescent="0.2">
      <c r="A647" s="124"/>
      <c r="B647" s="124"/>
      <c r="C647" s="146"/>
      <c r="D647" s="124"/>
      <c r="E647" s="124"/>
      <c r="F647" s="124"/>
      <c r="G647" s="124"/>
      <c r="H647" s="124"/>
      <c r="I647" s="146"/>
      <c r="J647" s="124"/>
      <c r="K647" s="146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spans="1:26" ht="15.75" customHeight="1" x14ac:dyDescent="0.2">
      <c r="A648" s="124"/>
      <c r="B648" s="124"/>
      <c r="C648" s="146"/>
      <c r="D648" s="124"/>
      <c r="E648" s="124"/>
      <c r="F648" s="124"/>
      <c r="G648" s="124"/>
      <c r="H648" s="124"/>
      <c r="I648" s="146"/>
      <c r="J648" s="124"/>
      <c r="K648" s="146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spans="1:26" ht="15.75" customHeight="1" x14ac:dyDescent="0.2">
      <c r="A649" s="124"/>
      <c r="B649" s="124"/>
      <c r="C649" s="146"/>
      <c r="D649" s="124"/>
      <c r="E649" s="124"/>
      <c r="F649" s="124"/>
      <c r="G649" s="124"/>
      <c r="H649" s="124"/>
      <c r="I649" s="146"/>
      <c r="J649" s="124"/>
      <c r="K649" s="146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spans="1:26" ht="15.75" customHeight="1" x14ac:dyDescent="0.2">
      <c r="A650" s="124"/>
      <c r="B650" s="124"/>
      <c r="C650" s="146"/>
      <c r="D650" s="124"/>
      <c r="E650" s="124"/>
      <c r="F650" s="124"/>
      <c r="G650" s="124"/>
      <c r="H650" s="124"/>
      <c r="I650" s="146"/>
      <c r="J650" s="124"/>
      <c r="K650" s="146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spans="1:26" ht="15.75" customHeight="1" x14ac:dyDescent="0.2">
      <c r="A651" s="124"/>
      <c r="B651" s="124"/>
      <c r="C651" s="146"/>
      <c r="D651" s="124"/>
      <c r="E651" s="124"/>
      <c r="F651" s="124"/>
      <c r="G651" s="124"/>
      <c r="H651" s="124"/>
      <c r="I651" s="146"/>
      <c r="J651" s="124"/>
      <c r="K651" s="146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spans="1:26" ht="15.75" customHeight="1" x14ac:dyDescent="0.2">
      <c r="A652" s="124"/>
      <c r="B652" s="124"/>
      <c r="C652" s="146"/>
      <c r="D652" s="124"/>
      <c r="E652" s="124"/>
      <c r="F652" s="124"/>
      <c r="G652" s="124"/>
      <c r="H652" s="124"/>
      <c r="I652" s="146"/>
      <c r="J652" s="124"/>
      <c r="K652" s="146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spans="1:26" ht="15.75" customHeight="1" x14ac:dyDescent="0.2">
      <c r="A653" s="124"/>
      <c r="B653" s="124"/>
      <c r="C653" s="146"/>
      <c r="D653" s="124"/>
      <c r="E653" s="124"/>
      <c r="F653" s="124"/>
      <c r="G653" s="124"/>
      <c r="H653" s="124"/>
      <c r="I653" s="146"/>
      <c r="J653" s="124"/>
      <c r="K653" s="146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spans="1:26" ht="15.75" customHeight="1" x14ac:dyDescent="0.2">
      <c r="A654" s="124"/>
      <c r="B654" s="124"/>
      <c r="C654" s="146"/>
      <c r="D654" s="124"/>
      <c r="E654" s="124"/>
      <c r="F654" s="124"/>
      <c r="G654" s="124"/>
      <c r="H654" s="124"/>
      <c r="I654" s="146"/>
      <c r="J654" s="124"/>
      <c r="K654" s="146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spans="1:26" ht="15.75" customHeight="1" x14ac:dyDescent="0.2">
      <c r="A655" s="124"/>
      <c r="B655" s="124"/>
      <c r="C655" s="146"/>
      <c r="D655" s="124"/>
      <c r="E655" s="124"/>
      <c r="F655" s="124"/>
      <c r="G655" s="124"/>
      <c r="H655" s="124"/>
      <c r="I655" s="146"/>
      <c r="J655" s="124"/>
      <c r="K655" s="146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spans="1:26" ht="15.75" customHeight="1" x14ac:dyDescent="0.2">
      <c r="A656" s="124"/>
      <c r="B656" s="124"/>
      <c r="C656" s="146"/>
      <c r="D656" s="124"/>
      <c r="E656" s="124"/>
      <c r="F656" s="124"/>
      <c r="G656" s="124"/>
      <c r="H656" s="124"/>
      <c r="I656" s="146"/>
      <c r="J656" s="124"/>
      <c r="K656" s="146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spans="1:26" ht="15.75" customHeight="1" x14ac:dyDescent="0.2">
      <c r="A657" s="124"/>
      <c r="B657" s="124"/>
      <c r="C657" s="146"/>
      <c r="D657" s="124"/>
      <c r="E657" s="124"/>
      <c r="F657" s="124"/>
      <c r="G657" s="124"/>
      <c r="H657" s="124"/>
      <c r="I657" s="146"/>
      <c r="J657" s="124"/>
      <c r="K657" s="146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spans="1:26" ht="15.75" customHeight="1" x14ac:dyDescent="0.2">
      <c r="A658" s="124"/>
      <c r="B658" s="124"/>
      <c r="C658" s="146"/>
      <c r="D658" s="124"/>
      <c r="E658" s="124"/>
      <c r="F658" s="124"/>
      <c r="G658" s="124"/>
      <c r="H658" s="124"/>
      <c r="I658" s="146"/>
      <c r="J658" s="124"/>
      <c r="K658" s="146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spans="1:26" ht="15.75" customHeight="1" x14ac:dyDescent="0.2">
      <c r="A659" s="124"/>
      <c r="B659" s="124"/>
      <c r="C659" s="146"/>
      <c r="D659" s="124"/>
      <c r="E659" s="124"/>
      <c r="F659" s="124"/>
      <c r="G659" s="124"/>
      <c r="H659" s="124"/>
      <c r="I659" s="146"/>
      <c r="J659" s="124"/>
      <c r="K659" s="146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spans="1:26" ht="15.75" customHeight="1" x14ac:dyDescent="0.2">
      <c r="A660" s="124"/>
      <c r="B660" s="124"/>
      <c r="C660" s="146"/>
      <c r="D660" s="124"/>
      <c r="E660" s="124"/>
      <c r="F660" s="124"/>
      <c r="G660" s="124"/>
      <c r="H660" s="124"/>
      <c r="I660" s="146"/>
      <c r="J660" s="124"/>
      <c r="K660" s="146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spans="1:26" ht="15.75" customHeight="1" x14ac:dyDescent="0.2">
      <c r="A661" s="124"/>
      <c r="B661" s="124"/>
      <c r="C661" s="146"/>
      <c r="D661" s="124"/>
      <c r="E661" s="124"/>
      <c r="F661" s="124"/>
      <c r="G661" s="124"/>
      <c r="H661" s="124"/>
      <c r="I661" s="146"/>
      <c r="J661" s="124"/>
      <c r="K661" s="146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spans="1:26" ht="15.75" customHeight="1" x14ac:dyDescent="0.2">
      <c r="A662" s="124"/>
      <c r="B662" s="124"/>
      <c r="C662" s="146"/>
      <c r="D662" s="124"/>
      <c r="E662" s="124"/>
      <c r="F662" s="124"/>
      <c r="G662" s="124"/>
      <c r="H662" s="124"/>
      <c r="I662" s="146"/>
      <c r="J662" s="124"/>
      <c r="K662" s="146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spans="1:26" ht="15.75" customHeight="1" x14ac:dyDescent="0.2">
      <c r="A663" s="124"/>
      <c r="B663" s="124"/>
      <c r="C663" s="146"/>
      <c r="D663" s="124"/>
      <c r="E663" s="124"/>
      <c r="F663" s="124"/>
      <c r="G663" s="124"/>
      <c r="H663" s="124"/>
      <c r="I663" s="146"/>
      <c r="J663" s="124"/>
      <c r="K663" s="146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spans="1:26" ht="15.75" customHeight="1" x14ac:dyDescent="0.2">
      <c r="A664" s="124"/>
      <c r="B664" s="124"/>
      <c r="C664" s="146"/>
      <c r="D664" s="124"/>
      <c r="E664" s="124"/>
      <c r="F664" s="124"/>
      <c r="G664" s="124"/>
      <c r="H664" s="124"/>
      <c r="I664" s="146"/>
      <c r="J664" s="124"/>
      <c r="K664" s="146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spans="1:26" ht="15.75" customHeight="1" x14ac:dyDescent="0.2">
      <c r="A665" s="124"/>
      <c r="B665" s="124"/>
      <c r="C665" s="146"/>
      <c r="D665" s="124"/>
      <c r="E665" s="124"/>
      <c r="F665" s="124"/>
      <c r="G665" s="124"/>
      <c r="H665" s="124"/>
      <c r="I665" s="146"/>
      <c r="J665" s="124"/>
      <c r="K665" s="146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spans="1:26" ht="15.75" customHeight="1" x14ac:dyDescent="0.2">
      <c r="A666" s="124"/>
      <c r="B666" s="124"/>
      <c r="C666" s="146"/>
      <c r="D666" s="124"/>
      <c r="E666" s="124"/>
      <c r="F666" s="124"/>
      <c r="G666" s="124"/>
      <c r="H666" s="124"/>
      <c r="I666" s="146"/>
      <c r="J666" s="124"/>
      <c r="K666" s="146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spans="1:26" ht="15.75" customHeight="1" x14ac:dyDescent="0.2">
      <c r="A667" s="124"/>
      <c r="B667" s="124"/>
      <c r="C667" s="146"/>
      <c r="D667" s="124"/>
      <c r="E667" s="124"/>
      <c r="F667" s="124"/>
      <c r="G667" s="124"/>
      <c r="H667" s="124"/>
      <c r="I667" s="146"/>
      <c r="J667" s="124"/>
      <c r="K667" s="146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spans="1:26" ht="15.75" customHeight="1" x14ac:dyDescent="0.2">
      <c r="A668" s="124"/>
      <c r="B668" s="124"/>
      <c r="C668" s="146"/>
      <c r="D668" s="124"/>
      <c r="E668" s="124"/>
      <c r="F668" s="124"/>
      <c r="G668" s="124"/>
      <c r="H668" s="124"/>
      <c r="I668" s="146"/>
      <c r="J668" s="124"/>
      <c r="K668" s="146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spans="1:26" ht="15.75" customHeight="1" x14ac:dyDescent="0.2">
      <c r="A669" s="124"/>
      <c r="B669" s="124"/>
      <c r="C669" s="146"/>
      <c r="D669" s="124"/>
      <c r="E669" s="124"/>
      <c r="F669" s="124"/>
      <c r="G669" s="124"/>
      <c r="H669" s="124"/>
      <c r="I669" s="146"/>
      <c r="J669" s="124"/>
      <c r="K669" s="146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spans="1:26" ht="15.75" customHeight="1" x14ac:dyDescent="0.2">
      <c r="A670" s="124"/>
      <c r="B670" s="124"/>
      <c r="C670" s="146"/>
      <c r="D670" s="124"/>
      <c r="E670" s="124"/>
      <c r="F670" s="124"/>
      <c r="G670" s="124"/>
      <c r="H670" s="124"/>
      <c r="I670" s="146"/>
      <c r="J670" s="124"/>
      <c r="K670" s="146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spans="1:26" ht="15.75" customHeight="1" x14ac:dyDescent="0.2">
      <c r="A671" s="124"/>
      <c r="B671" s="124"/>
      <c r="C671" s="146"/>
      <c r="D671" s="124"/>
      <c r="E671" s="124"/>
      <c r="F671" s="124"/>
      <c r="G671" s="124"/>
      <c r="H671" s="124"/>
      <c r="I671" s="146"/>
      <c r="J671" s="124"/>
      <c r="K671" s="146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spans="1:26" ht="15.75" customHeight="1" x14ac:dyDescent="0.2">
      <c r="A672" s="124"/>
      <c r="B672" s="124"/>
      <c r="C672" s="146"/>
      <c r="D672" s="124"/>
      <c r="E672" s="124"/>
      <c r="F672" s="124"/>
      <c r="G672" s="124"/>
      <c r="H672" s="124"/>
      <c r="I672" s="146"/>
      <c r="J672" s="124"/>
      <c r="K672" s="146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spans="1:26" ht="15.75" customHeight="1" x14ac:dyDescent="0.2">
      <c r="A673" s="124"/>
      <c r="B673" s="124"/>
      <c r="C673" s="146"/>
      <c r="D673" s="124"/>
      <c r="E673" s="124"/>
      <c r="F673" s="124"/>
      <c r="G673" s="124"/>
      <c r="H673" s="124"/>
      <c r="I673" s="146"/>
      <c r="J673" s="124"/>
      <c r="K673" s="146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spans="1:26" ht="15.75" customHeight="1" x14ac:dyDescent="0.2">
      <c r="A674" s="124"/>
      <c r="B674" s="124"/>
      <c r="C674" s="146"/>
      <c r="D674" s="124"/>
      <c r="E674" s="124"/>
      <c r="F674" s="124"/>
      <c r="G674" s="124"/>
      <c r="H674" s="124"/>
      <c r="I674" s="146"/>
      <c r="J674" s="124"/>
      <c r="K674" s="146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spans="1:26" ht="15.75" customHeight="1" x14ac:dyDescent="0.2">
      <c r="A675" s="124"/>
      <c r="B675" s="124"/>
      <c r="C675" s="146"/>
      <c r="D675" s="124"/>
      <c r="E675" s="124"/>
      <c r="F675" s="124"/>
      <c r="G675" s="124"/>
      <c r="H675" s="124"/>
      <c r="I675" s="146"/>
      <c r="J675" s="124"/>
      <c r="K675" s="146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spans="1:26" ht="15.75" customHeight="1" x14ac:dyDescent="0.2">
      <c r="A676" s="124"/>
      <c r="B676" s="124"/>
      <c r="C676" s="146"/>
      <c r="D676" s="124"/>
      <c r="E676" s="124"/>
      <c r="F676" s="124"/>
      <c r="G676" s="124"/>
      <c r="H676" s="124"/>
      <c r="I676" s="146"/>
      <c r="J676" s="124"/>
      <c r="K676" s="146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spans="1:26" ht="15.75" customHeight="1" x14ac:dyDescent="0.2">
      <c r="A677" s="124"/>
      <c r="B677" s="124"/>
      <c r="C677" s="146"/>
      <c r="D677" s="124"/>
      <c r="E677" s="124"/>
      <c r="F677" s="124"/>
      <c r="G677" s="124"/>
      <c r="H677" s="124"/>
      <c r="I677" s="146"/>
      <c r="J677" s="124"/>
      <c r="K677" s="146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spans="1:26" ht="15.75" customHeight="1" x14ac:dyDescent="0.2">
      <c r="A678" s="124"/>
      <c r="B678" s="124"/>
      <c r="C678" s="146"/>
      <c r="D678" s="124"/>
      <c r="E678" s="124"/>
      <c r="F678" s="124"/>
      <c r="G678" s="124"/>
      <c r="H678" s="124"/>
      <c r="I678" s="146"/>
      <c r="J678" s="124"/>
      <c r="K678" s="146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spans="1:26" ht="15.75" customHeight="1" x14ac:dyDescent="0.2">
      <c r="A679" s="124"/>
      <c r="B679" s="124"/>
      <c r="C679" s="146"/>
      <c r="D679" s="124"/>
      <c r="E679" s="124"/>
      <c r="F679" s="124"/>
      <c r="G679" s="124"/>
      <c r="H679" s="124"/>
      <c r="I679" s="146"/>
      <c r="J679" s="124"/>
      <c r="K679" s="146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spans="1:26" ht="15.75" customHeight="1" x14ac:dyDescent="0.2">
      <c r="A680" s="124"/>
      <c r="B680" s="124"/>
      <c r="C680" s="146"/>
      <c r="D680" s="124"/>
      <c r="E680" s="124"/>
      <c r="F680" s="124"/>
      <c r="G680" s="124"/>
      <c r="H680" s="124"/>
      <c r="I680" s="146"/>
      <c r="J680" s="124"/>
      <c r="K680" s="146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spans="1:26" ht="15.75" customHeight="1" x14ac:dyDescent="0.2">
      <c r="A681" s="124"/>
      <c r="B681" s="124"/>
      <c r="C681" s="146"/>
      <c r="D681" s="124"/>
      <c r="E681" s="124"/>
      <c r="F681" s="124"/>
      <c r="G681" s="124"/>
      <c r="H681" s="124"/>
      <c r="I681" s="146"/>
      <c r="J681" s="124"/>
      <c r="K681" s="146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spans="1:26" ht="15.75" customHeight="1" x14ac:dyDescent="0.2">
      <c r="A682" s="124"/>
      <c r="B682" s="124"/>
      <c r="C682" s="146"/>
      <c r="D682" s="124"/>
      <c r="E682" s="124"/>
      <c r="F682" s="124"/>
      <c r="G682" s="124"/>
      <c r="H682" s="124"/>
      <c r="I682" s="146"/>
      <c r="J682" s="124"/>
      <c r="K682" s="146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spans="1:26" ht="15.75" customHeight="1" x14ac:dyDescent="0.2">
      <c r="A683" s="124"/>
      <c r="B683" s="124"/>
      <c r="C683" s="146"/>
      <c r="D683" s="124"/>
      <c r="E683" s="124"/>
      <c r="F683" s="124"/>
      <c r="G683" s="124"/>
      <c r="H683" s="124"/>
      <c r="I683" s="146"/>
      <c r="J683" s="124"/>
      <c r="K683" s="146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spans="1:26" ht="15.75" customHeight="1" x14ac:dyDescent="0.2">
      <c r="A684" s="124"/>
      <c r="B684" s="124"/>
      <c r="C684" s="146"/>
      <c r="D684" s="124"/>
      <c r="E684" s="124"/>
      <c r="F684" s="124"/>
      <c r="G684" s="124"/>
      <c r="H684" s="124"/>
      <c r="I684" s="146"/>
      <c r="J684" s="124"/>
      <c r="K684" s="146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spans="1:26" ht="15.75" customHeight="1" x14ac:dyDescent="0.2">
      <c r="A685" s="124"/>
      <c r="B685" s="124"/>
      <c r="C685" s="146"/>
      <c r="D685" s="124"/>
      <c r="E685" s="124"/>
      <c r="F685" s="124"/>
      <c r="G685" s="124"/>
      <c r="H685" s="124"/>
      <c r="I685" s="146"/>
      <c r="J685" s="124"/>
      <c r="K685" s="146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spans="1:26" ht="15.75" customHeight="1" x14ac:dyDescent="0.2">
      <c r="A686" s="124"/>
      <c r="B686" s="124"/>
      <c r="C686" s="146"/>
      <c r="D686" s="124"/>
      <c r="E686" s="124"/>
      <c r="F686" s="124"/>
      <c r="G686" s="124"/>
      <c r="H686" s="124"/>
      <c r="I686" s="146"/>
      <c r="J686" s="124"/>
      <c r="K686" s="146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spans="1:26" ht="15.75" customHeight="1" x14ac:dyDescent="0.2">
      <c r="A687" s="124"/>
      <c r="B687" s="124"/>
      <c r="C687" s="146"/>
      <c r="D687" s="124"/>
      <c r="E687" s="124"/>
      <c r="F687" s="124"/>
      <c r="G687" s="124"/>
      <c r="H687" s="124"/>
      <c r="I687" s="146"/>
      <c r="J687" s="124"/>
      <c r="K687" s="146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spans="1:26" ht="15.75" customHeight="1" x14ac:dyDescent="0.2">
      <c r="A688" s="124"/>
      <c r="B688" s="124"/>
      <c r="C688" s="146"/>
      <c r="D688" s="124"/>
      <c r="E688" s="124"/>
      <c r="F688" s="124"/>
      <c r="G688" s="124"/>
      <c r="H688" s="124"/>
      <c r="I688" s="146"/>
      <c r="J688" s="124"/>
      <c r="K688" s="146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spans="1:26" ht="15.75" customHeight="1" x14ac:dyDescent="0.2">
      <c r="A689" s="124"/>
      <c r="B689" s="124"/>
      <c r="C689" s="146"/>
      <c r="D689" s="124"/>
      <c r="E689" s="124"/>
      <c r="F689" s="124"/>
      <c r="G689" s="124"/>
      <c r="H689" s="124"/>
      <c r="I689" s="146"/>
      <c r="J689" s="124"/>
      <c r="K689" s="146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spans="1:26" ht="15.75" customHeight="1" x14ac:dyDescent="0.2">
      <c r="A690" s="124"/>
      <c r="B690" s="124"/>
      <c r="C690" s="146"/>
      <c r="D690" s="124"/>
      <c r="E690" s="124"/>
      <c r="F690" s="124"/>
      <c r="G690" s="124"/>
      <c r="H690" s="124"/>
      <c r="I690" s="146"/>
      <c r="J690" s="124"/>
      <c r="K690" s="146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spans="1:26" ht="15.75" customHeight="1" x14ac:dyDescent="0.2">
      <c r="A691" s="124"/>
      <c r="B691" s="124"/>
      <c r="C691" s="146"/>
      <c r="D691" s="124"/>
      <c r="E691" s="124"/>
      <c r="F691" s="124"/>
      <c r="G691" s="124"/>
      <c r="H691" s="124"/>
      <c r="I691" s="146"/>
      <c r="J691" s="124"/>
      <c r="K691" s="146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spans="1:26" ht="15.75" customHeight="1" x14ac:dyDescent="0.2">
      <c r="A692" s="124"/>
      <c r="B692" s="124"/>
      <c r="C692" s="146"/>
      <c r="D692" s="124"/>
      <c r="E692" s="124"/>
      <c r="F692" s="124"/>
      <c r="G692" s="124"/>
      <c r="H692" s="124"/>
      <c r="I692" s="146"/>
      <c r="J692" s="124"/>
      <c r="K692" s="146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spans="1:26" ht="15.75" customHeight="1" x14ac:dyDescent="0.2">
      <c r="A693" s="124"/>
      <c r="B693" s="124"/>
      <c r="C693" s="146"/>
      <c r="D693" s="124"/>
      <c r="E693" s="124"/>
      <c r="F693" s="124"/>
      <c r="G693" s="124"/>
      <c r="H693" s="124"/>
      <c r="I693" s="146"/>
      <c r="J693" s="124"/>
      <c r="K693" s="146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spans="1:26" ht="15.75" customHeight="1" x14ac:dyDescent="0.2">
      <c r="A694" s="124"/>
      <c r="B694" s="124"/>
      <c r="C694" s="146"/>
      <c r="D694" s="124"/>
      <c r="E694" s="124"/>
      <c r="F694" s="124"/>
      <c r="G694" s="124"/>
      <c r="H694" s="124"/>
      <c r="I694" s="146"/>
      <c r="J694" s="124"/>
      <c r="K694" s="146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spans="1:26" ht="15.75" customHeight="1" x14ac:dyDescent="0.2">
      <c r="A695" s="124"/>
      <c r="B695" s="124"/>
      <c r="C695" s="146"/>
      <c r="D695" s="124"/>
      <c r="E695" s="124"/>
      <c r="F695" s="124"/>
      <c r="G695" s="124"/>
      <c r="H695" s="124"/>
      <c r="I695" s="146"/>
      <c r="J695" s="124"/>
      <c r="K695" s="146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spans="1:26" ht="15.75" customHeight="1" x14ac:dyDescent="0.2">
      <c r="A696" s="124"/>
      <c r="B696" s="124"/>
      <c r="C696" s="146"/>
      <c r="D696" s="124"/>
      <c r="E696" s="124"/>
      <c r="F696" s="124"/>
      <c r="G696" s="124"/>
      <c r="H696" s="124"/>
      <c r="I696" s="146"/>
      <c r="J696" s="124"/>
      <c r="K696" s="146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spans="1:26" ht="15.75" customHeight="1" x14ac:dyDescent="0.2">
      <c r="A697" s="124"/>
      <c r="B697" s="124"/>
      <c r="C697" s="146"/>
      <c r="D697" s="124"/>
      <c r="E697" s="124"/>
      <c r="F697" s="124"/>
      <c r="G697" s="124"/>
      <c r="H697" s="124"/>
      <c r="I697" s="146"/>
      <c r="J697" s="124"/>
      <c r="K697" s="146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spans="1:26" ht="15.75" customHeight="1" x14ac:dyDescent="0.2">
      <c r="A698" s="124"/>
      <c r="B698" s="124"/>
      <c r="C698" s="146"/>
      <c r="D698" s="124"/>
      <c r="E698" s="124"/>
      <c r="F698" s="124"/>
      <c r="G698" s="124"/>
      <c r="H698" s="124"/>
      <c r="I698" s="146"/>
      <c r="J698" s="124"/>
      <c r="K698" s="146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spans="1:26" ht="15.75" customHeight="1" x14ac:dyDescent="0.2">
      <c r="A699" s="124"/>
      <c r="B699" s="124"/>
      <c r="C699" s="146"/>
      <c r="D699" s="124"/>
      <c r="E699" s="124"/>
      <c r="F699" s="124"/>
      <c r="G699" s="124"/>
      <c r="H699" s="124"/>
      <c r="I699" s="146"/>
      <c r="J699" s="124"/>
      <c r="K699" s="146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spans="1:26" ht="15.75" customHeight="1" x14ac:dyDescent="0.2">
      <c r="A700" s="124"/>
      <c r="B700" s="124"/>
      <c r="C700" s="146"/>
      <c r="D700" s="124"/>
      <c r="E700" s="124"/>
      <c r="F700" s="124"/>
      <c r="G700" s="124"/>
      <c r="H700" s="124"/>
      <c r="I700" s="146"/>
      <c r="J700" s="124"/>
      <c r="K700" s="146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spans="1:26" ht="15.75" customHeight="1" x14ac:dyDescent="0.2">
      <c r="A701" s="124"/>
      <c r="B701" s="124"/>
      <c r="C701" s="146"/>
      <c r="D701" s="124"/>
      <c r="E701" s="124"/>
      <c r="F701" s="124"/>
      <c r="G701" s="124"/>
      <c r="H701" s="124"/>
      <c r="I701" s="146"/>
      <c r="J701" s="124"/>
      <c r="K701" s="146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spans="1:26" ht="15.75" customHeight="1" x14ac:dyDescent="0.2">
      <c r="A702" s="124"/>
      <c r="B702" s="124"/>
      <c r="C702" s="146"/>
      <c r="D702" s="124"/>
      <c r="E702" s="124"/>
      <c r="F702" s="124"/>
      <c r="G702" s="124"/>
      <c r="H702" s="124"/>
      <c r="I702" s="146"/>
      <c r="J702" s="124"/>
      <c r="K702" s="146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spans="1:26" ht="15.75" customHeight="1" x14ac:dyDescent="0.2">
      <c r="A703" s="124"/>
      <c r="B703" s="124"/>
      <c r="C703" s="146"/>
      <c r="D703" s="124"/>
      <c r="E703" s="124"/>
      <c r="F703" s="124"/>
      <c r="G703" s="124"/>
      <c r="H703" s="124"/>
      <c r="I703" s="146"/>
      <c r="J703" s="124"/>
      <c r="K703" s="146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spans="1:26" ht="15.75" customHeight="1" x14ac:dyDescent="0.2">
      <c r="A704" s="124"/>
      <c r="B704" s="124"/>
      <c r="C704" s="146"/>
      <c r="D704" s="124"/>
      <c r="E704" s="124"/>
      <c r="F704" s="124"/>
      <c r="G704" s="124"/>
      <c r="H704" s="124"/>
      <c r="I704" s="146"/>
      <c r="J704" s="124"/>
      <c r="K704" s="146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spans="1:26" ht="15.75" customHeight="1" x14ac:dyDescent="0.2">
      <c r="A705" s="124"/>
      <c r="B705" s="124"/>
      <c r="C705" s="146"/>
      <c r="D705" s="124"/>
      <c r="E705" s="124"/>
      <c r="F705" s="124"/>
      <c r="G705" s="124"/>
      <c r="H705" s="124"/>
      <c r="I705" s="146"/>
      <c r="J705" s="124"/>
      <c r="K705" s="146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spans="1:26" ht="15.75" customHeight="1" x14ac:dyDescent="0.2">
      <c r="A706" s="124"/>
      <c r="B706" s="124"/>
      <c r="C706" s="146"/>
      <c r="D706" s="124"/>
      <c r="E706" s="124"/>
      <c r="F706" s="124"/>
      <c r="G706" s="124"/>
      <c r="H706" s="124"/>
      <c r="I706" s="146"/>
      <c r="J706" s="124"/>
      <c r="K706" s="146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spans="1:26" ht="15.75" customHeight="1" x14ac:dyDescent="0.2">
      <c r="A707" s="124"/>
      <c r="B707" s="124"/>
      <c r="C707" s="146"/>
      <c r="D707" s="124"/>
      <c r="E707" s="124"/>
      <c r="F707" s="124"/>
      <c r="G707" s="124"/>
      <c r="H707" s="124"/>
      <c r="I707" s="146"/>
      <c r="J707" s="124"/>
      <c r="K707" s="146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spans="1:26" ht="15.75" customHeight="1" x14ac:dyDescent="0.2">
      <c r="A708" s="124"/>
      <c r="B708" s="124"/>
      <c r="C708" s="146"/>
      <c r="D708" s="124"/>
      <c r="E708" s="124"/>
      <c r="F708" s="124"/>
      <c r="G708" s="124"/>
      <c r="H708" s="124"/>
      <c r="I708" s="146"/>
      <c r="J708" s="124"/>
      <c r="K708" s="146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spans="1:26" ht="15.75" customHeight="1" x14ac:dyDescent="0.2">
      <c r="A709" s="124"/>
      <c r="B709" s="124"/>
      <c r="C709" s="146"/>
      <c r="D709" s="124"/>
      <c r="E709" s="124"/>
      <c r="F709" s="124"/>
      <c r="G709" s="124"/>
      <c r="H709" s="124"/>
      <c r="I709" s="146"/>
      <c r="J709" s="124"/>
      <c r="K709" s="146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spans="1:26" ht="15.75" customHeight="1" x14ac:dyDescent="0.2">
      <c r="A710" s="124"/>
      <c r="B710" s="124"/>
      <c r="C710" s="146"/>
      <c r="D710" s="124"/>
      <c r="E710" s="124"/>
      <c r="F710" s="124"/>
      <c r="G710" s="124"/>
      <c r="H710" s="124"/>
      <c r="I710" s="146"/>
      <c r="J710" s="124"/>
      <c r="K710" s="146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spans="1:26" ht="15.75" customHeight="1" x14ac:dyDescent="0.2">
      <c r="A711" s="124"/>
      <c r="B711" s="124"/>
      <c r="C711" s="146"/>
      <c r="D711" s="124"/>
      <c r="E711" s="124"/>
      <c r="F711" s="124"/>
      <c r="G711" s="124"/>
      <c r="H711" s="124"/>
      <c r="I711" s="146"/>
      <c r="J711" s="124"/>
      <c r="K711" s="146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spans="1:26" ht="15.75" customHeight="1" x14ac:dyDescent="0.2">
      <c r="A712" s="124"/>
      <c r="B712" s="124"/>
      <c r="C712" s="146"/>
      <c r="D712" s="124"/>
      <c r="E712" s="124"/>
      <c r="F712" s="124"/>
      <c r="G712" s="124"/>
      <c r="H712" s="124"/>
      <c r="I712" s="146"/>
      <c r="J712" s="124"/>
      <c r="K712" s="146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spans="1:26" ht="15.75" customHeight="1" x14ac:dyDescent="0.2">
      <c r="A713" s="124"/>
      <c r="B713" s="124"/>
      <c r="C713" s="146"/>
      <c r="D713" s="124"/>
      <c r="E713" s="124"/>
      <c r="F713" s="124"/>
      <c r="G713" s="124"/>
      <c r="H713" s="124"/>
      <c r="I713" s="146"/>
      <c r="J713" s="124"/>
      <c r="K713" s="146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spans="1:26" ht="15.75" customHeight="1" x14ac:dyDescent="0.2">
      <c r="A714" s="124"/>
      <c r="B714" s="124"/>
      <c r="C714" s="146"/>
      <c r="D714" s="124"/>
      <c r="E714" s="124"/>
      <c r="F714" s="124"/>
      <c r="G714" s="124"/>
      <c r="H714" s="124"/>
      <c r="I714" s="146"/>
      <c r="J714" s="124"/>
      <c r="K714" s="146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spans="1:26" ht="15.75" customHeight="1" x14ac:dyDescent="0.2">
      <c r="A715" s="124"/>
      <c r="B715" s="124"/>
      <c r="C715" s="146"/>
      <c r="D715" s="124"/>
      <c r="E715" s="124"/>
      <c r="F715" s="124"/>
      <c r="G715" s="124"/>
      <c r="H715" s="124"/>
      <c r="I715" s="146"/>
      <c r="J715" s="124"/>
      <c r="K715" s="146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spans="1:26" ht="15.75" customHeight="1" x14ac:dyDescent="0.2">
      <c r="A716" s="124"/>
      <c r="B716" s="124"/>
      <c r="C716" s="146"/>
      <c r="D716" s="124"/>
      <c r="E716" s="124"/>
      <c r="F716" s="124"/>
      <c r="G716" s="124"/>
      <c r="H716" s="124"/>
      <c r="I716" s="146"/>
      <c r="J716" s="124"/>
      <c r="K716" s="146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spans="1:26" ht="15.75" customHeight="1" x14ac:dyDescent="0.2">
      <c r="A717" s="124"/>
      <c r="B717" s="124"/>
      <c r="C717" s="146"/>
      <c r="D717" s="124"/>
      <c r="E717" s="124"/>
      <c r="F717" s="124"/>
      <c r="G717" s="124"/>
      <c r="H717" s="124"/>
      <c r="I717" s="146"/>
      <c r="J717" s="124"/>
      <c r="K717" s="146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spans="1:26" ht="15.75" customHeight="1" x14ac:dyDescent="0.2">
      <c r="A718" s="124"/>
      <c r="B718" s="124"/>
      <c r="C718" s="146"/>
      <c r="D718" s="124"/>
      <c r="E718" s="124"/>
      <c r="F718" s="124"/>
      <c r="G718" s="124"/>
      <c r="H718" s="124"/>
      <c r="I718" s="146"/>
      <c r="J718" s="124"/>
      <c r="K718" s="146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spans="1:26" ht="15.75" customHeight="1" x14ac:dyDescent="0.2">
      <c r="A719" s="124"/>
      <c r="B719" s="124"/>
      <c r="C719" s="146"/>
      <c r="D719" s="124"/>
      <c r="E719" s="124"/>
      <c r="F719" s="124"/>
      <c r="G719" s="124"/>
      <c r="H719" s="124"/>
      <c r="I719" s="146"/>
      <c r="J719" s="124"/>
      <c r="K719" s="146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spans="1:26" ht="15.75" customHeight="1" x14ac:dyDescent="0.2">
      <c r="A720" s="124"/>
      <c r="B720" s="124"/>
      <c r="C720" s="146"/>
      <c r="D720" s="124"/>
      <c r="E720" s="124"/>
      <c r="F720" s="124"/>
      <c r="G720" s="124"/>
      <c r="H720" s="124"/>
      <c r="I720" s="146"/>
      <c r="J720" s="124"/>
      <c r="K720" s="146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spans="1:26" ht="15.75" customHeight="1" x14ac:dyDescent="0.2">
      <c r="A721" s="124"/>
      <c r="B721" s="124"/>
      <c r="C721" s="146"/>
      <c r="D721" s="124"/>
      <c r="E721" s="124"/>
      <c r="F721" s="124"/>
      <c r="G721" s="124"/>
      <c r="H721" s="124"/>
      <c r="I721" s="146"/>
      <c r="J721" s="124"/>
      <c r="K721" s="146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spans="1:26" ht="15.75" customHeight="1" x14ac:dyDescent="0.2">
      <c r="A722" s="124"/>
      <c r="B722" s="124"/>
      <c r="C722" s="146"/>
      <c r="D722" s="124"/>
      <c r="E722" s="124"/>
      <c r="F722" s="124"/>
      <c r="G722" s="124"/>
      <c r="H722" s="124"/>
      <c r="I722" s="146"/>
      <c r="J722" s="124"/>
      <c r="K722" s="146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spans="1:26" ht="15.75" customHeight="1" x14ac:dyDescent="0.2">
      <c r="A723" s="124"/>
      <c r="B723" s="124"/>
      <c r="C723" s="146"/>
      <c r="D723" s="124"/>
      <c r="E723" s="124"/>
      <c r="F723" s="124"/>
      <c r="G723" s="124"/>
      <c r="H723" s="124"/>
      <c r="I723" s="146"/>
      <c r="J723" s="124"/>
      <c r="K723" s="146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spans="1:26" ht="15.75" customHeight="1" x14ac:dyDescent="0.2">
      <c r="A724" s="124"/>
      <c r="B724" s="124"/>
      <c r="C724" s="146"/>
      <c r="D724" s="124"/>
      <c r="E724" s="124"/>
      <c r="F724" s="124"/>
      <c r="G724" s="124"/>
      <c r="H724" s="124"/>
      <c r="I724" s="146"/>
      <c r="J724" s="124"/>
      <c r="K724" s="146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spans="1:26" ht="15.75" customHeight="1" x14ac:dyDescent="0.2">
      <c r="A725" s="124"/>
      <c r="B725" s="124"/>
      <c r="C725" s="146"/>
      <c r="D725" s="124"/>
      <c r="E725" s="124"/>
      <c r="F725" s="124"/>
      <c r="G725" s="124"/>
      <c r="H725" s="124"/>
      <c r="I725" s="146"/>
      <c r="J725" s="124"/>
      <c r="K725" s="146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spans="1:26" ht="15.75" customHeight="1" x14ac:dyDescent="0.2">
      <c r="A726" s="124"/>
      <c r="B726" s="124"/>
      <c r="C726" s="146"/>
      <c r="D726" s="124"/>
      <c r="E726" s="124"/>
      <c r="F726" s="124"/>
      <c r="G726" s="124"/>
      <c r="H726" s="124"/>
      <c r="I726" s="146"/>
      <c r="J726" s="124"/>
      <c r="K726" s="146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spans="1:26" ht="15.75" customHeight="1" x14ac:dyDescent="0.2">
      <c r="A727" s="124"/>
      <c r="B727" s="124"/>
      <c r="C727" s="146"/>
      <c r="D727" s="124"/>
      <c r="E727" s="124"/>
      <c r="F727" s="124"/>
      <c r="G727" s="124"/>
      <c r="H727" s="124"/>
      <c r="I727" s="146"/>
      <c r="J727" s="124"/>
      <c r="K727" s="146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spans="1:26" ht="15.75" customHeight="1" x14ac:dyDescent="0.2">
      <c r="A728" s="124"/>
      <c r="B728" s="124"/>
      <c r="C728" s="146"/>
      <c r="D728" s="124"/>
      <c r="E728" s="124"/>
      <c r="F728" s="124"/>
      <c r="G728" s="124"/>
      <c r="H728" s="124"/>
      <c r="I728" s="146"/>
      <c r="J728" s="124"/>
      <c r="K728" s="146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spans="1:26" ht="15.75" customHeight="1" x14ac:dyDescent="0.2">
      <c r="A729" s="124"/>
      <c r="B729" s="124"/>
      <c r="C729" s="146"/>
      <c r="D729" s="124"/>
      <c r="E729" s="124"/>
      <c r="F729" s="124"/>
      <c r="G729" s="124"/>
      <c r="H729" s="124"/>
      <c r="I729" s="146"/>
      <c r="J729" s="124"/>
      <c r="K729" s="146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spans="1:26" ht="15.75" customHeight="1" x14ac:dyDescent="0.2">
      <c r="A730" s="124"/>
      <c r="B730" s="124"/>
      <c r="C730" s="146"/>
      <c r="D730" s="124"/>
      <c r="E730" s="124"/>
      <c r="F730" s="124"/>
      <c r="G730" s="124"/>
      <c r="H730" s="124"/>
      <c r="I730" s="146"/>
      <c r="J730" s="124"/>
      <c r="K730" s="146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spans="1:26" ht="15.75" customHeight="1" x14ac:dyDescent="0.2">
      <c r="A731" s="124"/>
      <c r="B731" s="124"/>
      <c r="C731" s="146"/>
      <c r="D731" s="124"/>
      <c r="E731" s="124"/>
      <c r="F731" s="124"/>
      <c r="G731" s="124"/>
      <c r="H731" s="124"/>
      <c r="I731" s="146"/>
      <c r="J731" s="124"/>
      <c r="K731" s="146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spans="1:26" ht="15.75" customHeight="1" x14ac:dyDescent="0.2">
      <c r="A732" s="124"/>
      <c r="B732" s="124"/>
      <c r="C732" s="146"/>
      <c r="D732" s="124"/>
      <c r="E732" s="124"/>
      <c r="F732" s="124"/>
      <c r="G732" s="124"/>
      <c r="H732" s="124"/>
      <c r="I732" s="146"/>
      <c r="J732" s="124"/>
      <c r="K732" s="146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spans="1:26" ht="15.75" customHeight="1" x14ac:dyDescent="0.2">
      <c r="A733" s="124"/>
      <c r="B733" s="124"/>
      <c r="C733" s="146"/>
      <c r="D733" s="124"/>
      <c r="E733" s="124"/>
      <c r="F733" s="124"/>
      <c r="G733" s="124"/>
      <c r="H733" s="124"/>
      <c r="I733" s="146"/>
      <c r="J733" s="124"/>
      <c r="K733" s="146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spans="1:26" ht="15.75" customHeight="1" x14ac:dyDescent="0.2">
      <c r="A734" s="124"/>
      <c r="B734" s="124"/>
      <c r="C734" s="146"/>
      <c r="D734" s="124"/>
      <c r="E734" s="124"/>
      <c r="F734" s="124"/>
      <c r="G734" s="124"/>
      <c r="H734" s="124"/>
      <c r="I734" s="146"/>
      <c r="J734" s="124"/>
      <c r="K734" s="146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spans="1:26" ht="15.75" customHeight="1" x14ac:dyDescent="0.2">
      <c r="A735" s="124"/>
      <c r="B735" s="124"/>
      <c r="C735" s="146"/>
      <c r="D735" s="124"/>
      <c r="E735" s="124"/>
      <c r="F735" s="124"/>
      <c r="G735" s="124"/>
      <c r="H735" s="124"/>
      <c r="I735" s="146"/>
      <c r="J735" s="124"/>
      <c r="K735" s="146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spans="1:26" ht="15.75" customHeight="1" x14ac:dyDescent="0.2">
      <c r="A736" s="124"/>
      <c r="B736" s="124"/>
      <c r="C736" s="146"/>
      <c r="D736" s="124"/>
      <c r="E736" s="124"/>
      <c r="F736" s="124"/>
      <c r="G736" s="124"/>
      <c r="H736" s="124"/>
      <c r="I736" s="146"/>
      <c r="J736" s="124"/>
      <c r="K736" s="146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spans="1:26" ht="15.75" customHeight="1" x14ac:dyDescent="0.2">
      <c r="A737" s="124"/>
      <c r="B737" s="124"/>
      <c r="C737" s="146"/>
      <c r="D737" s="124"/>
      <c r="E737" s="124"/>
      <c r="F737" s="124"/>
      <c r="G737" s="124"/>
      <c r="H737" s="124"/>
      <c r="I737" s="146"/>
      <c r="J737" s="124"/>
      <c r="K737" s="146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spans="1:26" ht="15.75" customHeight="1" x14ac:dyDescent="0.2">
      <c r="A738" s="124"/>
      <c r="B738" s="124"/>
      <c r="C738" s="146"/>
      <c r="D738" s="124"/>
      <c r="E738" s="124"/>
      <c r="F738" s="124"/>
      <c r="G738" s="124"/>
      <c r="H738" s="124"/>
      <c r="I738" s="146"/>
      <c r="J738" s="124"/>
      <c r="K738" s="146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spans="1:26" ht="15.75" customHeight="1" x14ac:dyDescent="0.2">
      <c r="A739" s="124"/>
      <c r="B739" s="124"/>
      <c r="C739" s="146"/>
      <c r="D739" s="124"/>
      <c r="E739" s="124"/>
      <c r="F739" s="124"/>
      <c r="G739" s="124"/>
      <c r="H739" s="124"/>
      <c r="I739" s="146"/>
      <c r="J739" s="124"/>
      <c r="K739" s="146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spans="1:26" ht="15.75" customHeight="1" x14ac:dyDescent="0.2">
      <c r="A740" s="124"/>
      <c r="B740" s="124"/>
      <c r="C740" s="146"/>
      <c r="D740" s="124"/>
      <c r="E740" s="124"/>
      <c r="F740" s="124"/>
      <c r="G740" s="124"/>
      <c r="H740" s="124"/>
      <c r="I740" s="146"/>
      <c r="J740" s="124"/>
      <c r="K740" s="146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spans="1:26" ht="15.75" customHeight="1" x14ac:dyDescent="0.2">
      <c r="A741" s="124"/>
      <c r="B741" s="124"/>
      <c r="C741" s="146"/>
      <c r="D741" s="124"/>
      <c r="E741" s="124"/>
      <c r="F741" s="124"/>
      <c r="G741" s="124"/>
      <c r="H741" s="124"/>
      <c r="I741" s="146"/>
      <c r="J741" s="124"/>
      <c r="K741" s="146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spans="1:26" ht="15.75" customHeight="1" x14ac:dyDescent="0.2">
      <c r="A742" s="124"/>
      <c r="B742" s="124"/>
      <c r="C742" s="146"/>
      <c r="D742" s="124"/>
      <c r="E742" s="124"/>
      <c r="F742" s="124"/>
      <c r="G742" s="124"/>
      <c r="H742" s="124"/>
      <c r="I742" s="146"/>
      <c r="J742" s="124"/>
      <c r="K742" s="146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spans="1:26" ht="15.75" customHeight="1" x14ac:dyDescent="0.2">
      <c r="A743" s="124"/>
      <c r="B743" s="124"/>
      <c r="C743" s="146"/>
      <c r="D743" s="124"/>
      <c r="E743" s="124"/>
      <c r="F743" s="124"/>
      <c r="G743" s="124"/>
      <c r="H743" s="124"/>
      <c r="I743" s="146"/>
      <c r="J743" s="124"/>
      <c r="K743" s="146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spans="1:26" ht="15.75" customHeight="1" x14ac:dyDescent="0.2">
      <c r="A744" s="124"/>
      <c r="B744" s="124"/>
      <c r="C744" s="146"/>
      <c r="D744" s="124"/>
      <c r="E744" s="124"/>
      <c r="F744" s="124"/>
      <c r="G744" s="124"/>
      <c r="H744" s="124"/>
      <c r="I744" s="146"/>
      <c r="J744" s="124"/>
      <c r="K744" s="146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spans="1:26" ht="15.75" customHeight="1" x14ac:dyDescent="0.2">
      <c r="A745" s="124"/>
      <c r="B745" s="124"/>
      <c r="C745" s="146"/>
      <c r="D745" s="124"/>
      <c r="E745" s="124"/>
      <c r="F745" s="124"/>
      <c r="G745" s="124"/>
      <c r="H745" s="124"/>
      <c r="I745" s="146"/>
      <c r="J745" s="124"/>
      <c r="K745" s="146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spans="1:26" ht="15.75" customHeight="1" x14ac:dyDescent="0.2">
      <c r="A746" s="124"/>
      <c r="B746" s="124"/>
      <c r="C746" s="146"/>
      <c r="D746" s="124"/>
      <c r="E746" s="124"/>
      <c r="F746" s="124"/>
      <c r="G746" s="124"/>
      <c r="H746" s="124"/>
      <c r="I746" s="146"/>
      <c r="J746" s="124"/>
      <c r="K746" s="146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spans="1:26" ht="15.75" customHeight="1" x14ac:dyDescent="0.2">
      <c r="A747" s="124"/>
      <c r="B747" s="124"/>
      <c r="C747" s="146"/>
      <c r="D747" s="124"/>
      <c r="E747" s="124"/>
      <c r="F747" s="124"/>
      <c r="G747" s="124"/>
      <c r="H747" s="124"/>
      <c r="I747" s="146"/>
      <c r="J747" s="124"/>
      <c r="K747" s="146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spans="1:26" ht="15.75" customHeight="1" x14ac:dyDescent="0.2">
      <c r="A748" s="124"/>
      <c r="B748" s="124"/>
      <c r="C748" s="146"/>
      <c r="D748" s="124"/>
      <c r="E748" s="124"/>
      <c r="F748" s="124"/>
      <c r="G748" s="124"/>
      <c r="H748" s="124"/>
      <c r="I748" s="146"/>
      <c r="J748" s="124"/>
      <c r="K748" s="146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spans="1:26" ht="15.75" customHeight="1" x14ac:dyDescent="0.2">
      <c r="A749" s="124"/>
      <c r="B749" s="124"/>
      <c r="C749" s="146"/>
      <c r="D749" s="124"/>
      <c r="E749" s="124"/>
      <c r="F749" s="124"/>
      <c r="G749" s="124"/>
      <c r="H749" s="124"/>
      <c r="I749" s="146"/>
      <c r="J749" s="124"/>
      <c r="K749" s="146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spans="1:26" ht="15.75" customHeight="1" x14ac:dyDescent="0.2">
      <c r="A750" s="124"/>
      <c r="B750" s="124"/>
      <c r="C750" s="146"/>
      <c r="D750" s="124"/>
      <c r="E750" s="124"/>
      <c r="F750" s="124"/>
      <c r="G750" s="124"/>
      <c r="H750" s="124"/>
      <c r="I750" s="146"/>
      <c r="J750" s="124"/>
      <c r="K750" s="146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spans="1:26" ht="15.75" customHeight="1" x14ac:dyDescent="0.2">
      <c r="A751" s="124"/>
      <c r="B751" s="124"/>
      <c r="C751" s="146"/>
      <c r="D751" s="124"/>
      <c r="E751" s="124"/>
      <c r="F751" s="124"/>
      <c r="G751" s="124"/>
      <c r="H751" s="124"/>
      <c r="I751" s="146"/>
      <c r="J751" s="124"/>
      <c r="K751" s="146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spans="1:26" ht="15.75" customHeight="1" x14ac:dyDescent="0.2">
      <c r="A752" s="124"/>
      <c r="B752" s="124"/>
      <c r="C752" s="146"/>
      <c r="D752" s="124"/>
      <c r="E752" s="124"/>
      <c r="F752" s="124"/>
      <c r="G752" s="124"/>
      <c r="H752" s="124"/>
      <c r="I752" s="146"/>
      <c r="J752" s="124"/>
      <c r="K752" s="146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spans="1:26" ht="15.75" customHeight="1" x14ac:dyDescent="0.2">
      <c r="A753" s="124"/>
      <c r="B753" s="124"/>
      <c r="C753" s="146"/>
      <c r="D753" s="124"/>
      <c r="E753" s="124"/>
      <c r="F753" s="124"/>
      <c r="G753" s="124"/>
      <c r="H753" s="124"/>
      <c r="I753" s="146"/>
      <c r="J753" s="124"/>
      <c r="K753" s="146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spans="1:26" ht="15.75" customHeight="1" x14ac:dyDescent="0.2">
      <c r="A754" s="124"/>
      <c r="B754" s="124"/>
      <c r="C754" s="146"/>
      <c r="D754" s="124"/>
      <c r="E754" s="124"/>
      <c r="F754" s="124"/>
      <c r="G754" s="124"/>
      <c r="H754" s="124"/>
      <c r="I754" s="146"/>
      <c r="J754" s="124"/>
      <c r="K754" s="146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spans="1:26" ht="15.75" customHeight="1" x14ac:dyDescent="0.2">
      <c r="A755" s="124"/>
      <c r="B755" s="124"/>
      <c r="C755" s="146"/>
      <c r="D755" s="124"/>
      <c r="E755" s="124"/>
      <c r="F755" s="124"/>
      <c r="G755" s="124"/>
      <c r="H755" s="124"/>
      <c r="I755" s="146"/>
      <c r="J755" s="124"/>
      <c r="K755" s="146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spans="1:26" ht="15.75" customHeight="1" x14ac:dyDescent="0.2">
      <c r="A756" s="124"/>
      <c r="B756" s="124"/>
      <c r="C756" s="146"/>
      <c r="D756" s="124"/>
      <c r="E756" s="124"/>
      <c r="F756" s="124"/>
      <c r="G756" s="124"/>
      <c r="H756" s="124"/>
      <c r="I756" s="146"/>
      <c r="J756" s="124"/>
      <c r="K756" s="146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spans="1:26" ht="15.75" customHeight="1" x14ac:dyDescent="0.2">
      <c r="A757" s="124"/>
      <c r="B757" s="124"/>
      <c r="C757" s="146"/>
      <c r="D757" s="124"/>
      <c r="E757" s="124"/>
      <c r="F757" s="124"/>
      <c r="G757" s="124"/>
      <c r="H757" s="124"/>
      <c r="I757" s="146"/>
      <c r="J757" s="124"/>
      <c r="K757" s="146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spans="1:26" ht="15.75" customHeight="1" x14ac:dyDescent="0.2">
      <c r="A758" s="124"/>
      <c r="B758" s="124"/>
      <c r="C758" s="146"/>
      <c r="D758" s="124"/>
      <c r="E758" s="124"/>
      <c r="F758" s="124"/>
      <c r="G758" s="124"/>
      <c r="H758" s="124"/>
      <c r="I758" s="146"/>
      <c r="J758" s="124"/>
      <c r="K758" s="146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spans="1:26" ht="15.75" customHeight="1" x14ac:dyDescent="0.2">
      <c r="A759" s="124"/>
      <c r="B759" s="124"/>
      <c r="C759" s="146"/>
      <c r="D759" s="124"/>
      <c r="E759" s="124"/>
      <c r="F759" s="124"/>
      <c r="G759" s="124"/>
      <c r="H759" s="124"/>
      <c r="I759" s="146"/>
      <c r="J759" s="124"/>
      <c r="K759" s="146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spans="1:26" ht="15.75" customHeight="1" x14ac:dyDescent="0.2">
      <c r="A760" s="124"/>
      <c r="B760" s="124"/>
      <c r="C760" s="146"/>
      <c r="D760" s="124"/>
      <c r="E760" s="124"/>
      <c r="F760" s="124"/>
      <c r="G760" s="124"/>
      <c r="H760" s="124"/>
      <c r="I760" s="146"/>
      <c r="J760" s="124"/>
      <c r="K760" s="146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spans="1:26" ht="15.75" customHeight="1" x14ac:dyDescent="0.2">
      <c r="A761" s="124"/>
      <c r="B761" s="124"/>
      <c r="C761" s="146"/>
      <c r="D761" s="124"/>
      <c r="E761" s="124"/>
      <c r="F761" s="124"/>
      <c r="G761" s="124"/>
      <c r="H761" s="124"/>
      <c r="I761" s="146"/>
      <c r="J761" s="124"/>
      <c r="K761" s="146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spans="1:26" ht="15.75" customHeight="1" x14ac:dyDescent="0.2">
      <c r="A762" s="124"/>
      <c r="B762" s="124"/>
      <c r="C762" s="146"/>
      <c r="D762" s="124"/>
      <c r="E762" s="124"/>
      <c r="F762" s="124"/>
      <c r="G762" s="124"/>
      <c r="H762" s="124"/>
      <c r="I762" s="146"/>
      <c r="J762" s="124"/>
      <c r="K762" s="146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spans="1:26" ht="15.75" customHeight="1" x14ac:dyDescent="0.2">
      <c r="A763" s="124"/>
      <c r="B763" s="124"/>
      <c r="C763" s="146"/>
      <c r="D763" s="124"/>
      <c r="E763" s="124"/>
      <c r="F763" s="124"/>
      <c r="G763" s="124"/>
      <c r="H763" s="124"/>
      <c r="I763" s="146"/>
      <c r="J763" s="124"/>
      <c r="K763" s="146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spans="1:26" ht="15.75" customHeight="1" x14ac:dyDescent="0.2">
      <c r="A764" s="124"/>
      <c r="B764" s="124"/>
      <c r="C764" s="146"/>
      <c r="D764" s="124"/>
      <c r="E764" s="124"/>
      <c r="F764" s="124"/>
      <c r="G764" s="124"/>
      <c r="H764" s="124"/>
      <c r="I764" s="146"/>
      <c r="J764" s="124"/>
      <c r="K764" s="146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spans="1:26" ht="15.75" customHeight="1" x14ac:dyDescent="0.2">
      <c r="A765" s="124"/>
      <c r="B765" s="124"/>
      <c r="C765" s="146"/>
      <c r="D765" s="124"/>
      <c r="E765" s="124"/>
      <c r="F765" s="124"/>
      <c r="G765" s="124"/>
      <c r="H765" s="124"/>
      <c r="I765" s="146"/>
      <c r="J765" s="124"/>
      <c r="K765" s="146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spans="1:26" ht="15.75" customHeight="1" x14ac:dyDescent="0.2">
      <c r="A766" s="124"/>
      <c r="B766" s="124"/>
      <c r="C766" s="146"/>
      <c r="D766" s="124"/>
      <c r="E766" s="124"/>
      <c r="F766" s="124"/>
      <c r="G766" s="124"/>
      <c r="H766" s="124"/>
      <c r="I766" s="146"/>
      <c r="J766" s="124"/>
      <c r="K766" s="146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spans="1:26" ht="15.75" customHeight="1" x14ac:dyDescent="0.2">
      <c r="A767" s="124"/>
      <c r="B767" s="124"/>
      <c r="C767" s="146"/>
      <c r="D767" s="124"/>
      <c r="E767" s="124"/>
      <c r="F767" s="124"/>
      <c r="G767" s="124"/>
      <c r="H767" s="124"/>
      <c r="I767" s="146"/>
      <c r="J767" s="124"/>
      <c r="K767" s="146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spans="1:26" ht="15.75" customHeight="1" x14ac:dyDescent="0.2">
      <c r="A768" s="124"/>
      <c r="B768" s="124"/>
      <c r="C768" s="146"/>
      <c r="D768" s="124"/>
      <c r="E768" s="124"/>
      <c r="F768" s="124"/>
      <c r="G768" s="124"/>
      <c r="H768" s="124"/>
      <c r="I768" s="146"/>
      <c r="J768" s="124"/>
      <c r="K768" s="146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spans="1:26" ht="15.75" customHeight="1" x14ac:dyDescent="0.2">
      <c r="A769" s="124"/>
      <c r="B769" s="124"/>
      <c r="C769" s="146"/>
      <c r="D769" s="124"/>
      <c r="E769" s="124"/>
      <c r="F769" s="124"/>
      <c r="G769" s="124"/>
      <c r="H769" s="124"/>
      <c r="I769" s="146"/>
      <c r="J769" s="124"/>
      <c r="K769" s="146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spans="1:26" ht="15.75" customHeight="1" x14ac:dyDescent="0.2">
      <c r="A770" s="124"/>
      <c r="B770" s="124"/>
      <c r="C770" s="146"/>
      <c r="D770" s="124"/>
      <c r="E770" s="124"/>
      <c r="F770" s="124"/>
      <c r="G770" s="124"/>
      <c r="H770" s="124"/>
      <c r="I770" s="146"/>
      <c r="J770" s="124"/>
      <c r="K770" s="146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spans="1:26" ht="15.75" customHeight="1" x14ac:dyDescent="0.2">
      <c r="A771" s="124"/>
      <c r="B771" s="124"/>
      <c r="C771" s="146"/>
      <c r="D771" s="124"/>
      <c r="E771" s="124"/>
      <c r="F771" s="124"/>
      <c r="G771" s="124"/>
      <c r="H771" s="124"/>
      <c r="I771" s="146"/>
      <c r="J771" s="124"/>
      <c r="K771" s="146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spans="1:26" ht="15.75" customHeight="1" x14ac:dyDescent="0.2">
      <c r="A772" s="124"/>
      <c r="B772" s="124"/>
      <c r="C772" s="146"/>
      <c r="D772" s="124"/>
      <c r="E772" s="124"/>
      <c r="F772" s="124"/>
      <c r="G772" s="124"/>
      <c r="H772" s="124"/>
      <c r="I772" s="146"/>
      <c r="J772" s="124"/>
      <c r="K772" s="146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spans="1:26" ht="15.75" customHeight="1" x14ac:dyDescent="0.2">
      <c r="A773" s="124"/>
      <c r="B773" s="124"/>
      <c r="C773" s="146"/>
      <c r="D773" s="124"/>
      <c r="E773" s="124"/>
      <c r="F773" s="124"/>
      <c r="G773" s="124"/>
      <c r="H773" s="124"/>
      <c r="I773" s="146"/>
      <c r="J773" s="124"/>
      <c r="K773" s="146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spans="1:26" ht="15.75" customHeight="1" x14ac:dyDescent="0.2">
      <c r="A774" s="124"/>
      <c r="B774" s="124"/>
      <c r="C774" s="146"/>
      <c r="D774" s="124"/>
      <c r="E774" s="124"/>
      <c r="F774" s="124"/>
      <c r="G774" s="124"/>
      <c r="H774" s="124"/>
      <c r="I774" s="146"/>
      <c r="J774" s="124"/>
      <c r="K774" s="146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spans="1:26" ht="15.75" customHeight="1" x14ac:dyDescent="0.2">
      <c r="A775" s="124"/>
      <c r="B775" s="124"/>
      <c r="C775" s="146"/>
      <c r="D775" s="124"/>
      <c r="E775" s="124"/>
      <c r="F775" s="124"/>
      <c r="G775" s="124"/>
      <c r="H775" s="124"/>
      <c r="I775" s="146"/>
      <c r="J775" s="124"/>
      <c r="K775" s="146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spans="1:26" ht="15.75" customHeight="1" x14ac:dyDescent="0.2">
      <c r="A776" s="124"/>
      <c r="B776" s="124"/>
      <c r="C776" s="146"/>
      <c r="D776" s="124"/>
      <c r="E776" s="124"/>
      <c r="F776" s="124"/>
      <c r="G776" s="124"/>
      <c r="H776" s="124"/>
      <c r="I776" s="146"/>
      <c r="J776" s="124"/>
      <c r="K776" s="146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spans="1:26" ht="15.75" customHeight="1" x14ac:dyDescent="0.2">
      <c r="A777" s="124"/>
      <c r="B777" s="124"/>
      <c r="C777" s="146"/>
      <c r="D777" s="124"/>
      <c r="E777" s="124"/>
      <c r="F777" s="124"/>
      <c r="G777" s="124"/>
      <c r="H777" s="124"/>
      <c r="I777" s="146"/>
      <c r="J777" s="124"/>
      <c r="K777" s="146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spans="1:26" ht="15.75" customHeight="1" x14ac:dyDescent="0.2">
      <c r="A778" s="124"/>
      <c r="B778" s="124"/>
      <c r="C778" s="146"/>
      <c r="D778" s="124"/>
      <c r="E778" s="124"/>
      <c r="F778" s="124"/>
      <c r="G778" s="124"/>
      <c r="H778" s="124"/>
      <c r="I778" s="146"/>
      <c r="J778" s="124"/>
      <c r="K778" s="146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spans="1:26" ht="15.75" customHeight="1" x14ac:dyDescent="0.2">
      <c r="A779" s="124"/>
      <c r="B779" s="124"/>
      <c r="C779" s="146"/>
      <c r="D779" s="124"/>
      <c r="E779" s="124"/>
      <c r="F779" s="124"/>
      <c r="G779" s="124"/>
      <c r="H779" s="124"/>
      <c r="I779" s="146"/>
      <c r="J779" s="124"/>
      <c r="K779" s="146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spans="1:26" ht="15.75" customHeight="1" x14ac:dyDescent="0.2">
      <c r="A780" s="124"/>
      <c r="B780" s="124"/>
      <c r="C780" s="146"/>
      <c r="D780" s="124"/>
      <c r="E780" s="124"/>
      <c r="F780" s="124"/>
      <c r="G780" s="124"/>
      <c r="H780" s="124"/>
      <c r="I780" s="146"/>
      <c r="J780" s="124"/>
      <c r="K780" s="146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spans="1:26" ht="15.75" customHeight="1" x14ac:dyDescent="0.2">
      <c r="A781" s="124"/>
      <c r="B781" s="124"/>
      <c r="C781" s="146"/>
      <c r="D781" s="124"/>
      <c r="E781" s="124"/>
      <c r="F781" s="124"/>
      <c r="G781" s="124"/>
      <c r="H781" s="124"/>
      <c r="I781" s="146"/>
      <c r="J781" s="124"/>
      <c r="K781" s="146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spans="1:26" ht="15.75" customHeight="1" x14ac:dyDescent="0.2">
      <c r="A782" s="124"/>
      <c r="B782" s="124"/>
      <c r="C782" s="146"/>
      <c r="D782" s="124"/>
      <c r="E782" s="124"/>
      <c r="F782" s="124"/>
      <c r="G782" s="124"/>
      <c r="H782" s="124"/>
      <c r="I782" s="146"/>
      <c r="J782" s="124"/>
      <c r="K782" s="146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spans="1:26" ht="15.75" customHeight="1" x14ac:dyDescent="0.2">
      <c r="A783" s="124"/>
      <c r="B783" s="124"/>
      <c r="C783" s="146"/>
      <c r="D783" s="124"/>
      <c r="E783" s="124"/>
      <c r="F783" s="124"/>
      <c r="G783" s="124"/>
      <c r="H783" s="124"/>
      <c r="I783" s="146"/>
      <c r="J783" s="124"/>
      <c r="K783" s="146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spans="1:26" ht="15.75" customHeight="1" x14ac:dyDescent="0.2">
      <c r="A784" s="124"/>
      <c r="B784" s="124"/>
      <c r="C784" s="146"/>
      <c r="D784" s="124"/>
      <c r="E784" s="124"/>
      <c r="F784" s="124"/>
      <c r="G784" s="124"/>
      <c r="H784" s="124"/>
      <c r="I784" s="146"/>
      <c r="J784" s="124"/>
      <c r="K784" s="146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spans="1:26" ht="15.75" customHeight="1" x14ac:dyDescent="0.2">
      <c r="A785" s="124"/>
      <c r="B785" s="124"/>
      <c r="C785" s="146"/>
      <c r="D785" s="124"/>
      <c r="E785" s="124"/>
      <c r="F785" s="124"/>
      <c r="G785" s="124"/>
      <c r="H785" s="124"/>
      <c r="I785" s="146"/>
      <c r="J785" s="124"/>
      <c r="K785" s="146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spans="1:26" ht="15.75" customHeight="1" x14ac:dyDescent="0.2">
      <c r="A786" s="124"/>
      <c r="B786" s="124"/>
      <c r="C786" s="146"/>
      <c r="D786" s="124"/>
      <c r="E786" s="124"/>
      <c r="F786" s="124"/>
      <c r="G786" s="124"/>
      <c r="H786" s="124"/>
      <c r="I786" s="146"/>
      <c r="J786" s="124"/>
      <c r="K786" s="146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spans="1:26" ht="15.75" customHeight="1" x14ac:dyDescent="0.2">
      <c r="A787" s="124"/>
      <c r="B787" s="124"/>
      <c r="C787" s="146"/>
      <c r="D787" s="124"/>
      <c r="E787" s="124"/>
      <c r="F787" s="124"/>
      <c r="G787" s="124"/>
      <c r="H787" s="124"/>
      <c r="I787" s="146"/>
      <c r="J787" s="124"/>
      <c r="K787" s="146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spans="1:26" ht="15.75" customHeight="1" x14ac:dyDescent="0.2">
      <c r="A788" s="124"/>
      <c r="B788" s="124"/>
      <c r="C788" s="146"/>
      <c r="D788" s="124"/>
      <c r="E788" s="124"/>
      <c r="F788" s="124"/>
      <c r="G788" s="124"/>
      <c r="H788" s="124"/>
      <c r="I788" s="146"/>
      <c r="J788" s="124"/>
      <c r="K788" s="146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spans="1:26" ht="15.75" customHeight="1" x14ac:dyDescent="0.2">
      <c r="A789" s="124"/>
      <c r="B789" s="124"/>
      <c r="C789" s="146"/>
      <c r="D789" s="124"/>
      <c r="E789" s="124"/>
      <c r="F789" s="124"/>
      <c r="G789" s="124"/>
      <c r="H789" s="124"/>
      <c r="I789" s="146"/>
      <c r="J789" s="124"/>
      <c r="K789" s="146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spans="1:26" ht="15.75" customHeight="1" x14ac:dyDescent="0.2">
      <c r="A790" s="124"/>
      <c r="B790" s="124"/>
      <c r="C790" s="146"/>
      <c r="D790" s="124"/>
      <c r="E790" s="124"/>
      <c r="F790" s="124"/>
      <c r="G790" s="124"/>
      <c r="H790" s="124"/>
      <c r="I790" s="146"/>
      <c r="J790" s="124"/>
      <c r="K790" s="146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spans="1:26" ht="15.75" customHeight="1" x14ac:dyDescent="0.2">
      <c r="A791" s="124"/>
      <c r="B791" s="124"/>
      <c r="C791" s="146"/>
      <c r="D791" s="124"/>
      <c r="E791" s="124"/>
      <c r="F791" s="124"/>
      <c r="G791" s="124"/>
      <c r="H791" s="124"/>
      <c r="I791" s="146"/>
      <c r="J791" s="124"/>
      <c r="K791" s="146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spans="1:26" ht="15.75" customHeight="1" x14ac:dyDescent="0.2">
      <c r="A792" s="124"/>
      <c r="B792" s="124"/>
      <c r="C792" s="146"/>
      <c r="D792" s="124"/>
      <c r="E792" s="124"/>
      <c r="F792" s="124"/>
      <c r="G792" s="124"/>
      <c r="H792" s="124"/>
      <c r="I792" s="146"/>
      <c r="J792" s="124"/>
      <c r="K792" s="146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spans="1:26" ht="15.75" customHeight="1" x14ac:dyDescent="0.2">
      <c r="A793" s="124"/>
      <c r="B793" s="124"/>
      <c r="C793" s="146"/>
      <c r="D793" s="124"/>
      <c r="E793" s="124"/>
      <c r="F793" s="124"/>
      <c r="G793" s="124"/>
      <c r="H793" s="124"/>
      <c r="I793" s="146"/>
      <c r="J793" s="124"/>
      <c r="K793" s="146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spans="1:26" ht="15.75" customHeight="1" x14ac:dyDescent="0.2">
      <c r="A794" s="124"/>
      <c r="B794" s="124"/>
      <c r="C794" s="146"/>
      <c r="D794" s="124"/>
      <c r="E794" s="124"/>
      <c r="F794" s="124"/>
      <c r="G794" s="124"/>
      <c r="H794" s="124"/>
      <c r="I794" s="146"/>
      <c r="J794" s="124"/>
      <c r="K794" s="146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spans="1:26" ht="15.75" customHeight="1" x14ac:dyDescent="0.2">
      <c r="A795" s="124"/>
      <c r="B795" s="124"/>
      <c r="C795" s="146"/>
      <c r="D795" s="124"/>
      <c r="E795" s="124"/>
      <c r="F795" s="124"/>
      <c r="G795" s="124"/>
      <c r="H795" s="124"/>
      <c r="I795" s="146"/>
      <c r="J795" s="124"/>
      <c r="K795" s="146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spans="1:26" ht="15.75" customHeight="1" x14ac:dyDescent="0.2">
      <c r="A796" s="124"/>
      <c r="B796" s="124"/>
      <c r="C796" s="146"/>
      <c r="D796" s="124"/>
      <c r="E796" s="124"/>
      <c r="F796" s="124"/>
      <c r="G796" s="124"/>
      <c r="H796" s="124"/>
      <c r="I796" s="146"/>
      <c r="J796" s="124"/>
      <c r="K796" s="146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spans="1:26" ht="15.75" customHeight="1" x14ac:dyDescent="0.2">
      <c r="A797" s="124"/>
      <c r="B797" s="124"/>
      <c r="C797" s="146"/>
      <c r="D797" s="124"/>
      <c r="E797" s="124"/>
      <c r="F797" s="124"/>
      <c r="G797" s="124"/>
      <c r="H797" s="124"/>
      <c r="I797" s="146"/>
      <c r="J797" s="124"/>
      <c r="K797" s="146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spans="1:26" ht="15.75" customHeight="1" x14ac:dyDescent="0.2">
      <c r="A798" s="124"/>
      <c r="B798" s="124"/>
      <c r="C798" s="146"/>
      <c r="D798" s="124"/>
      <c r="E798" s="124"/>
      <c r="F798" s="124"/>
      <c r="G798" s="124"/>
      <c r="H798" s="124"/>
      <c r="I798" s="146"/>
      <c r="J798" s="124"/>
      <c r="K798" s="146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spans="1:26" ht="15.75" customHeight="1" x14ac:dyDescent="0.2">
      <c r="A799" s="124"/>
      <c r="B799" s="124"/>
      <c r="C799" s="146"/>
      <c r="D799" s="124"/>
      <c r="E799" s="124"/>
      <c r="F799" s="124"/>
      <c r="G799" s="124"/>
      <c r="H799" s="124"/>
      <c r="I799" s="146"/>
      <c r="J799" s="124"/>
      <c r="K799" s="146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spans="1:26" ht="15.75" customHeight="1" x14ac:dyDescent="0.2">
      <c r="A800" s="124"/>
      <c r="B800" s="124"/>
      <c r="C800" s="146"/>
      <c r="D800" s="124"/>
      <c r="E800" s="124"/>
      <c r="F800" s="124"/>
      <c r="G800" s="124"/>
      <c r="H800" s="124"/>
      <c r="I800" s="146"/>
      <c r="J800" s="124"/>
      <c r="K800" s="146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spans="1:26" ht="15.75" customHeight="1" x14ac:dyDescent="0.2">
      <c r="A801" s="124"/>
      <c r="B801" s="124"/>
      <c r="C801" s="146"/>
      <c r="D801" s="124"/>
      <c r="E801" s="124"/>
      <c r="F801" s="124"/>
      <c r="G801" s="124"/>
      <c r="H801" s="124"/>
      <c r="I801" s="146"/>
      <c r="J801" s="124"/>
      <c r="K801" s="146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spans="1:26" ht="15.75" customHeight="1" x14ac:dyDescent="0.2">
      <c r="A802" s="124"/>
      <c r="B802" s="124"/>
      <c r="C802" s="146"/>
      <c r="D802" s="124"/>
      <c r="E802" s="124"/>
      <c r="F802" s="124"/>
      <c r="G802" s="124"/>
      <c r="H802" s="124"/>
      <c r="I802" s="146"/>
      <c r="J802" s="124"/>
      <c r="K802" s="146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spans="1:26" ht="15.75" customHeight="1" x14ac:dyDescent="0.2">
      <c r="A803" s="124"/>
      <c r="B803" s="124"/>
      <c r="C803" s="146"/>
      <c r="D803" s="124"/>
      <c r="E803" s="124"/>
      <c r="F803" s="124"/>
      <c r="G803" s="124"/>
      <c r="H803" s="124"/>
      <c r="I803" s="146"/>
      <c r="J803" s="124"/>
      <c r="K803" s="146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spans="1:26" ht="15.75" customHeight="1" x14ac:dyDescent="0.2">
      <c r="A804" s="124"/>
      <c r="B804" s="124"/>
      <c r="C804" s="146"/>
      <c r="D804" s="124"/>
      <c r="E804" s="124"/>
      <c r="F804" s="124"/>
      <c r="G804" s="124"/>
      <c r="H804" s="124"/>
      <c r="I804" s="146"/>
      <c r="J804" s="124"/>
      <c r="K804" s="146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spans="1:26" ht="15.75" customHeight="1" x14ac:dyDescent="0.2">
      <c r="A805" s="124"/>
      <c r="B805" s="124"/>
      <c r="C805" s="146"/>
      <c r="D805" s="124"/>
      <c r="E805" s="124"/>
      <c r="F805" s="124"/>
      <c r="G805" s="124"/>
      <c r="H805" s="124"/>
      <c r="I805" s="146"/>
      <c r="J805" s="124"/>
      <c r="K805" s="146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spans="1:26" ht="15.75" customHeight="1" x14ac:dyDescent="0.2">
      <c r="A806" s="124"/>
      <c r="B806" s="124"/>
      <c r="C806" s="146"/>
      <c r="D806" s="124"/>
      <c r="E806" s="124"/>
      <c r="F806" s="124"/>
      <c r="G806" s="124"/>
      <c r="H806" s="124"/>
      <c r="I806" s="146"/>
      <c r="J806" s="124"/>
      <c r="K806" s="146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spans="1:26" ht="15.75" customHeight="1" x14ac:dyDescent="0.2">
      <c r="A807" s="124"/>
      <c r="B807" s="124"/>
      <c r="C807" s="146"/>
      <c r="D807" s="124"/>
      <c r="E807" s="124"/>
      <c r="F807" s="124"/>
      <c r="G807" s="124"/>
      <c r="H807" s="124"/>
      <c r="I807" s="146"/>
      <c r="J807" s="124"/>
      <c r="K807" s="146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spans="1:26" ht="15.75" customHeight="1" x14ac:dyDescent="0.2">
      <c r="A808" s="124"/>
      <c r="B808" s="124"/>
      <c r="C808" s="146"/>
      <c r="D808" s="124"/>
      <c r="E808" s="124"/>
      <c r="F808" s="124"/>
      <c r="G808" s="124"/>
      <c r="H808" s="124"/>
      <c r="I808" s="146"/>
      <c r="J808" s="124"/>
      <c r="K808" s="146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spans="1:26" ht="15.75" customHeight="1" x14ac:dyDescent="0.2">
      <c r="A809" s="124"/>
      <c r="B809" s="124"/>
      <c r="C809" s="146"/>
      <c r="D809" s="124"/>
      <c r="E809" s="124"/>
      <c r="F809" s="124"/>
      <c r="G809" s="124"/>
      <c r="H809" s="124"/>
      <c r="I809" s="146"/>
      <c r="J809" s="124"/>
      <c r="K809" s="146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spans="1:26" ht="15.75" customHeight="1" x14ac:dyDescent="0.2">
      <c r="A810" s="124"/>
      <c r="B810" s="124"/>
      <c r="C810" s="146"/>
      <c r="D810" s="124"/>
      <c r="E810" s="124"/>
      <c r="F810" s="124"/>
      <c r="G810" s="124"/>
      <c r="H810" s="124"/>
      <c r="I810" s="146"/>
      <c r="J810" s="124"/>
      <c r="K810" s="146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spans="1:26" ht="15.75" customHeight="1" x14ac:dyDescent="0.2">
      <c r="A811" s="124"/>
      <c r="B811" s="124"/>
      <c r="C811" s="146"/>
      <c r="D811" s="124"/>
      <c r="E811" s="124"/>
      <c r="F811" s="124"/>
      <c r="G811" s="124"/>
      <c r="H811" s="124"/>
      <c r="I811" s="146"/>
      <c r="J811" s="124"/>
      <c r="K811" s="146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spans="1:26" ht="15.75" customHeight="1" x14ac:dyDescent="0.2">
      <c r="A812" s="124"/>
      <c r="B812" s="124"/>
      <c r="C812" s="146"/>
      <c r="D812" s="124"/>
      <c r="E812" s="124"/>
      <c r="F812" s="124"/>
      <c r="G812" s="124"/>
      <c r="H812" s="124"/>
      <c r="I812" s="146"/>
      <c r="J812" s="124"/>
      <c r="K812" s="146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spans="1:26" ht="15.75" customHeight="1" x14ac:dyDescent="0.2">
      <c r="A813" s="124"/>
      <c r="B813" s="124"/>
      <c r="C813" s="146"/>
      <c r="D813" s="124"/>
      <c r="E813" s="124"/>
      <c r="F813" s="124"/>
      <c r="G813" s="124"/>
      <c r="H813" s="124"/>
      <c r="I813" s="146"/>
      <c r="J813" s="124"/>
      <c r="K813" s="146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spans="1:26" ht="15.75" customHeight="1" x14ac:dyDescent="0.2">
      <c r="A814" s="124"/>
      <c r="B814" s="124"/>
      <c r="C814" s="146"/>
      <c r="D814" s="124"/>
      <c r="E814" s="124"/>
      <c r="F814" s="124"/>
      <c r="G814" s="124"/>
      <c r="H814" s="124"/>
      <c r="I814" s="146"/>
      <c r="J814" s="124"/>
      <c r="K814" s="146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spans="1:26" ht="15.75" customHeight="1" x14ac:dyDescent="0.2">
      <c r="A815" s="124"/>
      <c r="B815" s="124"/>
      <c r="C815" s="146"/>
      <c r="D815" s="124"/>
      <c r="E815" s="124"/>
      <c r="F815" s="124"/>
      <c r="G815" s="124"/>
      <c r="H815" s="124"/>
      <c r="I815" s="146"/>
      <c r="J815" s="124"/>
      <c r="K815" s="146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spans="1:26" ht="15.75" customHeight="1" x14ac:dyDescent="0.2">
      <c r="A816" s="124"/>
      <c r="B816" s="124"/>
      <c r="C816" s="146"/>
      <c r="D816" s="124"/>
      <c r="E816" s="124"/>
      <c r="F816" s="124"/>
      <c r="G816" s="124"/>
      <c r="H816" s="124"/>
      <c r="I816" s="146"/>
      <c r="J816" s="124"/>
      <c r="K816" s="146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spans="1:26" ht="15.75" customHeight="1" x14ac:dyDescent="0.2">
      <c r="A817" s="124"/>
      <c r="B817" s="124"/>
      <c r="C817" s="146"/>
      <c r="D817" s="124"/>
      <c r="E817" s="124"/>
      <c r="F817" s="124"/>
      <c r="G817" s="124"/>
      <c r="H817" s="124"/>
      <c r="I817" s="146"/>
      <c r="J817" s="124"/>
      <c r="K817" s="146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spans="1:26" ht="15.75" customHeight="1" x14ac:dyDescent="0.2">
      <c r="A818" s="124"/>
      <c r="B818" s="124"/>
      <c r="C818" s="146"/>
      <c r="D818" s="124"/>
      <c r="E818" s="124"/>
      <c r="F818" s="124"/>
      <c r="G818" s="124"/>
      <c r="H818" s="124"/>
      <c r="I818" s="146"/>
      <c r="J818" s="124"/>
      <c r="K818" s="146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spans="1:26" ht="15.75" customHeight="1" x14ac:dyDescent="0.2">
      <c r="A819" s="124"/>
      <c r="B819" s="124"/>
      <c r="C819" s="146"/>
      <c r="D819" s="124"/>
      <c r="E819" s="124"/>
      <c r="F819" s="124"/>
      <c r="G819" s="124"/>
      <c r="H819" s="124"/>
      <c r="I819" s="146"/>
      <c r="J819" s="124"/>
      <c r="K819" s="146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spans="1:26" ht="15.75" customHeight="1" x14ac:dyDescent="0.2">
      <c r="A820" s="124"/>
      <c r="B820" s="124"/>
      <c r="C820" s="146"/>
      <c r="D820" s="124"/>
      <c r="E820" s="124"/>
      <c r="F820" s="124"/>
      <c r="G820" s="124"/>
      <c r="H820" s="124"/>
      <c r="I820" s="146"/>
      <c r="J820" s="124"/>
      <c r="K820" s="146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spans="1:26" ht="15.75" customHeight="1" x14ac:dyDescent="0.2">
      <c r="A821" s="124"/>
      <c r="B821" s="124"/>
      <c r="C821" s="146"/>
      <c r="D821" s="124"/>
      <c r="E821" s="124"/>
      <c r="F821" s="124"/>
      <c r="G821" s="124"/>
      <c r="H821" s="124"/>
      <c r="I821" s="146"/>
      <c r="J821" s="124"/>
      <c r="K821" s="146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spans="1:26" ht="15.75" customHeight="1" x14ac:dyDescent="0.2">
      <c r="A822" s="124"/>
      <c r="B822" s="124"/>
      <c r="C822" s="146"/>
      <c r="D822" s="124"/>
      <c r="E822" s="124"/>
      <c r="F822" s="124"/>
      <c r="G822" s="124"/>
      <c r="H822" s="124"/>
      <c r="I822" s="146"/>
      <c r="J822" s="124"/>
      <c r="K822" s="146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spans="1:26" ht="15.75" customHeight="1" x14ac:dyDescent="0.2">
      <c r="A823" s="124"/>
      <c r="B823" s="124"/>
      <c r="C823" s="146"/>
      <c r="D823" s="124"/>
      <c r="E823" s="124"/>
      <c r="F823" s="124"/>
      <c r="G823" s="124"/>
      <c r="H823" s="124"/>
      <c r="I823" s="146"/>
      <c r="J823" s="124"/>
      <c r="K823" s="146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spans="1:26" ht="15.75" customHeight="1" x14ac:dyDescent="0.2">
      <c r="A824" s="124"/>
      <c r="B824" s="124"/>
      <c r="C824" s="146"/>
      <c r="D824" s="124"/>
      <c r="E824" s="124"/>
      <c r="F824" s="124"/>
      <c r="G824" s="124"/>
      <c r="H824" s="124"/>
      <c r="I824" s="146"/>
      <c r="J824" s="124"/>
      <c r="K824" s="146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spans="1:26" ht="15.75" customHeight="1" x14ac:dyDescent="0.2">
      <c r="A825" s="124"/>
      <c r="B825" s="124"/>
      <c r="C825" s="146"/>
      <c r="D825" s="124"/>
      <c r="E825" s="124"/>
      <c r="F825" s="124"/>
      <c r="G825" s="124"/>
      <c r="H825" s="124"/>
      <c r="I825" s="146"/>
      <c r="J825" s="124"/>
      <c r="K825" s="146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spans="1:26" ht="15.75" customHeight="1" x14ac:dyDescent="0.2">
      <c r="A826" s="124"/>
      <c r="B826" s="124"/>
      <c r="C826" s="146"/>
      <c r="D826" s="124"/>
      <c r="E826" s="124"/>
      <c r="F826" s="124"/>
      <c r="G826" s="124"/>
      <c r="H826" s="124"/>
      <c r="I826" s="146"/>
      <c r="J826" s="124"/>
      <c r="K826" s="146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spans="1:26" ht="15.75" customHeight="1" x14ac:dyDescent="0.2">
      <c r="A827" s="124"/>
      <c r="B827" s="124"/>
      <c r="C827" s="146"/>
      <c r="D827" s="124"/>
      <c r="E827" s="124"/>
      <c r="F827" s="124"/>
      <c r="G827" s="124"/>
      <c r="H827" s="124"/>
      <c r="I827" s="146"/>
      <c r="J827" s="124"/>
      <c r="K827" s="146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spans="1:26" ht="15.75" customHeight="1" x14ac:dyDescent="0.2">
      <c r="A828" s="124"/>
      <c r="B828" s="124"/>
      <c r="C828" s="146"/>
      <c r="D828" s="124"/>
      <c r="E828" s="124"/>
      <c r="F828" s="124"/>
      <c r="G828" s="124"/>
      <c r="H828" s="124"/>
      <c r="I828" s="146"/>
      <c r="J828" s="124"/>
      <c r="K828" s="146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spans="1:26" ht="15.75" customHeight="1" x14ac:dyDescent="0.2">
      <c r="A829" s="124"/>
      <c r="B829" s="124"/>
      <c r="C829" s="146"/>
      <c r="D829" s="124"/>
      <c r="E829" s="124"/>
      <c r="F829" s="124"/>
      <c r="G829" s="124"/>
      <c r="H829" s="124"/>
      <c r="I829" s="146"/>
      <c r="J829" s="124"/>
      <c r="K829" s="146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spans="1:26" ht="15.75" customHeight="1" x14ac:dyDescent="0.2">
      <c r="A830" s="124"/>
      <c r="B830" s="124"/>
      <c r="C830" s="146"/>
      <c r="D830" s="124"/>
      <c r="E830" s="124"/>
      <c r="F830" s="124"/>
      <c r="G830" s="124"/>
      <c r="H830" s="124"/>
      <c r="I830" s="146"/>
      <c r="J830" s="124"/>
      <c r="K830" s="146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spans="1:26" ht="15.75" customHeight="1" x14ac:dyDescent="0.2">
      <c r="A831" s="124"/>
      <c r="B831" s="124"/>
      <c r="C831" s="146"/>
      <c r="D831" s="124"/>
      <c r="E831" s="124"/>
      <c r="F831" s="124"/>
      <c r="G831" s="124"/>
      <c r="H831" s="124"/>
      <c r="I831" s="146"/>
      <c r="J831" s="124"/>
      <c r="K831" s="146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spans="1:26" ht="15.75" customHeight="1" x14ac:dyDescent="0.2">
      <c r="A832" s="124"/>
      <c r="B832" s="124"/>
      <c r="C832" s="146"/>
      <c r="D832" s="124"/>
      <c r="E832" s="124"/>
      <c r="F832" s="124"/>
      <c r="G832" s="124"/>
      <c r="H832" s="124"/>
      <c r="I832" s="146"/>
      <c r="J832" s="124"/>
      <c r="K832" s="146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spans="1:26" ht="15.75" customHeight="1" x14ac:dyDescent="0.2">
      <c r="A833" s="124"/>
      <c r="B833" s="124"/>
      <c r="C833" s="146"/>
      <c r="D833" s="124"/>
      <c r="E833" s="124"/>
      <c r="F833" s="124"/>
      <c r="G833" s="124"/>
      <c r="H833" s="124"/>
      <c r="I833" s="146"/>
      <c r="J833" s="124"/>
      <c r="K833" s="146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spans="1:26" ht="15.75" customHeight="1" x14ac:dyDescent="0.2">
      <c r="A834" s="124"/>
      <c r="B834" s="124"/>
      <c r="C834" s="146"/>
      <c r="D834" s="124"/>
      <c r="E834" s="124"/>
      <c r="F834" s="124"/>
      <c r="G834" s="124"/>
      <c r="H834" s="124"/>
      <c r="I834" s="146"/>
      <c r="J834" s="124"/>
      <c r="K834" s="146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spans="1:26" ht="15.75" customHeight="1" x14ac:dyDescent="0.2">
      <c r="A835" s="124"/>
      <c r="B835" s="124"/>
      <c r="C835" s="146"/>
      <c r="D835" s="124"/>
      <c r="E835" s="124"/>
      <c r="F835" s="124"/>
      <c r="G835" s="124"/>
      <c r="H835" s="124"/>
      <c r="I835" s="146"/>
      <c r="J835" s="124"/>
      <c r="K835" s="146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spans="1:26" ht="15.75" customHeight="1" x14ac:dyDescent="0.2">
      <c r="A836" s="124"/>
      <c r="B836" s="124"/>
      <c r="C836" s="146"/>
      <c r="D836" s="124"/>
      <c r="E836" s="124"/>
      <c r="F836" s="124"/>
      <c r="G836" s="124"/>
      <c r="H836" s="124"/>
      <c r="I836" s="146"/>
      <c r="J836" s="124"/>
      <c r="K836" s="146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spans="1:26" ht="15.75" customHeight="1" x14ac:dyDescent="0.2">
      <c r="A837" s="124"/>
      <c r="B837" s="124"/>
      <c r="C837" s="146"/>
      <c r="D837" s="124"/>
      <c r="E837" s="124"/>
      <c r="F837" s="124"/>
      <c r="G837" s="124"/>
      <c r="H837" s="124"/>
      <c r="I837" s="146"/>
      <c r="J837" s="124"/>
      <c r="K837" s="146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spans="1:26" ht="15.75" customHeight="1" x14ac:dyDescent="0.2">
      <c r="A838" s="124"/>
      <c r="B838" s="124"/>
      <c r="C838" s="146"/>
      <c r="D838" s="124"/>
      <c r="E838" s="124"/>
      <c r="F838" s="124"/>
      <c r="G838" s="124"/>
      <c r="H838" s="124"/>
      <c r="I838" s="146"/>
      <c r="J838" s="124"/>
      <c r="K838" s="146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spans="1:26" ht="15.75" customHeight="1" x14ac:dyDescent="0.2">
      <c r="A839" s="124"/>
      <c r="B839" s="124"/>
      <c r="C839" s="146"/>
      <c r="D839" s="124"/>
      <c r="E839" s="124"/>
      <c r="F839" s="124"/>
      <c r="G839" s="124"/>
      <c r="H839" s="124"/>
      <c r="I839" s="146"/>
      <c r="J839" s="124"/>
      <c r="K839" s="146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spans="1:26" ht="15.75" customHeight="1" x14ac:dyDescent="0.2">
      <c r="A840" s="124"/>
      <c r="B840" s="124"/>
      <c r="C840" s="146"/>
      <c r="D840" s="124"/>
      <c r="E840" s="124"/>
      <c r="F840" s="124"/>
      <c r="G840" s="124"/>
      <c r="H840" s="124"/>
      <c r="I840" s="146"/>
      <c r="J840" s="124"/>
      <c r="K840" s="146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spans="1:26" ht="15.75" customHeight="1" x14ac:dyDescent="0.2">
      <c r="A841" s="124"/>
      <c r="B841" s="124"/>
      <c r="C841" s="146"/>
      <c r="D841" s="124"/>
      <c r="E841" s="124"/>
      <c r="F841" s="124"/>
      <c r="G841" s="124"/>
      <c r="H841" s="124"/>
      <c r="I841" s="146"/>
      <c r="J841" s="124"/>
      <c r="K841" s="146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spans="1:26" ht="15.75" customHeight="1" x14ac:dyDescent="0.2">
      <c r="A842" s="124"/>
      <c r="B842" s="124"/>
      <c r="C842" s="146"/>
      <c r="D842" s="124"/>
      <c r="E842" s="124"/>
      <c r="F842" s="124"/>
      <c r="G842" s="124"/>
      <c r="H842" s="124"/>
      <c r="I842" s="146"/>
      <c r="J842" s="124"/>
      <c r="K842" s="146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spans="1:26" ht="15.75" customHeight="1" x14ac:dyDescent="0.2">
      <c r="A843" s="124"/>
      <c r="B843" s="124"/>
      <c r="C843" s="146"/>
      <c r="D843" s="124"/>
      <c r="E843" s="124"/>
      <c r="F843" s="124"/>
      <c r="G843" s="124"/>
      <c r="H843" s="124"/>
      <c r="I843" s="146"/>
      <c r="J843" s="124"/>
      <c r="K843" s="146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spans="1:26" ht="15.75" customHeight="1" x14ac:dyDescent="0.2">
      <c r="A844" s="124"/>
      <c r="B844" s="124"/>
      <c r="C844" s="146"/>
      <c r="D844" s="124"/>
      <c r="E844" s="124"/>
      <c r="F844" s="124"/>
      <c r="G844" s="124"/>
      <c r="H844" s="124"/>
      <c r="I844" s="146"/>
      <c r="J844" s="124"/>
      <c r="K844" s="146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spans="1:26" ht="15.75" customHeight="1" x14ac:dyDescent="0.2">
      <c r="A845" s="124"/>
      <c r="B845" s="124"/>
      <c r="C845" s="146"/>
      <c r="D845" s="124"/>
      <c r="E845" s="124"/>
      <c r="F845" s="124"/>
      <c r="G845" s="124"/>
      <c r="H845" s="124"/>
      <c r="I845" s="146"/>
      <c r="J845" s="124"/>
      <c r="K845" s="146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spans="1:26" ht="15.75" customHeight="1" x14ac:dyDescent="0.2">
      <c r="A846" s="124"/>
      <c r="B846" s="124"/>
      <c r="C846" s="146"/>
      <c r="D846" s="124"/>
      <c r="E846" s="124"/>
      <c r="F846" s="124"/>
      <c r="G846" s="124"/>
      <c r="H846" s="124"/>
      <c r="I846" s="146"/>
      <c r="J846" s="124"/>
      <c r="K846" s="146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spans="1:26" ht="15.75" customHeight="1" x14ac:dyDescent="0.2">
      <c r="A847" s="124"/>
      <c r="B847" s="124"/>
      <c r="C847" s="146"/>
      <c r="D847" s="124"/>
      <c r="E847" s="124"/>
      <c r="F847" s="124"/>
      <c r="G847" s="124"/>
      <c r="H847" s="124"/>
      <c r="I847" s="146"/>
      <c r="J847" s="124"/>
      <c r="K847" s="146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spans="1:26" ht="15.75" customHeight="1" x14ac:dyDescent="0.2">
      <c r="A848" s="124"/>
      <c r="B848" s="124"/>
      <c r="C848" s="146"/>
      <c r="D848" s="124"/>
      <c r="E848" s="124"/>
      <c r="F848" s="124"/>
      <c r="G848" s="124"/>
      <c r="H848" s="124"/>
      <c r="I848" s="146"/>
      <c r="J848" s="124"/>
      <c r="K848" s="146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spans="1:26" ht="15.75" customHeight="1" x14ac:dyDescent="0.2">
      <c r="A849" s="124"/>
      <c r="B849" s="124"/>
      <c r="C849" s="146"/>
      <c r="D849" s="124"/>
      <c r="E849" s="124"/>
      <c r="F849" s="124"/>
      <c r="G849" s="124"/>
      <c r="H849" s="124"/>
      <c r="I849" s="146"/>
      <c r="J849" s="124"/>
      <c r="K849" s="146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spans="1:26" ht="15.75" customHeight="1" x14ac:dyDescent="0.2">
      <c r="A850" s="124"/>
      <c r="B850" s="124"/>
      <c r="C850" s="146"/>
      <c r="D850" s="124"/>
      <c r="E850" s="124"/>
      <c r="F850" s="124"/>
      <c r="G850" s="124"/>
      <c r="H850" s="124"/>
      <c r="I850" s="146"/>
      <c r="J850" s="124"/>
      <c r="K850" s="146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spans="1:26" ht="15.75" customHeight="1" x14ac:dyDescent="0.2">
      <c r="A851" s="124"/>
      <c r="B851" s="124"/>
      <c r="C851" s="146"/>
      <c r="D851" s="124"/>
      <c r="E851" s="124"/>
      <c r="F851" s="124"/>
      <c r="G851" s="124"/>
      <c r="H851" s="124"/>
      <c r="I851" s="146"/>
      <c r="J851" s="124"/>
      <c r="K851" s="146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spans="1:26" ht="15.75" customHeight="1" x14ac:dyDescent="0.2">
      <c r="A852" s="124"/>
      <c r="B852" s="124"/>
      <c r="C852" s="146"/>
      <c r="D852" s="124"/>
      <c r="E852" s="124"/>
      <c r="F852" s="124"/>
      <c r="G852" s="124"/>
      <c r="H852" s="124"/>
      <c r="I852" s="146"/>
      <c r="J852" s="124"/>
      <c r="K852" s="146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spans="1:26" ht="15.75" customHeight="1" x14ac:dyDescent="0.2">
      <c r="A853" s="124"/>
      <c r="B853" s="124"/>
      <c r="C853" s="146"/>
      <c r="D853" s="124"/>
      <c r="E853" s="124"/>
      <c r="F853" s="124"/>
      <c r="G853" s="124"/>
      <c r="H853" s="124"/>
      <c r="I853" s="146"/>
      <c r="J853" s="124"/>
      <c r="K853" s="146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spans="1:26" ht="15.75" customHeight="1" x14ac:dyDescent="0.2">
      <c r="A854" s="124"/>
      <c r="B854" s="124"/>
      <c r="C854" s="146"/>
      <c r="D854" s="124"/>
      <c r="E854" s="124"/>
      <c r="F854" s="124"/>
      <c r="G854" s="124"/>
      <c r="H854" s="124"/>
      <c r="I854" s="146"/>
      <c r="J854" s="124"/>
      <c r="K854" s="146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spans="1:26" ht="15.75" customHeight="1" x14ac:dyDescent="0.2">
      <c r="A855" s="124"/>
      <c r="B855" s="124"/>
      <c r="C855" s="146"/>
      <c r="D855" s="124"/>
      <c r="E855" s="124"/>
      <c r="F855" s="124"/>
      <c r="G855" s="124"/>
      <c r="H855" s="124"/>
      <c r="I855" s="146"/>
      <c r="J855" s="124"/>
      <c r="K855" s="146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spans="1:26" ht="15.75" customHeight="1" x14ac:dyDescent="0.2">
      <c r="A856" s="124"/>
      <c r="B856" s="124"/>
      <c r="C856" s="146"/>
      <c r="D856" s="124"/>
      <c r="E856" s="124"/>
      <c r="F856" s="124"/>
      <c r="G856" s="124"/>
      <c r="H856" s="124"/>
      <c r="I856" s="146"/>
      <c r="J856" s="124"/>
      <c r="K856" s="146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spans="1:26" ht="15.75" customHeight="1" x14ac:dyDescent="0.2">
      <c r="A857" s="124"/>
      <c r="B857" s="124"/>
      <c r="C857" s="146"/>
      <c r="D857" s="124"/>
      <c r="E857" s="124"/>
      <c r="F857" s="124"/>
      <c r="G857" s="124"/>
      <c r="H857" s="124"/>
      <c r="I857" s="146"/>
      <c r="J857" s="124"/>
      <c r="K857" s="146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spans="1:26" ht="15.75" customHeight="1" x14ac:dyDescent="0.2">
      <c r="A858" s="124"/>
      <c r="B858" s="124"/>
      <c r="C858" s="146"/>
      <c r="D858" s="124"/>
      <c r="E858" s="124"/>
      <c r="F858" s="124"/>
      <c r="G858" s="124"/>
      <c r="H858" s="124"/>
      <c r="I858" s="146"/>
      <c r="J858" s="124"/>
      <c r="K858" s="146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spans="1:26" ht="15.75" customHeight="1" x14ac:dyDescent="0.2">
      <c r="A859" s="124"/>
      <c r="B859" s="124"/>
      <c r="C859" s="146"/>
      <c r="D859" s="124"/>
      <c r="E859" s="124"/>
      <c r="F859" s="124"/>
      <c r="G859" s="124"/>
      <c r="H859" s="124"/>
      <c r="I859" s="146"/>
      <c r="J859" s="124"/>
      <c r="K859" s="146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spans="1:26" ht="15.75" customHeight="1" x14ac:dyDescent="0.2">
      <c r="A860" s="124"/>
      <c r="B860" s="124"/>
      <c r="C860" s="146"/>
      <c r="D860" s="124"/>
      <c r="E860" s="124"/>
      <c r="F860" s="124"/>
      <c r="G860" s="124"/>
      <c r="H860" s="124"/>
      <c r="I860" s="146"/>
      <c r="J860" s="124"/>
      <c r="K860" s="146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spans="1:26" ht="15.75" customHeight="1" x14ac:dyDescent="0.2">
      <c r="A861" s="124"/>
      <c r="B861" s="124"/>
      <c r="C861" s="146"/>
      <c r="D861" s="124"/>
      <c r="E861" s="124"/>
      <c r="F861" s="124"/>
      <c r="G861" s="124"/>
      <c r="H861" s="124"/>
      <c r="I861" s="146"/>
      <c r="J861" s="124"/>
      <c r="K861" s="146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spans="1:26" ht="15.75" customHeight="1" x14ac:dyDescent="0.2">
      <c r="A862" s="124"/>
      <c r="B862" s="124"/>
      <c r="C862" s="146"/>
      <c r="D862" s="124"/>
      <c r="E862" s="124"/>
      <c r="F862" s="124"/>
      <c r="G862" s="124"/>
      <c r="H862" s="124"/>
      <c r="I862" s="146"/>
      <c r="J862" s="124"/>
      <c r="K862" s="146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spans="1:26" ht="15.75" customHeight="1" x14ac:dyDescent="0.2">
      <c r="A863" s="124"/>
      <c r="B863" s="124"/>
      <c r="C863" s="146"/>
      <c r="D863" s="124"/>
      <c r="E863" s="124"/>
      <c r="F863" s="124"/>
      <c r="G863" s="124"/>
      <c r="H863" s="124"/>
      <c r="I863" s="146"/>
      <c r="J863" s="124"/>
      <c r="K863" s="146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spans="1:26" ht="15.75" customHeight="1" x14ac:dyDescent="0.2">
      <c r="A864" s="124"/>
      <c r="B864" s="124"/>
      <c r="C864" s="146"/>
      <c r="D864" s="124"/>
      <c r="E864" s="124"/>
      <c r="F864" s="124"/>
      <c r="G864" s="124"/>
      <c r="H864" s="124"/>
      <c r="I864" s="146"/>
      <c r="J864" s="124"/>
      <c r="K864" s="146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spans="1:26" ht="15.75" customHeight="1" x14ac:dyDescent="0.2">
      <c r="A865" s="124"/>
      <c r="B865" s="124"/>
      <c r="C865" s="146"/>
      <c r="D865" s="124"/>
      <c r="E865" s="124"/>
      <c r="F865" s="124"/>
      <c r="G865" s="124"/>
      <c r="H865" s="124"/>
      <c r="I865" s="146"/>
      <c r="J865" s="124"/>
      <c r="K865" s="146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spans="1:26" ht="15.75" customHeight="1" x14ac:dyDescent="0.2">
      <c r="A866" s="124"/>
      <c r="B866" s="124"/>
      <c r="C866" s="146"/>
      <c r="D866" s="124"/>
      <c r="E866" s="124"/>
      <c r="F866" s="124"/>
      <c r="G866" s="124"/>
      <c r="H866" s="124"/>
      <c r="I866" s="146"/>
      <c r="J866" s="124"/>
      <c r="K866" s="146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spans="1:26" ht="15.75" customHeight="1" x14ac:dyDescent="0.2">
      <c r="A867" s="124"/>
      <c r="B867" s="124"/>
      <c r="C867" s="146"/>
      <c r="D867" s="124"/>
      <c r="E867" s="124"/>
      <c r="F867" s="124"/>
      <c r="G867" s="124"/>
      <c r="H867" s="124"/>
      <c r="I867" s="146"/>
      <c r="J867" s="124"/>
      <c r="K867" s="146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spans="1:26" ht="15.75" customHeight="1" x14ac:dyDescent="0.2">
      <c r="A868" s="124"/>
      <c r="B868" s="124"/>
      <c r="C868" s="146"/>
      <c r="D868" s="124"/>
      <c r="E868" s="124"/>
      <c r="F868" s="124"/>
      <c r="G868" s="124"/>
      <c r="H868" s="124"/>
      <c r="I868" s="146"/>
      <c r="J868" s="124"/>
      <c r="K868" s="146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spans="1:26" ht="15.75" customHeight="1" x14ac:dyDescent="0.2">
      <c r="A869" s="124"/>
      <c r="B869" s="124"/>
      <c r="C869" s="146"/>
      <c r="D869" s="124"/>
      <c r="E869" s="124"/>
      <c r="F869" s="124"/>
      <c r="G869" s="124"/>
      <c r="H869" s="124"/>
      <c r="I869" s="146"/>
      <c r="J869" s="124"/>
      <c r="K869" s="146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spans="1:26" ht="15.75" customHeight="1" x14ac:dyDescent="0.2">
      <c r="A870" s="124"/>
      <c r="B870" s="124"/>
      <c r="C870" s="146"/>
      <c r="D870" s="124"/>
      <c r="E870" s="124"/>
      <c r="F870" s="124"/>
      <c r="G870" s="124"/>
      <c r="H870" s="124"/>
      <c r="I870" s="146"/>
      <c r="J870" s="124"/>
      <c r="K870" s="146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spans="1:26" ht="15.75" customHeight="1" x14ac:dyDescent="0.2">
      <c r="A871" s="124"/>
      <c r="B871" s="124"/>
      <c r="C871" s="146"/>
      <c r="D871" s="124"/>
      <c r="E871" s="124"/>
      <c r="F871" s="124"/>
      <c r="G871" s="124"/>
      <c r="H871" s="124"/>
      <c r="I871" s="146"/>
      <c r="J871" s="124"/>
      <c r="K871" s="146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spans="1:26" ht="15.75" customHeight="1" x14ac:dyDescent="0.2">
      <c r="A872" s="124"/>
      <c r="B872" s="124"/>
      <c r="C872" s="146"/>
      <c r="D872" s="124"/>
      <c r="E872" s="124"/>
      <c r="F872" s="124"/>
      <c r="G872" s="124"/>
      <c r="H872" s="124"/>
      <c r="I872" s="146"/>
      <c r="J872" s="124"/>
      <c r="K872" s="146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spans="1:26" ht="15.75" customHeight="1" x14ac:dyDescent="0.2">
      <c r="A873" s="124"/>
      <c r="B873" s="124"/>
      <c r="C873" s="146"/>
      <c r="D873" s="124"/>
      <c r="E873" s="124"/>
      <c r="F873" s="124"/>
      <c r="G873" s="124"/>
      <c r="H873" s="124"/>
      <c r="I873" s="146"/>
      <c r="J873" s="124"/>
      <c r="K873" s="146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spans="1:26" ht="15.75" customHeight="1" x14ac:dyDescent="0.2">
      <c r="A874" s="124"/>
      <c r="B874" s="124"/>
      <c r="C874" s="146"/>
      <c r="D874" s="124"/>
      <c r="E874" s="124"/>
      <c r="F874" s="124"/>
      <c r="G874" s="124"/>
      <c r="H874" s="124"/>
      <c r="I874" s="146"/>
      <c r="J874" s="124"/>
      <c r="K874" s="146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spans="1:26" ht="15.75" customHeight="1" x14ac:dyDescent="0.2">
      <c r="A875" s="124"/>
      <c r="B875" s="124"/>
      <c r="C875" s="146"/>
      <c r="D875" s="124"/>
      <c r="E875" s="124"/>
      <c r="F875" s="124"/>
      <c r="G875" s="124"/>
      <c r="H875" s="124"/>
      <c r="I875" s="146"/>
      <c r="J875" s="124"/>
      <c r="K875" s="146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spans="1:26" ht="15.75" customHeight="1" x14ac:dyDescent="0.2">
      <c r="A876" s="124"/>
      <c r="B876" s="124"/>
      <c r="C876" s="146"/>
      <c r="D876" s="124"/>
      <c r="E876" s="124"/>
      <c r="F876" s="124"/>
      <c r="G876" s="124"/>
      <c r="H876" s="124"/>
      <c r="I876" s="146"/>
      <c r="J876" s="124"/>
      <c r="K876" s="146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spans="1:26" ht="15.75" customHeight="1" x14ac:dyDescent="0.2">
      <c r="A877" s="124"/>
      <c r="B877" s="124"/>
      <c r="C877" s="146"/>
      <c r="D877" s="124"/>
      <c r="E877" s="124"/>
      <c r="F877" s="124"/>
      <c r="G877" s="124"/>
      <c r="H877" s="124"/>
      <c r="I877" s="146"/>
      <c r="J877" s="124"/>
      <c r="K877" s="146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spans="1:26" ht="15.75" customHeight="1" x14ac:dyDescent="0.2">
      <c r="A878" s="124"/>
      <c r="B878" s="124"/>
      <c r="C878" s="146"/>
      <c r="D878" s="124"/>
      <c r="E878" s="124"/>
      <c r="F878" s="124"/>
      <c r="G878" s="124"/>
      <c r="H878" s="124"/>
      <c r="I878" s="146"/>
      <c r="J878" s="124"/>
      <c r="K878" s="146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spans="1:26" ht="15.75" customHeight="1" x14ac:dyDescent="0.2">
      <c r="A879" s="124"/>
      <c r="B879" s="124"/>
      <c r="C879" s="146"/>
      <c r="D879" s="124"/>
      <c r="E879" s="124"/>
      <c r="F879" s="124"/>
      <c r="G879" s="124"/>
      <c r="H879" s="124"/>
      <c r="I879" s="146"/>
      <c r="J879" s="124"/>
      <c r="K879" s="146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spans="1:26" ht="15.75" customHeight="1" x14ac:dyDescent="0.2">
      <c r="A880" s="124"/>
      <c r="B880" s="124"/>
      <c r="C880" s="146"/>
      <c r="D880" s="124"/>
      <c r="E880" s="124"/>
      <c r="F880" s="124"/>
      <c r="G880" s="124"/>
      <c r="H880" s="124"/>
      <c r="I880" s="146"/>
      <c r="J880" s="124"/>
      <c r="K880" s="146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spans="1:26" ht="15.75" customHeight="1" x14ac:dyDescent="0.2">
      <c r="A881" s="124"/>
      <c r="B881" s="124"/>
      <c r="C881" s="146"/>
      <c r="D881" s="124"/>
      <c r="E881" s="124"/>
      <c r="F881" s="124"/>
      <c r="G881" s="124"/>
      <c r="H881" s="124"/>
      <c r="I881" s="146"/>
      <c r="J881" s="124"/>
      <c r="K881" s="146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spans="1:26" ht="15.75" customHeight="1" x14ac:dyDescent="0.2">
      <c r="A882" s="124"/>
      <c r="B882" s="124"/>
      <c r="C882" s="146"/>
      <c r="D882" s="124"/>
      <c r="E882" s="124"/>
      <c r="F882" s="124"/>
      <c r="G882" s="124"/>
      <c r="H882" s="124"/>
      <c r="I882" s="146"/>
      <c r="J882" s="124"/>
      <c r="K882" s="146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spans="1:26" ht="15.75" customHeight="1" x14ac:dyDescent="0.2">
      <c r="A883" s="124"/>
      <c r="B883" s="124"/>
      <c r="C883" s="146"/>
      <c r="D883" s="124"/>
      <c r="E883" s="124"/>
      <c r="F883" s="124"/>
      <c r="G883" s="124"/>
      <c r="H883" s="124"/>
      <c r="I883" s="146"/>
      <c r="J883" s="124"/>
      <c r="K883" s="146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spans="1:26" ht="15.75" customHeight="1" x14ac:dyDescent="0.2">
      <c r="A884" s="124"/>
      <c r="B884" s="124"/>
      <c r="C884" s="146"/>
      <c r="D884" s="124"/>
      <c r="E884" s="124"/>
      <c r="F884" s="124"/>
      <c r="G884" s="124"/>
      <c r="H884" s="124"/>
      <c r="I884" s="146"/>
      <c r="J884" s="124"/>
      <c r="K884" s="146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spans="1:26" ht="15.75" customHeight="1" x14ac:dyDescent="0.2">
      <c r="A885" s="124"/>
      <c r="B885" s="124"/>
      <c r="C885" s="146"/>
      <c r="D885" s="124"/>
      <c r="E885" s="124"/>
      <c r="F885" s="124"/>
      <c r="G885" s="124"/>
      <c r="H885" s="124"/>
      <c r="I885" s="146"/>
      <c r="J885" s="124"/>
      <c r="K885" s="146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spans="1:26" ht="15.75" customHeight="1" x14ac:dyDescent="0.2">
      <c r="A886" s="124"/>
      <c r="B886" s="124"/>
      <c r="C886" s="146"/>
      <c r="D886" s="124"/>
      <c r="E886" s="124"/>
      <c r="F886" s="124"/>
      <c r="G886" s="124"/>
      <c r="H886" s="124"/>
      <c r="I886" s="146"/>
      <c r="J886" s="124"/>
      <c r="K886" s="146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spans="1:26" ht="15.75" customHeight="1" x14ac:dyDescent="0.2">
      <c r="A887" s="124"/>
      <c r="B887" s="124"/>
      <c r="C887" s="146"/>
      <c r="D887" s="124"/>
      <c r="E887" s="124"/>
      <c r="F887" s="124"/>
      <c r="G887" s="124"/>
      <c r="H887" s="124"/>
      <c r="I887" s="146"/>
      <c r="J887" s="124"/>
      <c r="K887" s="146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spans="1:26" ht="15.75" customHeight="1" x14ac:dyDescent="0.2">
      <c r="A888" s="124"/>
      <c r="B888" s="124"/>
      <c r="C888" s="146"/>
      <c r="D888" s="124"/>
      <c r="E888" s="124"/>
      <c r="F888" s="124"/>
      <c r="G888" s="124"/>
      <c r="H888" s="124"/>
      <c r="I888" s="146"/>
      <c r="J888" s="124"/>
      <c r="K888" s="146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spans="1:26" ht="15.75" customHeight="1" x14ac:dyDescent="0.2">
      <c r="A889" s="124"/>
      <c r="B889" s="124"/>
      <c r="C889" s="146"/>
      <c r="D889" s="124"/>
      <c r="E889" s="124"/>
      <c r="F889" s="124"/>
      <c r="G889" s="124"/>
      <c r="H889" s="124"/>
      <c r="I889" s="146"/>
      <c r="J889" s="124"/>
      <c r="K889" s="146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spans="1:26" ht="15.75" customHeight="1" x14ac:dyDescent="0.2">
      <c r="A890" s="124"/>
      <c r="B890" s="124"/>
      <c r="C890" s="146"/>
      <c r="D890" s="124"/>
      <c r="E890" s="124"/>
      <c r="F890" s="124"/>
      <c r="G890" s="124"/>
      <c r="H890" s="124"/>
      <c r="I890" s="146"/>
      <c r="J890" s="124"/>
      <c r="K890" s="146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spans="1:26" ht="15.75" customHeight="1" x14ac:dyDescent="0.2">
      <c r="A891" s="124"/>
      <c r="B891" s="124"/>
      <c r="C891" s="146"/>
      <c r="D891" s="124"/>
      <c r="E891" s="124"/>
      <c r="F891" s="124"/>
      <c r="G891" s="124"/>
      <c r="H891" s="124"/>
      <c r="I891" s="146"/>
      <c r="J891" s="124"/>
      <c r="K891" s="146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spans="1:26" ht="15.75" customHeight="1" x14ac:dyDescent="0.2">
      <c r="A892" s="124"/>
      <c r="B892" s="124"/>
      <c r="C892" s="146"/>
      <c r="D892" s="124"/>
      <c r="E892" s="124"/>
      <c r="F892" s="124"/>
      <c r="G892" s="124"/>
      <c r="H892" s="124"/>
      <c r="I892" s="146"/>
      <c r="J892" s="124"/>
      <c r="K892" s="146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spans="1:26" ht="15.75" customHeight="1" x14ac:dyDescent="0.2">
      <c r="A893" s="124"/>
      <c r="B893" s="124"/>
      <c r="C893" s="146"/>
      <c r="D893" s="124"/>
      <c r="E893" s="124"/>
      <c r="F893" s="124"/>
      <c r="G893" s="124"/>
      <c r="H893" s="124"/>
      <c r="I893" s="146"/>
      <c r="J893" s="124"/>
      <c r="K893" s="146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spans="1:26" ht="15.75" customHeight="1" x14ac:dyDescent="0.2">
      <c r="A894" s="124"/>
      <c r="B894" s="124"/>
      <c r="C894" s="146"/>
      <c r="D894" s="124"/>
      <c r="E894" s="124"/>
      <c r="F894" s="124"/>
      <c r="G894" s="124"/>
      <c r="H894" s="124"/>
      <c r="I894" s="146"/>
      <c r="J894" s="124"/>
      <c r="K894" s="146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spans="1:26" ht="15.75" customHeight="1" x14ac:dyDescent="0.2">
      <c r="A895" s="124"/>
      <c r="B895" s="124"/>
      <c r="C895" s="146"/>
      <c r="D895" s="124"/>
      <c r="E895" s="124"/>
      <c r="F895" s="124"/>
      <c r="G895" s="124"/>
      <c r="H895" s="124"/>
      <c r="I895" s="146"/>
      <c r="J895" s="124"/>
      <c r="K895" s="146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spans="1:26" ht="15.75" customHeight="1" x14ac:dyDescent="0.2">
      <c r="A896" s="124"/>
      <c r="B896" s="124"/>
      <c r="C896" s="146"/>
      <c r="D896" s="124"/>
      <c r="E896" s="124"/>
      <c r="F896" s="124"/>
      <c r="G896" s="124"/>
      <c r="H896" s="124"/>
      <c r="I896" s="146"/>
      <c r="J896" s="124"/>
      <c r="K896" s="146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spans="1:26" ht="15.75" customHeight="1" x14ac:dyDescent="0.2">
      <c r="A897" s="124"/>
      <c r="B897" s="124"/>
      <c r="C897" s="146"/>
      <c r="D897" s="124"/>
      <c r="E897" s="124"/>
      <c r="F897" s="124"/>
      <c r="G897" s="124"/>
      <c r="H897" s="124"/>
      <c r="I897" s="146"/>
      <c r="J897" s="124"/>
      <c r="K897" s="146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spans="1:26" ht="15.75" customHeight="1" x14ac:dyDescent="0.2">
      <c r="A898" s="124"/>
      <c r="B898" s="124"/>
      <c r="C898" s="146"/>
      <c r="D898" s="124"/>
      <c r="E898" s="124"/>
      <c r="F898" s="124"/>
      <c r="G898" s="124"/>
      <c r="H898" s="124"/>
      <c r="I898" s="146"/>
      <c r="J898" s="124"/>
      <c r="K898" s="146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spans="1:26" ht="15.75" customHeight="1" x14ac:dyDescent="0.2">
      <c r="A899" s="124"/>
      <c r="B899" s="124"/>
      <c r="C899" s="146"/>
      <c r="D899" s="124"/>
      <c r="E899" s="124"/>
      <c r="F899" s="124"/>
      <c r="G899" s="124"/>
      <c r="H899" s="124"/>
      <c r="I899" s="146"/>
      <c r="J899" s="124"/>
      <c r="K899" s="146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spans="1:26" ht="15.75" customHeight="1" x14ac:dyDescent="0.2">
      <c r="A900" s="124"/>
      <c r="B900" s="124"/>
      <c r="C900" s="146"/>
      <c r="D900" s="124"/>
      <c r="E900" s="124"/>
      <c r="F900" s="124"/>
      <c r="G900" s="124"/>
      <c r="H900" s="124"/>
      <c r="I900" s="146"/>
      <c r="J900" s="124"/>
      <c r="K900" s="146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spans="1:26" ht="15.75" customHeight="1" x14ac:dyDescent="0.2">
      <c r="A901" s="124"/>
      <c r="B901" s="124"/>
      <c r="C901" s="146"/>
      <c r="D901" s="124"/>
      <c r="E901" s="124"/>
      <c r="F901" s="124"/>
      <c r="G901" s="124"/>
      <c r="H901" s="124"/>
      <c r="I901" s="146"/>
      <c r="J901" s="124"/>
      <c r="K901" s="146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spans="1:26" ht="15.75" customHeight="1" x14ac:dyDescent="0.2">
      <c r="A902" s="124"/>
      <c r="B902" s="124"/>
      <c r="C902" s="146"/>
      <c r="D902" s="124"/>
      <c r="E902" s="124"/>
      <c r="F902" s="124"/>
      <c r="G902" s="124"/>
      <c r="H902" s="124"/>
      <c r="I902" s="146"/>
      <c r="J902" s="124"/>
      <c r="K902" s="146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spans="1:26" ht="15.75" customHeight="1" x14ac:dyDescent="0.2">
      <c r="A903" s="124"/>
      <c r="B903" s="124"/>
      <c r="C903" s="146"/>
      <c r="D903" s="124"/>
      <c r="E903" s="124"/>
      <c r="F903" s="124"/>
      <c r="G903" s="124"/>
      <c r="H903" s="124"/>
      <c r="I903" s="146"/>
      <c r="J903" s="124"/>
      <c r="K903" s="146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spans="1:26" ht="15.75" customHeight="1" x14ac:dyDescent="0.2">
      <c r="A904" s="124"/>
      <c r="B904" s="124"/>
      <c r="C904" s="146"/>
      <c r="D904" s="124"/>
      <c r="E904" s="124"/>
      <c r="F904" s="124"/>
      <c r="G904" s="124"/>
      <c r="H904" s="124"/>
      <c r="I904" s="146"/>
      <c r="J904" s="124"/>
      <c r="K904" s="146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spans="1:26" ht="15.75" customHeight="1" x14ac:dyDescent="0.2">
      <c r="A905" s="124"/>
      <c r="B905" s="124"/>
      <c r="C905" s="146"/>
      <c r="D905" s="124"/>
      <c r="E905" s="124"/>
      <c r="F905" s="124"/>
      <c r="G905" s="124"/>
      <c r="H905" s="124"/>
      <c r="I905" s="146"/>
      <c r="J905" s="124"/>
      <c r="K905" s="146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spans="1:26" ht="15.75" customHeight="1" x14ac:dyDescent="0.2">
      <c r="A906" s="124"/>
      <c r="B906" s="124"/>
      <c r="C906" s="146"/>
      <c r="D906" s="124"/>
      <c r="E906" s="124"/>
      <c r="F906" s="124"/>
      <c r="G906" s="124"/>
      <c r="H906" s="124"/>
      <c r="I906" s="146"/>
      <c r="J906" s="124"/>
      <c r="K906" s="146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spans="1:26" ht="15.75" customHeight="1" x14ac:dyDescent="0.2">
      <c r="A907" s="124"/>
      <c r="B907" s="124"/>
      <c r="C907" s="146"/>
      <c r="D907" s="124"/>
      <c r="E907" s="124"/>
      <c r="F907" s="124"/>
      <c r="G907" s="124"/>
      <c r="H907" s="124"/>
      <c r="I907" s="146"/>
      <c r="J907" s="124"/>
      <c r="K907" s="146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spans="1:26" ht="15.75" customHeight="1" x14ac:dyDescent="0.2">
      <c r="A908" s="124"/>
      <c r="B908" s="124"/>
      <c r="C908" s="146"/>
      <c r="D908" s="124"/>
      <c r="E908" s="124"/>
      <c r="F908" s="124"/>
      <c r="G908" s="124"/>
      <c r="H908" s="124"/>
      <c r="I908" s="146"/>
      <c r="J908" s="124"/>
      <c r="K908" s="146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spans="1:26" ht="15.75" customHeight="1" x14ac:dyDescent="0.2">
      <c r="A909" s="124"/>
      <c r="B909" s="124"/>
      <c r="C909" s="146"/>
      <c r="D909" s="124"/>
      <c r="E909" s="124"/>
      <c r="F909" s="124"/>
      <c r="G909" s="124"/>
      <c r="H909" s="124"/>
      <c r="I909" s="146"/>
      <c r="J909" s="124"/>
      <c r="K909" s="146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spans="1:26" ht="15.75" customHeight="1" x14ac:dyDescent="0.2">
      <c r="A910" s="124"/>
      <c r="B910" s="124"/>
      <c r="C910" s="146"/>
      <c r="D910" s="124"/>
      <c r="E910" s="124"/>
      <c r="F910" s="124"/>
      <c r="G910" s="124"/>
      <c r="H910" s="124"/>
      <c r="I910" s="146"/>
      <c r="J910" s="124"/>
      <c r="K910" s="146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spans="1:26" ht="15.75" customHeight="1" x14ac:dyDescent="0.2">
      <c r="A911" s="124"/>
      <c r="B911" s="124"/>
      <c r="C911" s="146"/>
      <c r="D911" s="124"/>
      <c r="E911" s="124"/>
      <c r="F911" s="124"/>
      <c r="G911" s="124"/>
      <c r="H911" s="124"/>
      <c r="I911" s="146"/>
      <c r="J911" s="124"/>
      <c r="K911" s="146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spans="1:26" ht="15.75" customHeight="1" x14ac:dyDescent="0.2">
      <c r="A912" s="124"/>
      <c r="B912" s="124"/>
      <c r="C912" s="146"/>
      <c r="D912" s="124"/>
      <c r="E912" s="124"/>
      <c r="F912" s="124"/>
      <c r="G912" s="124"/>
      <c r="H912" s="124"/>
      <c r="I912" s="146"/>
      <c r="J912" s="124"/>
      <c r="K912" s="146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spans="1:26" ht="15.75" customHeight="1" x14ac:dyDescent="0.2">
      <c r="A913" s="124"/>
      <c r="B913" s="124"/>
      <c r="C913" s="146"/>
      <c r="D913" s="124"/>
      <c r="E913" s="124"/>
      <c r="F913" s="124"/>
      <c r="G913" s="124"/>
      <c r="H913" s="124"/>
      <c r="I913" s="146"/>
      <c r="J913" s="124"/>
      <c r="K913" s="146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spans="1:26" ht="15.75" customHeight="1" x14ac:dyDescent="0.2">
      <c r="A914" s="124"/>
      <c r="B914" s="124"/>
      <c r="C914" s="146"/>
      <c r="D914" s="124"/>
      <c r="E914" s="124"/>
      <c r="F914" s="124"/>
      <c r="G914" s="124"/>
      <c r="H914" s="124"/>
      <c r="I914" s="146"/>
      <c r="J914" s="124"/>
      <c r="K914" s="146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spans="1:26" ht="15.75" customHeight="1" x14ac:dyDescent="0.2">
      <c r="A915" s="124"/>
      <c r="B915" s="124"/>
      <c r="C915" s="146"/>
      <c r="D915" s="124"/>
      <c r="E915" s="124"/>
      <c r="F915" s="124"/>
      <c r="G915" s="124"/>
      <c r="H915" s="124"/>
      <c r="I915" s="146"/>
      <c r="J915" s="124"/>
      <c r="K915" s="146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spans="1:26" ht="15.75" customHeight="1" x14ac:dyDescent="0.2">
      <c r="A916" s="124"/>
      <c r="B916" s="124"/>
      <c r="C916" s="146"/>
      <c r="D916" s="124"/>
      <c r="E916" s="124"/>
      <c r="F916" s="124"/>
      <c r="G916" s="124"/>
      <c r="H916" s="124"/>
      <c r="I916" s="146"/>
      <c r="J916" s="124"/>
      <c r="K916" s="146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spans="1:26" ht="15.75" customHeight="1" x14ac:dyDescent="0.2">
      <c r="A917" s="124"/>
      <c r="B917" s="124"/>
      <c r="C917" s="146"/>
      <c r="D917" s="124"/>
      <c r="E917" s="124"/>
      <c r="F917" s="124"/>
      <c r="G917" s="124"/>
      <c r="H917" s="124"/>
      <c r="I917" s="146"/>
      <c r="J917" s="124"/>
      <c r="K917" s="146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spans="1:26" ht="15.75" customHeight="1" x14ac:dyDescent="0.2">
      <c r="A918" s="124"/>
      <c r="B918" s="124"/>
      <c r="C918" s="146"/>
      <c r="D918" s="124"/>
      <c r="E918" s="124"/>
      <c r="F918" s="124"/>
      <c r="G918" s="124"/>
      <c r="H918" s="124"/>
      <c r="I918" s="146"/>
      <c r="J918" s="124"/>
      <c r="K918" s="146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spans="1:26" ht="15.75" customHeight="1" x14ac:dyDescent="0.2">
      <c r="A919" s="124"/>
      <c r="B919" s="124"/>
      <c r="C919" s="146"/>
      <c r="D919" s="124"/>
      <c r="E919" s="124"/>
      <c r="F919" s="124"/>
      <c r="G919" s="124"/>
      <c r="H919" s="124"/>
      <c r="I919" s="146"/>
      <c r="J919" s="124"/>
      <c r="K919" s="146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spans="1:26" ht="15.75" customHeight="1" x14ac:dyDescent="0.2">
      <c r="A920" s="124"/>
      <c r="B920" s="124"/>
      <c r="C920" s="146"/>
      <c r="D920" s="124"/>
      <c r="E920" s="124"/>
      <c r="F920" s="124"/>
      <c r="G920" s="124"/>
      <c r="H920" s="124"/>
      <c r="I920" s="146"/>
      <c r="J920" s="124"/>
      <c r="K920" s="146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spans="1:26" ht="15.75" customHeight="1" x14ac:dyDescent="0.2">
      <c r="A921" s="124"/>
      <c r="B921" s="124"/>
      <c r="C921" s="146"/>
      <c r="D921" s="124"/>
      <c r="E921" s="124"/>
      <c r="F921" s="124"/>
      <c r="G921" s="124"/>
      <c r="H921" s="124"/>
      <c r="I921" s="146"/>
      <c r="J921" s="124"/>
      <c r="K921" s="146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spans="1:26" ht="15.75" customHeight="1" x14ac:dyDescent="0.2">
      <c r="A922" s="124"/>
      <c r="B922" s="124"/>
      <c r="C922" s="146"/>
      <c r="D922" s="124"/>
      <c r="E922" s="124"/>
      <c r="F922" s="124"/>
      <c r="G922" s="124"/>
      <c r="H922" s="124"/>
      <c r="I922" s="146"/>
      <c r="J922" s="124"/>
      <c r="K922" s="146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spans="1:26" ht="15.75" customHeight="1" x14ac:dyDescent="0.2">
      <c r="A923" s="124"/>
      <c r="B923" s="124"/>
      <c r="C923" s="146"/>
      <c r="D923" s="124"/>
      <c r="E923" s="124"/>
      <c r="F923" s="124"/>
      <c r="G923" s="124"/>
      <c r="H923" s="124"/>
      <c r="I923" s="146"/>
      <c r="J923" s="124"/>
      <c r="K923" s="146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spans="1:26" ht="15.75" customHeight="1" x14ac:dyDescent="0.2">
      <c r="A924" s="124"/>
      <c r="B924" s="124"/>
      <c r="C924" s="146"/>
      <c r="D924" s="124"/>
      <c r="E924" s="124"/>
      <c r="F924" s="124"/>
      <c r="G924" s="124"/>
      <c r="H924" s="124"/>
      <c r="I924" s="146"/>
      <c r="J924" s="124"/>
      <c r="K924" s="146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spans="1:26" ht="15.75" customHeight="1" x14ac:dyDescent="0.2">
      <c r="A925" s="124"/>
      <c r="B925" s="124"/>
      <c r="C925" s="146"/>
      <c r="D925" s="124"/>
      <c r="E925" s="124"/>
      <c r="F925" s="124"/>
      <c r="G925" s="124"/>
      <c r="H925" s="124"/>
      <c r="I925" s="146"/>
      <c r="J925" s="124"/>
      <c r="K925" s="146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spans="1:26" ht="15.75" customHeight="1" x14ac:dyDescent="0.2">
      <c r="A926" s="124"/>
      <c r="B926" s="124"/>
      <c r="C926" s="146"/>
      <c r="D926" s="124"/>
      <c r="E926" s="124"/>
      <c r="F926" s="124"/>
      <c r="G926" s="124"/>
      <c r="H926" s="124"/>
      <c r="I926" s="146"/>
      <c r="J926" s="124"/>
      <c r="K926" s="146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spans="1:26" ht="15.75" customHeight="1" x14ac:dyDescent="0.2">
      <c r="A927" s="124"/>
      <c r="B927" s="124"/>
      <c r="C927" s="146"/>
      <c r="D927" s="124"/>
      <c r="E927" s="124"/>
      <c r="F927" s="124"/>
      <c r="G927" s="124"/>
      <c r="H927" s="124"/>
      <c r="I927" s="146"/>
      <c r="J927" s="124"/>
      <c r="K927" s="146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spans="1:26" ht="15.75" customHeight="1" x14ac:dyDescent="0.2">
      <c r="A928" s="124"/>
      <c r="B928" s="124"/>
      <c r="C928" s="146"/>
      <c r="D928" s="124"/>
      <c r="E928" s="124"/>
      <c r="F928" s="124"/>
      <c r="G928" s="124"/>
      <c r="H928" s="124"/>
      <c r="I928" s="146"/>
      <c r="J928" s="124"/>
      <c r="K928" s="146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spans="1:26" ht="15.75" customHeight="1" x14ac:dyDescent="0.2">
      <c r="A929" s="124"/>
      <c r="B929" s="124"/>
      <c r="C929" s="146"/>
      <c r="D929" s="124"/>
      <c r="E929" s="124"/>
      <c r="F929" s="124"/>
      <c r="G929" s="124"/>
      <c r="H929" s="124"/>
      <c r="I929" s="146"/>
      <c r="J929" s="124"/>
      <c r="K929" s="146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spans="1:26" ht="15.75" customHeight="1" x14ac:dyDescent="0.2">
      <c r="A930" s="124"/>
      <c r="B930" s="124"/>
      <c r="C930" s="146"/>
      <c r="D930" s="124"/>
      <c r="E930" s="124"/>
      <c r="F930" s="124"/>
      <c r="G930" s="124"/>
      <c r="H930" s="124"/>
      <c r="I930" s="146"/>
      <c r="J930" s="124"/>
      <c r="K930" s="146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spans="1:26" ht="15.75" customHeight="1" x14ac:dyDescent="0.2">
      <c r="A931" s="124"/>
      <c r="B931" s="124"/>
      <c r="C931" s="146"/>
      <c r="D931" s="124"/>
      <c r="E931" s="124"/>
      <c r="F931" s="124"/>
      <c r="G931" s="124"/>
      <c r="H931" s="124"/>
      <c r="I931" s="146"/>
      <c r="J931" s="124"/>
      <c r="K931" s="146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spans="1:26" ht="15.75" customHeight="1" x14ac:dyDescent="0.2">
      <c r="A932" s="124"/>
      <c r="B932" s="124"/>
      <c r="C932" s="146"/>
      <c r="D932" s="124"/>
      <c r="E932" s="124"/>
      <c r="F932" s="124"/>
      <c r="G932" s="124"/>
      <c r="H932" s="124"/>
      <c r="I932" s="146"/>
      <c r="J932" s="124"/>
      <c r="K932" s="146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spans="1:26" ht="15.75" customHeight="1" x14ac:dyDescent="0.2">
      <c r="A933" s="124"/>
      <c r="B933" s="124"/>
      <c r="C933" s="146"/>
      <c r="D933" s="124"/>
      <c r="E933" s="124"/>
      <c r="F933" s="124"/>
      <c r="G933" s="124"/>
      <c r="H933" s="124"/>
      <c r="I933" s="146"/>
      <c r="J933" s="124"/>
      <c r="K933" s="146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spans="1:26" ht="15.75" customHeight="1" x14ac:dyDescent="0.2">
      <c r="A934" s="124"/>
      <c r="B934" s="124"/>
      <c r="C934" s="146"/>
      <c r="D934" s="124"/>
      <c r="E934" s="124"/>
      <c r="F934" s="124"/>
      <c r="G934" s="124"/>
      <c r="H934" s="124"/>
      <c r="I934" s="146"/>
      <c r="J934" s="124"/>
      <c r="K934" s="146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spans="1:26" ht="15.75" customHeight="1" x14ac:dyDescent="0.2">
      <c r="A935" s="124"/>
      <c r="B935" s="124"/>
      <c r="C935" s="146"/>
      <c r="D935" s="124"/>
      <c r="E935" s="124"/>
      <c r="F935" s="124"/>
      <c r="G935" s="124"/>
      <c r="H935" s="124"/>
      <c r="I935" s="146"/>
      <c r="J935" s="124"/>
      <c r="K935" s="146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spans="1:26" ht="15.75" customHeight="1" x14ac:dyDescent="0.2">
      <c r="A936" s="124"/>
      <c r="B936" s="124"/>
      <c r="C936" s="146"/>
      <c r="D936" s="124"/>
      <c r="E936" s="124"/>
      <c r="F936" s="124"/>
      <c r="G936" s="124"/>
      <c r="H936" s="124"/>
      <c r="I936" s="146"/>
      <c r="J936" s="124"/>
      <c r="K936" s="146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spans="1:26" ht="15.75" customHeight="1" x14ac:dyDescent="0.2">
      <c r="A937" s="124"/>
      <c r="B937" s="124"/>
      <c r="C937" s="146"/>
      <c r="D937" s="124"/>
      <c r="E937" s="124"/>
      <c r="F937" s="124"/>
      <c r="G937" s="124"/>
      <c r="H937" s="124"/>
      <c r="I937" s="146"/>
      <c r="J937" s="124"/>
      <c r="K937" s="146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spans="1:26" ht="15.75" customHeight="1" x14ac:dyDescent="0.2">
      <c r="A938" s="124"/>
      <c r="B938" s="124"/>
      <c r="C938" s="146"/>
      <c r="D938" s="124"/>
      <c r="E938" s="124"/>
      <c r="F938" s="124"/>
      <c r="G938" s="124"/>
      <c r="H938" s="124"/>
      <c r="I938" s="146"/>
      <c r="J938" s="124"/>
      <c r="K938" s="146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spans="1:26" ht="15.75" customHeight="1" x14ac:dyDescent="0.2">
      <c r="A939" s="124"/>
      <c r="B939" s="124"/>
      <c r="C939" s="146"/>
      <c r="D939" s="124"/>
      <c r="E939" s="124"/>
      <c r="F939" s="124"/>
      <c r="G939" s="124"/>
      <c r="H939" s="124"/>
      <c r="I939" s="146"/>
      <c r="J939" s="124"/>
      <c r="K939" s="146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spans="1:26" ht="15.75" customHeight="1" x14ac:dyDescent="0.2">
      <c r="A940" s="124"/>
      <c r="B940" s="124"/>
      <c r="C940" s="146"/>
      <c r="D940" s="124"/>
      <c r="E940" s="124"/>
      <c r="F940" s="124"/>
      <c r="G940" s="124"/>
      <c r="H940" s="124"/>
      <c r="I940" s="146"/>
      <c r="J940" s="124"/>
      <c r="K940" s="146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spans="1:26" ht="15.75" customHeight="1" x14ac:dyDescent="0.2">
      <c r="A941" s="124"/>
      <c r="B941" s="124"/>
      <c r="C941" s="146"/>
      <c r="D941" s="124"/>
      <c r="E941" s="124"/>
      <c r="F941" s="124"/>
      <c r="G941" s="124"/>
      <c r="H941" s="124"/>
      <c r="I941" s="146"/>
      <c r="J941" s="124"/>
      <c r="K941" s="146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spans="1:26" ht="15.75" customHeight="1" x14ac:dyDescent="0.2">
      <c r="A942" s="124"/>
      <c r="B942" s="124"/>
      <c r="C942" s="146"/>
      <c r="D942" s="124"/>
      <c r="E942" s="124"/>
      <c r="F942" s="124"/>
      <c r="G942" s="124"/>
      <c r="H942" s="124"/>
      <c r="I942" s="146"/>
      <c r="J942" s="124"/>
      <c r="K942" s="146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spans="1:26" ht="15.75" customHeight="1" x14ac:dyDescent="0.2">
      <c r="A943" s="124"/>
      <c r="B943" s="124"/>
      <c r="C943" s="146"/>
      <c r="D943" s="124"/>
      <c r="E943" s="124"/>
      <c r="F943" s="124"/>
      <c r="G943" s="124"/>
      <c r="H943" s="124"/>
      <c r="I943" s="146"/>
      <c r="J943" s="124"/>
      <c r="K943" s="146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spans="1:26" ht="15.75" customHeight="1" x14ac:dyDescent="0.2">
      <c r="A944" s="124"/>
      <c r="B944" s="124"/>
      <c r="C944" s="146"/>
      <c r="D944" s="124"/>
      <c r="E944" s="124"/>
      <c r="F944" s="124"/>
      <c r="G944" s="124"/>
      <c r="H944" s="124"/>
      <c r="I944" s="146"/>
      <c r="J944" s="124"/>
      <c r="K944" s="146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spans="1:26" ht="15.75" customHeight="1" x14ac:dyDescent="0.2">
      <c r="A945" s="124"/>
      <c r="B945" s="124"/>
      <c r="C945" s="146"/>
      <c r="D945" s="124"/>
      <c r="E945" s="124"/>
      <c r="F945" s="124"/>
      <c r="G945" s="124"/>
      <c r="H945" s="124"/>
      <c r="I945" s="146"/>
      <c r="J945" s="124"/>
      <c r="K945" s="146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spans="1:26" ht="15.75" customHeight="1" x14ac:dyDescent="0.2">
      <c r="A946" s="124"/>
      <c r="B946" s="124"/>
      <c r="C946" s="146"/>
      <c r="D946" s="124"/>
      <c r="E946" s="124"/>
      <c r="F946" s="124"/>
      <c r="G946" s="124"/>
      <c r="H946" s="124"/>
      <c r="I946" s="146"/>
      <c r="J946" s="124"/>
      <c r="K946" s="146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spans="1:26" ht="15.75" customHeight="1" x14ac:dyDescent="0.2">
      <c r="A947" s="124"/>
      <c r="B947" s="124"/>
      <c r="C947" s="146"/>
      <c r="D947" s="124"/>
      <c r="E947" s="124"/>
      <c r="F947" s="124"/>
      <c r="G947" s="124"/>
      <c r="H947" s="124"/>
      <c r="I947" s="146"/>
      <c r="J947" s="124"/>
      <c r="K947" s="146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spans="1:26" ht="15.75" customHeight="1" x14ac:dyDescent="0.2">
      <c r="A948" s="124"/>
      <c r="B948" s="124"/>
      <c r="C948" s="146"/>
      <c r="D948" s="124"/>
      <c r="E948" s="124"/>
      <c r="F948" s="124"/>
      <c r="G948" s="124"/>
      <c r="H948" s="124"/>
      <c r="I948" s="146"/>
      <c r="J948" s="124"/>
      <c r="K948" s="146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spans="1:26" ht="15.75" customHeight="1" x14ac:dyDescent="0.2">
      <c r="A949" s="124"/>
      <c r="B949" s="124"/>
      <c r="C949" s="146"/>
      <c r="D949" s="124"/>
      <c r="E949" s="124"/>
      <c r="F949" s="124"/>
      <c r="G949" s="124"/>
      <c r="H949" s="124"/>
      <c r="I949" s="146"/>
      <c r="J949" s="124"/>
      <c r="K949" s="146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spans="1:26" ht="15.75" customHeight="1" x14ac:dyDescent="0.2">
      <c r="A950" s="124"/>
      <c r="B950" s="124"/>
      <c r="C950" s="146"/>
      <c r="D950" s="124"/>
      <c r="E950" s="124"/>
      <c r="F950" s="124"/>
      <c r="G950" s="124"/>
      <c r="H950" s="124"/>
      <c r="I950" s="146"/>
      <c r="J950" s="124"/>
      <c r="K950" s="146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spans="1:26" ht="15.75" customHeight="1" x14ac:dyDescent="0.2">
      <c r="A951" s="124"/>
      <c r="B951" s="124"/>
      <c r="C951" s="146"/>
      <c r="D951" s="124"/>
      <c r="E951" s="124"/>
      <c r="F951" s="124"/>
      <c r="G951" s="124"/>
      <c r="H951" s="124"/>
      <c r="I951" s="146"/>
      <c r="J951" s="124"/>
      <c r="K951" s="146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spans="1:26" ht="15.75" customHeight="1" x14ac:dyDescent="0.2">
      <c r="A952" s="124"/>
      <c r="B952" s="124"/>
      <c r="C952" s="146"/>
      <c r="D952" s="124"/>
      <c r="E952" s="124"/>
      <c r="F952" s="124"/>
      <c r="G952" s="124"/>
      <c r="H952" s="124"/>
      <c r="I952" s="146"/>
      <c r="J952" s="124"/>
      <c r="K952" s="146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spans="1:26" ht="15.75" customHeight="1" x14ac:dyDescent="0.2">
      <c r="A953" s="124"/>
      <c r="B953" s="124"/>
      <c r="C953" s="146"/>
      <c r="D953" s="124"/>
      <c r="E953" s="124"/>
      <c r="F953" s="124"/>
      <c r="G953" s="124"/>
      <c r="H953" s="124"/>
      <c r="I953" s="146"/>
      <c r="J953" s="124"/>
      <c r="K953" s="146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spans="1:26" ht="15.75" customHeight="1" x14ac:dyDescent="0.2">
      <c r="A954" s="124"/>
      <c r="B954" s="124"/>
      <c r="C954" s="146"/>
      <c r="D954" s="124"/>
      <c r="E954" s="124"/>
      <c r="F954" s="124"/>
      <c r="G954" s="124"/>
      <c r="H954" s="124"/>
      <c r="I954" s="146"/>
      <c r="J954" s="124"/>
      <c r="K954" s="146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spans="1:26" ht="15.75" customHeight="1" x14ac:dyDescent="0.2">
      <c r="A955" s="124"/>
      <c r="B955" s="124"/>
      <c r="C955" s="146"/>
      <c r="D955" s="124"/>
      <c r="E955" s="124"/>
      <c r="F955" s="124"/>
      <c r="G955" s="124"/>
      <c r="H955" s="124"/>
      <c r="I955" s="146"/>
      <c r="J955" s="124"/>
      <c r="K955" s="146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spans="1:26" ht="15.75" customHeight="1" x14ac:dyDescent="0.2">
      <c r="A956" s="124"/>
      <c r="B956" s="124"/>
      <c r="C956" s="146"/>
      <c r="D956" s="124"/>
      <c r="E956" s="124"/>
      <c r="F956" s="124"/>
      <c r="G956" s="124"/>
      <c r="H956" s="124"/>
      <c r="I956" s="146"/>
      <c r="J956" s="124"/>
      <c r="K956" s="146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spans="1:26" ht="15.75" customHeight="1" x14ac:dyDescent="0.2">
      <c r="A957" s="124"/>
      <c r="B957" s="124"/>
      <c r="C957" s="146"/>
      <c r="D957" s="124"/>
      <c r="E957" s="124"/>
      <c r="F957" s="124"/>
      <c r="G957" s="124"/>
      <c r="H957" s="124"/>
      <c r="I957" s="146"/>
      <c r="J957" s="124"/>
      <c r="K957" s="146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spans="1:26" ht="15.75" customHeight="1" x14ac:dyDescent="0.2">
      <c r="A958" s="124"/>
      <c r="B958" s="124"/>
      <c r="C958" s="146"/>
      <c r="D958" s="124"/>
      <c r="E958" s="124"/>
      <c r="F958" s="124"/>
      <c r="G958" s="124"/>
      <c r="H958" s="124"/>
      <c r="I958" s="146"/>
      <c r="J958" s="124"/>
      <c r="K958" s="146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spans="1:26" ht="15.75" customHeight="1" x14ac:dyDescent="0.2">
      <c r="A959" s="124"/>
      <c r="B959" s="124"/>
      <c r="C959" s="146"/>
      <c r="D959" s="124"/>
      <c r="E959" s="124"/>
      <c r="F959" s="124"/>
      <c r="G959" s="124"/>
      <c r="H959" s="124"/>
      <c r="I959" s="146"/>
      <c r="J959" s="124"/>
      <c r="K959" s="146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spans="1:26" ht="15.75" customHeight="1" x14ac:dyDescent="0.2">
      <c r="A960" s="124"/>
      <c r="B960" s="124"/>
      <c r="C960" s="146"/>
      <c r="D960" s="124"/>
      <c r="E960" s="124"/>
      <c r="F960" s="124"/>
      <c r="G960" s="124"/>
      <c r="H960" s="124"/>
      <c r="I960" s="146"/>
      <c r="J960" s="124"/>
      <c r="K960" s="146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spans="1:26" ht="15.75" customHeight="1" x14ac:dyDescent="0.2">
      <c r="A961" s="124"/>
      <c r="B961" s="124"/>
      <c r="C961" s="146"/>
      <c r="D961" s="124"/>
      <c r="E961" s="124"/>
      <c r="F961" s="124"/>
      <c r="G961" s="124"/>
      <c r="H961" s="124"/>
      <c r="I961" s="146"/>
      <c r="J961" s="124"/>
      <c r="K961" s="146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spans="1:26" ht="15.75" customHeight="1" x14ac:dyDescent="0.2">
      <c r="A962" s="124"/>
      <c r="B962" s="124"/>
      <c r="C962" s="146"/>
      <c r="D962" s="124"/>
      <c r="E962" s="124"/>
      <c r="F962" s="124"/>
      <c r="G962" s="124"/>
      <c r="H962" s="124"/>
      <c r="I962" s="146"/>
      <c r="J962" s="124"/>
      <c r="K962" s="146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spans="1:26" ht="15.75" customHeight="1" x14ac:dyDescent="0.2">
      <c r="A963" s="124"/>
      <c r="B963" s="124"/>
      <c r="C963" s="146"/>
      <c r="D963" s="124"/>
      <c r="E963" s="124"/>
      <c r="F963" s="124"/>
      <c r="G963" s="124"/>
      <c r="H963" s="124"/>
      <c r="I963" s="146"/>
      <c r="J963" s="124"/>
      <c r="K963" s="146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spans="1:26" ht="15.75" customHeight="1" x14ac:dyDescent="0.2">
      <c r="A964" s="124"/>
      <c r="B964" s="124"/>
      <c r="C964" s="146"/>
      <c r="D964" s="124"/>
      <c r="E964" s="124"/>
      <c r="F964" s="124"/>
      <c r="G964" s="124"/>
      <c r="H964" s="124"/>
      <c r="I964" s="146"/>
      <c r="J964" s="124"/>
      <c r="K964" s="146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spans="1:26" ht="15.75" customHeight="1" x14ac:dyDescent="0.2">
      <c r="A965" s="124"/>
      <c r="B965" s="124"/>
      <c r="C965" s="146"/>
      <c r="D965" s="124"/>
      <c r="E965" s="124"/>
      <c r="F965" s="124"/>
      <c r="G965" s="124"/>
      <c r="H965" s="124"/>
      <c r="I965" s="146"/>
      <c r="J965" s="124"/>
      <c r="K965" s="146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spans="1:26" ht="15.75" customHeight="1" x14ac:dyDescent="0.2">
      <c r="A966" s="124"/>
      <c r="B966" s="124"/>
      <c r="C966" s="146"/>
      <c r="D966" s="124"/>
      <c r="E966" s="124"/>
      <c r="F966" s="124"/>
      <c r="G966" s="124"/>
      <c r="H966" s="124"/>
      <c r="I966" s="146"/>
      <c r="J966" s="124"/>
      <c r="K966" s="146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spans="1:26" ht="15.75" customHeight="1" x14ac:dyDescent="0.2">
      <c r="A967" s="124"/>
      <c r="B967" s="124"/>
      <c r="C967" s="146"/>
      <c r="D967" s="124"/>
      <c r="E967" s="124"/>
      <c r="F967" s="124"/>
      <c r="G967" s="124"/>
      <c r="H967" s="124"/>
      <c r="I967" s="146"/>
      <c r="J967" s="124"/>
      <c r="K967" s="146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spans="1:26" ht="15.75" customHeight="1" x14ac:dyDescent="0.2">
      <c r="A968" s="124"/>
      <c r="B968" s="124"/>
      <c r="C968" s="146"/>
      <c r="D968" s="124"/>
      <c r="E968" s="124"/>
      <c r="F968" s="124"/>
      <c r="G968" s="124"/>
      <c r="H968" s="124"/>
      <c r="I968" s="146"/>
      <c r="J968" s="124"/>
      <c r="K968" s="146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spans="1:26" ht="15.75" customHeight="1" x14ac:dyDescent="0.2">
      <c r="A969" s="124"/>
      <c r="B969" s="124"/>
      <c r="C969" s="146"/>
      <c r="D969" s="124"/>
      <c r="E969" s="124"/>
      <c r="F969" s="124"/>
      <c r="G969" s="124"/>
      <c r="H969" s="124"/>
      <c r="I969" s="146"/>
      <c r="J969" s="124"/>
      <c r="K969" s="146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spans="1:26" ht="15.75" customHeight="1" x14ac:dyDescent="0.2">
      <c r="A970" s="124"/>
      <c r="B970" s="124"/>
      <c r="C970" s="146"/>
      <c r="D970" s="124"/>
      <c r="E970" s="124"/>
      <c r="F970" s="124"/>
      <c r="G970" s="124"/>
      <c r="H970" s="124"/>
      <c r="I970" s="146"/>
      <c r="J970" s="124"/>
      <c r="K970" s="146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spans="1:26" ht="15.75" customHeight="1" x14ac:dyDescent="0.2">
      <c r="A971" s="124"/>
      <c r="B971" s="124"/>
      <c r="C971" s="146"/>
      <c r="D971" s="124"/>
      <c r="E971" s="124"/>
      <c r="F971" s="124"/>
      <c r="G971" s="124"/>
      <c r="H971" s="124"/>
      <c r="I971" s="146"/>
      <c r="J971" s="124"/>
      <c r="K971" s="146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spans="1:26" ht="15.75" customHeight="1" x14ac:dyDescent="0.2">
      <c r="A972" s="124"/>
      <c r="B972" s="124"/>
      <c r="C972" s="146"/>
      <c r="D972" s="124"/>
      <c r="E972" s="124"/>
      <c r="F972" s="124"/>
      <c r="G972" s="124"/>
      <c r="H972" s="124"/>
      <c r="I972" s="146"/>
      <c r="J972" s="124"/>
      <c r="K972" s="146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spans="1:26" ht="15.75" customHeight="1" x14ac:dyDescent="0.2">
      <c r="A973" s="124"/>
      <c r="B973" s="124"/>
      <c r="C973" s="146"/>
      <c r="D973" s="124"/>
      <c r="E973" s="124"/>
      <c r="F973" s="124"/>
      <c r="G973" s="124"/>
      <c r="H973" s="124"/>
      <c r="I973" s="146"/>
      <c r="J973" s="124"/>
      <c r="K973" s="146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spans="1:26" ht="15.75" customHeight="1" x14ac:dyDescent="0.2">
      <c r="A974" s="124"/>
      <c r="B974" s="124"/>
      <c r="C974" s="146"/>
      <c r="D974" s="124"/>
      <c r="E974" s="124"/>
      <c r="F974" s="124"/>
      <c r="G974" s="124"/>
      <c r="H974" s="124"/>
      <c r="I974" s="146"/>
      <c r="J974" s="124"/>
      <c r="K974" s="146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spans="1:26" ht="15.75" customHeight="1" x14ac:dyDescent="0.2">
      <c r="A975" s="124"/>
      <c r="B975" s="124"/>
      <c r="C975" s="146"/>
      <c r="D975" s="124"/>
      <c r="E975" s="124"/>
      <c r="F975" s="124"/>
      <c r="G975" s="124"/>
      <c r="H975" s="124"/>
      <c r="I975" s="146"/>
      <c r="J975" s="124"/>
      <c r="K975" s="146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spans="1:26" ht="15.75" customHeight="1" x14ac:dyDescent="0.2">
      <c r="A976" s="124"/>
      <c r="B976" s="124"/>
      <c r="C976" s="146"/>
      <c r="D976" s="124"/>
      <c r="E976" s="124"/>
      <c r="F976" s="124"/>
      <c r="G976" s="124"/>
      <c r="H976" s="124"/>
      <c r="I976" s="146"/>
      <c r="J976" s="124"/>
      <c r="K976" s="146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spans="1:26" ht="15.75" customHeight="1" x14ac:dyDescent="0.2">
      <c r="A977" s="124"/>
      <c r="B977" s="124"/>
      <c r="C977" s="146"/>
      <c r="D977" s="124"/>
      <c r="E977" s="124"/>
      <c r="F977" s="124"/>
      <c r="G977" s="124"/>
      <c r="H977" s="124"/>
      <c r="I977" s="146"/>
      <c r="J977" s="124"/>
      <c r="K977" s="146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spans="1:26" ht="15.75" customHeight="1" x14ac:dyDescent="0.2">
      <c r="A978" s="124"/>
      <c r="B978" s="124"/>
      <c r="C978" s="146"/>
      <c r="D978" s="124"/>
      <c r="E978" s="124"/>
      <c r="F978" s="124"/>
      <c r="G978" s="124"/>
      <c r="H978" s="124"/>
      <c r="I978" s="146"/>
      <c r="J978" s="124"/>
      <c r="K978" s="146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spans="1:26" ht="15.75" customHeight="1" x14ac:dyDescent="0.2">
      <c r="A979" s="124"/>
      <c r="B979" s="124"/>
      <c r="C979" s="146"/>
      <c r="D979" s="124"/>
      <c r="E979" s="124"/>
      <c r="F979" s="124"/>
      <c r="G979" s="124"/>
      <c r="H979" s="124"/>
      <c r="I979" s="146"/>
      <c r="J979" s="124"/>
      <c r="K979" s="146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spans="1:26" ht="15.75" customHeight="1" x14ac:dyDescent="0.2">
      <c r="A980" s="124"/>
      <c r="B980" s="124"/>
      <c r="C980" s="146"/>
      <c r="D980" s="124"/>
      <c r="E980" s="124"/>
      <c r="F980" s="124"/>
      <c r="G980" s="124"/>
      <c r="H980" s="124"/>
      <c r="I980" s="146"/>
      <c r="J980" s="124"/>
      <c r="K980" s="146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spans="1:26" ht="15.75" customHeight="1" x14ac:dyDescent="0.2">
      <c r="A981" s="124"/>
      <c r="B981" s="124"/>
      <c r="C981" s="146"/>
      <c r="D981" s="124"/>
      <c r="E981" s="124"/>
      <c r="F981" s="124"/>
      <c r="G981" s="124"/>
      <c r="H981" s="124"/>
      <c r="I981" s="146"/>
      <c r="J981" s="124"/>
      <c r="K981" s="146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spans="1:26" ht="15.75" customHeight="1" x14ac:dyDescent="0.2">
      <c r="A982" s="124"/>
      <c r="B982" s="124"/>
      <c r="C982" s="146"/>
      <c r="D982" s="124"/>
      <c r="E982" s="124"/>
      <c r="F982" s="124"/>
      <c r="G982" s="124"/>
      <c r="H982" s="124"/>
      <c r="I982" s="146"/>
      <c r="J982" s="124"/>
      <c r="K982" s="146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spans="1:26" ht="15.75" customHeight="1" x14ac:dyDescent="0.2">
      <c r="A983" s="124"/>
      <c r="B983" s="124"/>
      <c r="C983" s="146"/>
      <c r="D983" s="124"/>
      <c r="E983" s="124"/>
      <c r="F983" s="124"/>
      <c r="G983" s="124"/>
      <c r="H983" s="124"/>
      <c r="I983" s="146"/>
      <c r="J983" s="124"/>
      <c r="K983" s="146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spans="1:26" ht="15.75" customHeight="1" x14ac:dyDescent="0.2">
      <c r="A984" s="124"/>
      <c r="B984" s="124"/>
      <c r="C984" s="146"/>
      <c r="D984" s="124"/>
      <c r="E984" s="124"/>
      <c r="F984" s="124"/>
      <c r="G984" s="124"/>
      <c r="H984" s="124"/>
      <c r="I984" s="146"/>
      <c r="J984" s="124"/>
      <c r="K984" s="146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spans="1:26" ht="15.75" customHeight="1" x14ac:dyDescent="0.2">
      <c r="A985" s="124"/>
      <c r="B985" s="124"/>
      <c r="C985" s="146"/>
      <c r="D985" s="124"/>
      <c r="E985" s="124"/>
      <c r="F985" s="124"/>
      <c r="G985" s="124"/>
      <c r="H985" s="124"/>
      <c r="I985" s="146"/>
      <c r="J985" s="124"/>
      <c r="K985" s="146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spans="1:26" ht="15.75" customHeight="1" x14ac:dyDescent="0.2">
      <c r="A986" s="124"/>
      <c r="B986" s="124"/>
      <c r="C986" s="146"/>
      <c r="D986" s="124"/>
      <c r="E986" s="124"/>
      <c r="F986" s="124"/>
      <c r="G986" s="124"/>
      <c r="H986" s="124"/>
      <c r="I986" s="146"/>
      <c r="J986" s="124"/>
      <c r="K986" s="146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spans="1:26" ht="15.75" customHeight="1" x14ac:dyDescent="0.2">
      <c r="A987" s="124"/>
      <c r="B987" s="124"/>
      <c r="C987" s="146"/>
      <c r="D987" s="124"/>
      <c r="E987" s="124"/>
      <c r="F987" s="124"/>
      <c r="G987" s="124"/>
      <c r="H987" s="124"/>
      <c r="I987" s="146"/>
      <c r="J987" s="124"/>
      <c r="K987" s="146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spans="1:26" ht="15.75" customHeight="1" x14ac:dyDescent="0.2">
      <c r="A988" s="124"/>
      <c r="B988" s="124"/>
      <c r="C988" s="146"/>
      <c r="D988" s="124"/>
      <c r="E988" s="124"/>
      <c r="F988" s="124"/>
      <c r="G988" s="124"/>
      <c r="H988" s="124"/>
      <c r="I988" s="146"/>
      <c r="J988" s="124"/>
      <c r="K988" s="146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spans="1:26" ht="15.75" customHeight="1" x14ac:dyDescent="0.2">
      <c r="A989" s="124"/>
      <c r="B989" s="124"/>
      <c r="C989" s="146"/>
      <c r="D989" s="124"/>
      <c r="E989" s="124"/>
      <c r="F989" s="124"/>
      <c r="G989" s="124"/>
      <c r="H989" s="124"/>
      <c r="I989" s="146"/>
      <c r="J989" s="124"/>
      <c r="K989" s="146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spans="1:26" ht="15.75" customHeight="1" x14ac:dyDescent="0.2">
      <c r="A990" s="124"/>
      <c r="B990" s="124"/>
      <c r="C990" s="146"/>
      <c r="D990" s="124"/>
      <c r="E990" s="124"/>
      <c r="F990" s="124"/>
      <c r="G990" s="124"/>
      <c r="H990" s="124"/>
      <c r="I990" s="146"/>
      <c r="J990" s="124"/>
      <c r="K990" s="146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spans="1:26" ht="15.75" customHeight="1" x14ac:dyDescent="0.2">
      <c r="A991" s="124"/>
      <c r="B991" s="124"/>
      <c r="C991" s="146"/>
      <c r="D991" s="124"/>
      <c r="E991" s="124"/>
      <c r="F991" s="124"/>
      <c r="G991" s="124"/>
      <c r="H991" s="124"/>
      <c r="I991" s="146"/>
      <c r="J991" s="124"/>
      <c r="K991" s="146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spans="1:26" ht="15.75" customHeight="1" x14ac:dyDescent="0.2">
      <c r="I992" s="146"/>
      <c r="J992" s="124"/>
      <c r="K992" s="146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3"/>
  <sheetViews>
    <sheetView showGridLines="0" tabSelected="1" view="pageLayout" topLeftCell="A390" zoomScale="70" zoomScaleNormal="100" zoomScalePageLayoutView="70" workbookViewId="0">
      <selection activeCell="E398" sqref="E398"/>
    </sheetView>
  </sheetViews>
  <sheetFormatPr baseColWidth="10" defaultColWidth="14.42578125" defaultRowHeight="15" customHeight="1" x14ac:dyDescent="0.2"/>
  <cols>
    <col min="1" max="2" width="6.85546875" style="107" customWidth="1"/>
    <col min="3" max="3" width="61.28515625" style="138" customWidth="1"/>
    <col min="4" max="4" width="25.28515625" style="107" customWidth="1"/>
    <col min="5" max="5" width="22.7109375" style="107" bestFit="1" customWidth="1"/>
    <col min="6" max="6" width="5.85546875" style="107" customWidth="1"/>
    <col min="7" max="7" width="23.85546875" style="107" customWidth="1"/>
    <col min="8" max="8" width="6" style="107" customWidth="1"/>
    <col min="9" max="9" width="23.42578125" style="138" customWidth="1"/>
    <col min="10" max="10" width="6.7109375" style="107" customWidth="1"/>
    <col min="11" max="11" width="8" style="138" customWidth="1"/>
    <col min="12" max="12" width="37.5703125" style="107" customWidth="1"/>
    <col min="13" max="13" width="23.5703125" style="107" customWidth="1"/>
    <col min="14" max="14" width="21.5703125" style="107" customWidth="1"/>
    <col min="15" max="26" width="10.7109375" style="107" customWidth="1"/>
    <col min="27" max="16384" width="14.42578125" style="107"/>
  </cols>
  <sheetData>
    <row r="1" spans="1:26" ht="15.75" customHeight="1" x14ac:dyDescent="0.25">
      <c r="A1" s="202"/>
      <c r="B1" s="203"/>
      <c r="C1" s="204"/>
      <c r="D1" s="205"/>
      <c r="E1" s="205"/>
      <c r="F1" s="205"/>
      <c r="G1" s="205"/>
      <c r="H1" s="205"/>
      <c r="I1" s="204"/>
      <c r="J1" s="205"/>
      <c r="K1" s="206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6" ht="15.75" customHeight="1" x14ac:dyDescent="0.25">
      <c r="A2" s="202"/>
      <c r="B2" s="203"/>
      <c r="C2" s="204"/>
      <c r="D2" s="205"/>
      <c r="E2" s="205"/>
      <c r="F2" s="205"/>
      <c r="G2" s="205"/>
      <c r="H2" s="205"/>
      <c r="I2" s="204"/>
      <c r="J2" s="205"/>
      <c r="K2" s="206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ht="15.75" customHeight="1" x14ac:dyDescent="0.25">
      <c r="A3" s="327" t="s">
        <v>153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 spans="1:26" ht="15.75" customHeight="1" x14ac:dyDescent="0.25">
      <c r="A4" s="327" t="s">
        <v>154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 spans="1:26" ht="15.75" customHeight="1" x14ac:dyDescent="0.25">
      <c r="A5" s="327" t="s">
        <v>565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</row>
    <row r="6" spans="1:26" ht="15.75" customHeight="1" x14ac:dyDescent="0.25">
      <c r="A6" s="208"/>
      <c r="B6" s="208"/>
      <c r="C6" s="209"/>
      <c r="D6" s="210"/>
      <c r="E6" s="279"/>
      <c r="F6" s="279"/>
      <c r="G6" s="279"/>
      <c r="H6" s="279"/>
      <c r="I6" s="279"/>
      <c r="J6" s="210"/>
      <c r="K6" s="209"/>
      <c r="L6" s="210"/>
      <c r="M6" s="210"/>
      <c r="N6" s="210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spans="1:26" ht="15.75" customHeight="1" x14ac:dyDescent="0.25">
      <c r="A7" s="211"/>
      <c r="B7" s="212"/>
      <c r="C7" s="213" t="s">
        <v>4</v>
      </c>
      <c r="D7" s="139"/>
      <c r="E7" s="280"/>
      <c r="F7" s="280"/>
      <c r="G7" s="280"/>
      <c r="H7" s="280"/>
      <c r="I7" s="280"/>
      <c r="J7" s="205"/>
      <c r="K7" s="206"/>
      <c r="L7" s="205"/>
      <c r="M7" s="214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spans="1:26" ht="15.75" customHeight="1" x14ac:dyDescent="0.2">
      <c r="A8" s="328" t="s">
        <v>5</v>
      </c>
      <c r="B8" s="328"/>
      <c r="C8" s="213"/>
      <c r="D8" s="139"/>
      <c r="E8" s="280"/>
      <c r="F8" s="280"/>
      <c r="G8" s="280"/>
      <c r="H8" s="280"/>
      <c r="I8" s="280"/>
      <c r="J8" s="139"/>
      <c r="K8" s="213"/>
      <c r="L8" s="139"/>
      <c r="M8" s="139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</row>
    <row r="9" spans="1:26" ht="15.75" customHeight="1" x14ac:dyDescent="0.25">
      <c r="A9" s="211">
        <v>1</v>
      </c>
      <c r="B9" s="211"/>
      <c r="C9" s="215" t="s">
        <v>6</v>
      </c>
      <c r="D9" s="139"/>
      <c r="E9" s="280"/>
      <c r="F9" s="280"/>
      <c r="G9" s="280"/>
      <c r="H9" s="280"/>
      <c r="I9" s="280"/>
      <c r="J9" s="139"/>
      <c r="K9" s="213"/>
      <c r="L9" s="139"/>
      <c r="M9" s="139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</row>
    <row r="10" spans="1:26" ht="15.75" customHeight="1" x14ac:dyDescent="0.25">
      <c r="A10" s="211"/>
      <c r="B10" s="211"/>
      <c r="C10" s="215"/>
      <c r="D10" s="139"/>
      <c r="E10" s="280"/>
      <c r="F10" s="280"/>
      <c r="G10" s="280"/>
      <c r="H10" s="280"/>
      <c r="I10" s="280"/>
      <c r="J10" s="139"/>
      <c r="K10" s="213"/>
      <c r="L10" s="139"/>
      <c r="M10" s="139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</row>
    <row r="11" spans="1:26" ht="15.75" customHeight="1" x14ac:dyDescent="0.25">
      <c r="A11" s="211">
        <v>11</v>
      </c>
      <c r="B11" s="211"/>
      <c r="C11" s="216" t="s">
        <v>155</v>
      </c>
      <c r="D11" s="217"/>
      <c r="E11" s="281"/>
      <c r="F11" s="281"/>
      <c r="G11" s="281"/>
      <c r="H11" s="281"/>
      <c r="I11" s="345">
        <f>G12+G15</f>
        <v>450266170.95999998</v>
      </c>
      <c r="J11" s="217"/>
      <c r="K11" s="216"/>
      <c r="L11" s="217"/>
      <c r="M11" s="21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1:26" ht="15.75" customHeight="1" x14ac:dyDescent="0.25">
      <c r="A12" s="211"/>
      <c r="B12" s="212">
        <v>1105</v>
      </c>
      <c r="C12" s="213" t="s">
        <v>46</v>
      </c>
      <c r="D12" s="139"/>
      <c r="E12" s="282"/>
      <c r="F12" s="282"/>
      <c r="G12" s="344">
        <f>E13+E14</f>
        <v>745000</v>
      </c>
      <c r="H12" s="282"/>
      <c r="I12" s="282"/>
      <c r="J12" s="139"/>
      <c r="K12" s="213"/>
      <c r="L12" s="217"/>
      <c r="M12" s="21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 spans="1:26" ht="15.75" customHeight="1" x14ac:dyDescent="0.25">
      <c r="A13" s="211"/>
      <c r="B13" s="212"/>
      <c r="C13" s="213" t="s">
        <v>156</v>
      </c>
      <c r="D13" s="139"/>
      <c r="E13" s="343">
        <v>-920365.31</v>
      </c>
      <c r="F13" s="282"/>
      <c r="G13" s="284"/>
      <c r="H13" s="282"/>
      <c r="I13" s="282"/>
      <c r="J13" s="139"/>
      <c r="K13" s="213"/>
      <c r="L13" s="217"/>
      <c r="M13" s="21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</row>
    <row r="14" spans="1:26" ht="15.75" customHeight="1" x14ac:dyDescent="0.25">
      <c r="A14" s="211"/>
      <c r="B14" s="212"/>
      <c r="C14" s="220" t="s">
        <v>157</v>
      </c>
      <c r="D14" s="139"/>
      <c r="E14" s="344">
        <v>1665365.31</v>
      </c>
      <c r="F14" s="282"/>
      <c r="G14" s="297"/>
      <c r="H14" s="282"/>
      <c r="I14" s="282"/>
      <c r="J14" s="139"/>
      <c r="K14" s="213"/>
      <c r="L14" s="139"/>
      <c r="M14" s="139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</row>
    <row r="15" spans="1:26" ht="15.75" customHeight="1" x14ac:dyDescent="0.25">
      <c r="A15" s="202"/>
      <c r="B15" s="212">
        <v>1110</v>
      </c>
      <c r="C15" s="213" t="s">
        <v>158</v>
      </c>
      <c r="D15" s="139"/>
      <c r="E15" s="282"/>
      <c r="F15" s="282"/>
      <c r="G15" s="344">
        <f>SUM(E17:E18)</f>
        <v>449521170.95999998</v>
      </c>
      <c r="H15" s="282"/>
      <c r="I15" s="282"/>
      <c r="J15" s="139"/>
      <c r="K15" s="213"/>
      <c r="L15" s="139"/>
      <c r="M15" s="139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</row>
    <row r="16" spans="1:26" ht="16.5" hidden="1" customHeight="1" x14ac:dyDescent="0.25">
      <c r="A16" s="202"/>
      <c r="B16" s="212"/>
      <c r="C16" s="220" t="s">
        <v>159</v>
      </c>
      <c r="D16" s="139"/>
      <c r="E16" s="343">
        <v>0</v>
      </c>
      <c r="F16" s="282"/>
      <c r="G16" s="282"/>
      <c r="H16" s="282"/>
      <c r="I16" s="282"/>
      <c r="J16" s="139"/>
      <c r="K16" s="213"/>
      <c r="L16" s="139"/>
      <c r="M16" s="139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</row>
    <row r="17" spans="1:26" ht="16.5" hidden="1" customHeight="1" x14ac:dyDescent="0.25">
      <c r="A17" s="202"/>
      <c r="B17" s="212"/>
      <c r="C17" s="220" t="s">
        <v>160</v>
      </c>
      <c r="D17" s="139"/>
      <c r="E17" s="343">
        <v>0</v>
      </c>
      <c r="F17" s="282"/>
      <c r="G17" s="282"/>
      <c r="H17" s="282"/>
      <c r="I17" s="282"/>
      <c r="J17" s="139"/>
      <c r="K17" s="213"/>
      <c r="L17" s="139"/>
      <c r="M17" s="139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</row>
    <row r="18" spans="1:26" ht="16.5" customHeight="1" x14ac:dyDescent="0.25">
      <c r="A18" s="202"/>
      <c r="B18" s="212"/>
      <c r="C18" s="220" t="s">
        <v>161</v>
      </c>
      <c r="D18" s="139"/>
      <c r="E18" s="344">
        <v>449521170.95999998</v>
      </c>
      <c r="F18" s="282"/>
      <c r="G18" s="282"/>
      <c r="H18" s="282"/>
      <c r="I18" s="282"/>
      <c r="J18" s="139"/>
      <c r="K18" s="213"/>
      <c r="L18" s="139"/>
      <c r="M18" s="139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</row>
    <row r="19" spans="1:26" ht="15.75" customHeight="1" x14ac:dyDescent="0.25">
      <c r="A19" s="202"/>
      <c r="B19" s="212"/>
      <c r="C19" s="220"/>
      <c r="D19" s="139"/>
      <c r="E19" s="286"/>
      <c r="F19" s="282"/>
      <c r="G19" s="282"/>
      <c r="H19" s="282"/>
      <c r="I19" s="282"/>
      <c r="J19" s="139"/>
      <c r="K19" s="213"/>
      <c r="L19" s="139"/>
      <c r="M19" s="139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ht="15.75" customHeight="1" x14ac:dyDescent="0.25">
      <c r="A20" s="202">
        <v>12</v>
      </c>
      <c r="B20" s="212"/>
      <c r="C20" s="216" t="s">
        <v>162</v>
      </c>
      <c r="D20" s="139"/>
      <c r="E20" s="286"/>
      <c r="F20" s="282"/>
      <c r="G20" s="282"/>
      <c r="H20" s="282"/>
      <c r="I20" s="345">
        <f>G21</f>
        <v>1000</v>
      </c>
      <c r="J20" s="139"/>
      <c r="K20" s="213"/>
      <c r="L20" s="139"/>
      <c r="M20" s="139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</row>
    <row r="21" spans="1:26" ht="15.75" customHeight="1" x14ac:dyDescent="0.25">
      <c r="A21" s="202"/>
      <c r="B21" s="212">
        <v>1222</v>
      </c>
      <c r="C21" s="220" t="s">
        <v>68</v>
      </c>
      <c r="D21" s="139"/>
      <c r="E21" s="286"/>
      <c r="F21" s="282"/>
      <c r="G21" s="344">
        <f>E22</f>
        <v>1000</v>
      </c>
      <c r="H21" s="282"/>
      <c r="I21" s="282"/>
      <c r="J21" s="139"/>
      <c r="K21" s="213"/>
      <c r="L21" s="139"/>
      <c r="M21" s="139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</row>
    <row r="22" spans="1:26" ht="15.75" customHeight="1" x14ac:dyDescent="0.25">
      <c r="A22" s="202"/>
      <c r="B22" s="212"/>
      <c r="C22" s="220" t="s">
        <v>551</v>
      </c>
      <c r="D22" s="139"/>
      <c r="E22" s="344">
        <v>1000</v>
      </c>
      <c r="F22" s="282"/>
      <c r="G22" s="282"/>
      <c r="H22" s="282"/>
      <c r="I22" s="282"/>
      <c r="J22" s="139"/>
      <c r="K22" s="213"/>
      <c r="L22" s="139"/>
      <c r="M22" s="139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 ht="15.75" customHeight="1" x14ac:dyDescent="0.25">
      <c r="A23" s="202"/>
      <c r="B23" s="203"/>
      <c r="C23" s="213"/>
      <c r="D23" s="139"/>
      <c r="E23" s="287"/>
      <c r="F23" s="282"/>
      <c r="G23" s="282"/>
      <c r="H23" s="282"/>
      <c r="I23" s="282"/>
      <c r="J23" s="139"/>
      <c r="K23" s="213"/>
      <c r="L23" s="139"/>
      <c r="M23" s="139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4" spans="1:26" ht="15.75" customHeight="1" x14ac:dyDescent="0.25">
      <c r="A24" s="211">
        <v>13</v>
      </c>
      <c r="B24" s="211"/>
      <c r="C24" s="216" t="s">
        <v>163</v>
      </c>
      <c r="D24" s="217"/>
      <c r="E24" s="281"/>
      <c r="F24" s="281"/>
      <c r="G24" s="281"/>
      <c r="H24" s="281"/>
      <c r="I24" s="345">
        <f>+G25+G27+G46</f>
        <v>117490811</v>
      </c>
      <c r="J24" s="217"/>
      <c r="K24" s="216"/>
      <c r="L24" s="139"/>
      <c r="M24" s="139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</row>
    <row r="25" spans="1:26" ht="15.75" customHeight="1" x14ac:dyDescent="0.25">
      <c r="A25" s="202"/>
      <c r="B25" s="212">
        <v>1311</v>
      </c>
      <c r="C25" s="220" t="s">
        <v>51</v>
      </c>
      <c r="D25" s="139"/>
      <c r="E25" s="282"/>
      <c r="F25" s="282"/>
      <c r="G25" s="344">
        <f>+E26</f>
        <v>11789060</v>
      </c>
      <c r="H25" s="282"/>
      <c r="I25" s="282"/>
      <c r="J25" s="139"/>
      <c r="K25" s="213"/>
      <c r="L25" s="217"/>
      <c r="M25" s="21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ht="15.75" customHeight="1" x14ac:dyDescent="0.25">
      <c r="A26" s="202"/>
      <c r="B26" s="212"/>
      <c r="C26" s="221" t="s">
        <v>552</v>
      </c>
      <c r="D26" s="139"/>
      <c r="E26" s="344">
        <v>11789060</v>
      </c>
      <c r="F26" s="282"/>
      <c r="G26" s="282"/>
      <c r="H26" s="282"/>
      <c r="I26" s="282"/>
      <c r="J26" s="139"/>
      <c r="K26" s="213"/>
      <c r="L26" s="217"/>
      <c r="M26" s="21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</row>
    <row r="27" spans="1:26" ht="15.75" x14ac:dyDescent="0.25">
      <c r="A27" s="202"/>
      <c r="B27" s="222">
        <v>1316</v>
      </c>
      <c r="C27" s="213" t="s">
        <v>164</v>
      </c>
      <c r="D27" s="223"/>
      <c r="E27" s="282"/>
      <c r="F27" s="282"/>
      <c r="G27" s="344">
        <f>SUM(E28:F45)</f>
        <v>35575655</v>
      </c>
      <c r="H27" s="282"/>
      <c r="I27" s="282"/>
      <c r="J27" s="139"/>
      <c r="K27" s="213"/>
      <c r="L27" s="139"/>
      <c r="M27" s="139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spans="1:26" ht="15.75" x14ac:dyDescent="0.25">
      <c r="A28" s="202"/>
      <c r="B28" s="222"/>
      <c r="C28" s="213" t="s">
        <v>566</v>
      </c>
      <c r="D28" s="223"/>
      <c r="E28" s="343">
        <v>2187303</v>
      </c>
      <c r="F28" s="282"/>
      <c r="G28" s="284"/>
      <c r="H28" s="282"/>
      <c r="I28" s="282"/>
      <c r="J28" s="139"/>
      <c r="K28" s="213"/>
      <c r="L28" s="139"/>
      <c r="M28" s="139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</row>
    <row r="29" spans="1:26" ht="15.75" x14ac:dyDescent="0.25">
      <c r="A29" s="202"/>
      <c r="B29" s="222"/>
      <c r="C29" s="213" t="s">
        <v>567</v>
      </c>
      <c r="D29" s="223"/>
      <c r="E29" s="343">
        <v>8739150</v>
      </c>
      <c r="F29" s="282"/>
      <c r="G29" s="284"/>
      <c r="H29" s="282"/>
      <c r="I29" s="282"/>
      <c r="J29" s="139"/>
      <c r="K29" s="213"/>
      <c r="L29" s="139"/>
      <c r="M29" s="139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</row>
    <row r="30" spans="1:26" ht="15.75" x14ac:dyDescent="0.25">
      <c r="A30" s="202"/>
      <c r="B30" s="222"/>
      <c r="C30" s="213" t="s">
        <v>568</v>
      </c>
      <c r="D30" s="223"/>
      <c r="E30" s="343">
        <v>2880000</v>
      </c>
      <c r="F30" s="282"/>
      <c r="G30" s="284"/>
      <c r="H30" s="282"/>
      <c r="I30" s="282"/>
      <c r="J30" s="139"/>
      <c r="K30" s="213"/>
      <c r="L30" s="139"/>
      <c r="M30" s="139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5.75" x14ac:dyDescent="0.25">
      <c r="A31" s="202"/>
      <c r="B31" s="222"/>
      <c r="C31" s="213" t="s">
        <v>569</v>
      </c>
      <c r="D31" s="223"/>
      <c r="E31" s="343">
        <v>5722200</v>
      </c>
      <c r="F31" s="205"/>
      <c r="G31" s="219"/>
      <c r="H31" s="205"/>
      <c r="I31" s="204"/>
      <c r="J31" s="139"/>
      <c r="K31" s="213"/>
      <c r="L31" s="139"/>
      <c r="M31" s="139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5.75" x14ac:dyDescent="0.25">
      <c r="A32" s="202"/>
      <c r="B32" s="222"/>
      <c r="C32" s="213" t="s">
        <v>570</v>
      </c>
      <c r="D32" s="223"/>
      <c r="E32" s="343">
        <v>-70943068</v>
      </c>
      <c r="F32" s="205"/>
      <c r="G32" s="219"/>
      <c r="H32" s="205"/>
      <c r="I32" s="204"/>
      <c r="J32" s="139"/>
      <c r="K32" s="213"/>
      <c r="L32" s="139"/>
      <c r="M32" s="139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26" ht="15.75" x14ac:dyDescent="0.25">
      <c r="A33" s="202"/>
      <c r="B33" s="222"/>
      <c r="C33" s="213" t="s">
        <v>571</v>
      </c>
      <c r="D33" s="223"/>
      <c r="E33" s="343">
        <v>307920</v>
      </c>
      <c r="F33" s="205"/>
      <c r="G33" s="219"/>
      <c r="H33" s="205"/>
      <c r="I33" s="204"/>
      <c r="J33" s="139"/>
      <c r="K33" s="213"/>
      <c r="L33" s="139"/>
      <c r="M33" s="139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spans="1:26" ht="15.75" x14ac:dyDescent="0.25">
      <c r="A34" s="202"/>
      <c r="B34" s="212"/>
      <c r="C34" s="213" t="s">
        <v>572</v>
      </c>
      <c r="D34" s="223"/>
      <c r="E34" s="343">
        <v>2994900</v>
      </c>
      <c r="F34" s="205"/>
      <c r="G34" s="219"/>
      <c r="H34" s="205"/>
      <c r="I34" s="204"/>
      <c r="J34" s="139"/>
      <c r="K34" s="213"/>
      <c r="L34" s="139"/>
      <c r="M34" s="139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</row>
    <row r="35" spans="1:26" ht="15.75" x14ac:dyDescent="0.25">
      <c r="A35" s="202"/>
      <c r="B35" s="212"/>
      <c r="C35" s="213" t="s">
        <v>573</v>
      </c>
      <c r="D35" s="223"/>
      <c r="E35" s="343">
        <v>65975600</v>
      </c>
      <c r="F35" s="205"/>
      <c r="G35" s="219"/>
      <c r="H35" s="205"/>
      <c r="I35" s="204"/>
      <c r="J35" s="139"/>
      <c r="K35" s="213"/>
      <c r="L35" s="139"/>
      <c r="M35" s="139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</row>
    <row r="36" spans="1:26" ht="15.75" x14ac:dyDescent="0.25">
      <c r="A36" s="202"/>
      <c r="B36" s="212"/>
      <c r="C36" s="213" t="s">
        <v>574</v>
      </c>
      <c r="D36" s="223"/>
      <c r="E36" s="343">
        <v>77150</v>
      </c>
      <c r="F36" s="205"/>
      <c r="G36" s="219"/>
      <c r="H36" s="205"/>
      <c r="I36" s="204"/>
      <c r="J36" s="139"/>
      <c r="K36" s="213"/>
      <c r="L36" s="139"/>
      <c r="M36" s="139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</row>
    <row r="37" spans="1:26" ht="15.75" x14ac:dyDescent="0.25">
      <c r="A37" s="202"/>
      <c r="B37" s="212"/>
      <c r="C37" s="213" t="s">
        <v>567</v>
      </c>
      <c r="D37" s="223"/>
      <c r="E37" s="343">
        <v>8739150</v>
      </c>
      <c r="F37" s="205"/>
      <c r="G37" s="219"/>
      <c r="H37" s="205"/>
      <c r="I37" s="204"/>
      <c r="J37" s="139"/>
      <c r="K37" s="213"/>
      <c r="L37" s="139"/>
      <c r="M37" s="139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</row>
    <row r="38" spans="1:26" ht="15.75" x14ac:dyDescent="0.25">
      <c r="A38" s="202"/>
      <c r="B38" s="212"/>
      <c r="C38" s="213" t="s">
        <v>568</v>
      </c>
      <c r="D38" s="223"/>
      <c r="E38" s="343">
        <v>1440000</v>
      </c>
      <c r="F38" s="205"/>
      <c r="G38" s="219"/>
      <c r="H38" s="205"/>
      <c r="I38" s="204"/>
      <c r="J38" s="139"/>
      <c r="K38" s="213"/>
      <c r="L38" s="139"/>
      <c r="M38" s="139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</row>
    <row r="39" spans="1:26" ht="15.75" x14ac:dyDescent="0.25">
      <c r="A39" s="202"/>
      <c r="B39" s="212"/>
      <c r="C39" s="213" t="s">
        <v>575</v>
      </c>
      <c r="D39" s="223"/>
      <c r="E39" s="343">
        <v>1365408</v>
      </c>
      <c r="F39" s="282"/>
      <c r="G39" s="284"/>
      <c r="H39" s="282"/>
      <c r="I39" s="282"/>
      <c r="J39" s="139"/>
      <c r="K39" s="213"/>
      <c r="L39" s="139"/>
      <c r="M39" s="139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spans="1:26" ht="15.75" x14ac:dyDescent="0.25">
      <c r="A40" s="202"/>
      <c r="B40" s="212"/>
      <c r="C40" s="213" t="s">
        <v>569</v>
      </c>
      <c r="D40" s="223"/>
      <c r="E40" s="343">
        <v>-5722200</v>
      </c>
      <c r="F40" s="282"/>
      <c r="G40" s="284"/>
      <c r="H40" s="282"/>
      <c r="I40" s="282"/>
      <c r="J40" s="139"/>
      <c r="K40" s="213"/>
      <c r="L40" s="139"/>
      <c r="M40" s="139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spans="1:26" ht="15.75" x14ac:dyDescent="0.25">
      <c r="A41" s="202"/>
      <c r="B41" s="212"/>
      <c r="C41" s="213" t="s">
        <v>570</v>
      </c>
      <c r="D41" s="223"/>
      <c r="E41" s="343">
        <v>70943068</v>
      </c>
      <c r="F41" s="282"/>
      <c r="G41" s="284"/>
      <c r="H41" s="282"/>
      <c r="I41" s="282"/>
      <c r="J41" s="139"/>
      <c r="K41" s="213"/>
      <c r="L41" s="139"/>
      <c r="M41" s="139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spans="1:26" ht="15.75" x14ac:dyDescent="0.25">
      <c r="A42" s="202"/>
      <c r="B42" s="212"/>
      <c r="C42" s="213" t="s">
        <v>576</v>
      </c>
      <c r="D42" s="223"/>
      <c r="E42" s="343">
        <v>620000</v>
      </c>
      <c r="F42" s="282"/>
      <c r="G42" s="284"/>
      <c r="H42" s="282"/>
      <c r="I42" s="282"/>
      <c r="J42" s="139"/>
      <c r="K42" s="213"/>
      <c r="L42" s="139"/>
      <c r="M42" s="139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spans="1:26" ht="15.75" x14ac:dyDescent="0.25">
      <c r="A43" s="202"/>
      <c r="B43" s="212"/>
      <c r="C43" s="213" t="s">
        <v>571</v>
      </c>
      <c r="D43" s="223"/>
      <c r="E43" s="343">
        <v>-300222</v>
      </c>
      <c r="F43" s="282"/>
      <c r="G43" s="284"/>
      <c r="H43" s="282"/>
      <c r="I43" s="282"/>
      <c r="J43" s="139"/>
      <c r="K43" s="213"/>
      <c r="L43" s="139"/>
      <c r="M43" s="139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</row>
    <row r="44" spans="1:26" ht="15.75" x14ac:dyDescent="0.25">
      <c r="A44" s="202"/>
      <c r="B44" s="212"/>
      <c r="C44" s="213" t="s">
        <v>577</v>
      </c>
      <c r="D44" s="223"/>
      <c r="E44" s="343">
        <v>2170750</v>
      </c>
      <c r="F44" s="282"/>
      <c r="G44" s="284"/>
      <c r="H44" s="282"/>
      <c r="I44" s="282"/>
      <c r="J44" s="139"/>
      <c r="K44" s="213"/>
      <c r="L44" s="139"/>
      <c r="M44" s="139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</row>
    <row r="45" spans="1:26" ht="15.75" x14ac:dyDescent="0.25">
      <c r="A45" s="202"/>
      <c r="B45" s="212"/>
      <c r="C45" s="213" t="s">
        <v>573</v>
      </c>
      <c r="D45" s="223"/>
      <c r="E45" s="344">
        <v>-61621454</v>
      </c>
      <c r="F45" s="282"/>
      <c r="G45" s="284"/>
      <c r="H45" s="282"/>
      <c r="I45" s="282"/>
      <c r="J45" s="139"/>
      <c r="K45" s="213"/>
      <c r="L45" s="139"/>
      <c r="M45" s="139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</row>
    <row r="46" spans="1:26" ht="15.75" x14ac:dyDescent="0.25">
      <c r="A46" s="202"/>
      <c r="B46" s="212">
        <v>1384</v>
      </c>
      <c r="C46" s="213" t="s">
        <v>165</v>
      </c>
      <c r="D46" s="223"/>
      <c r="E46" s="286"/>
      <c r="F46" s="282"/>
      <c r="G46" s="343">
        <f>SUM(E47:F68)</f>
        <v>70126096</v>
      </c>
      <c r="H46" s="282"/>
      <c r="I46" s="282"/>
      <c r="J46" s="139"/>
      <c r="K46" s="213"/>
      <c r="L46" s="139"/>
      <c r="M46" s="139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</row>
    <row r="47" spans="1:26" ht="15.75" x14ac:dyDescent="0.25">
      <c r="A47" s="202"/>
      <c r="B47" s="212"/>
      <c r="C47" s="337" t="s">
        <v>578</v>
      </c>
      <c r="E47" s="343">
        <v>1061382</v>
      </c>
      <c r="F47" s="338"/>
      <c r="G47" s="338"/>
      <c r="H47" s="339"/>
      <c r="I47" s="282"/>
      <c r="J47" s="139"/>
      <c r="K47" s="213"/>
      <c r="L47" s="139"/>
      <c r="M47" s="139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spans="1:26" ht="13.5" customHeight="1" x14ac:dyDescent="0.25">
      <c r="A48" s="202"/>
      <c r="B48" s="212"/>
      <c r="C48" s="337" t="s">
        <v>579</v>
      </c>
      <c r="E48" s="343">
        <v>630832</v>
      </c>
      <c r="F48" s="338"/>
      <c r="G48" s="338"/>
      <c r="H48" s="339"/>
      <c r="I48" s="282"/>
      <c r="J48" s="139"/>
      <c r="K48" s="213"/>
      <c r="L48" s="139"/>
      <c r="M48" s="139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</row>
    <row r="49" spans="1:26" ht="13.5" customHeight="1" x14ac:dyDescent="0.25">
      <c r="A49" s="202"/>
      <c r="B49" s="212"/>
      <c r="C49" s="337" t="s">
        <v>580</v>
      </c>
      <c r="E49" s="343">
        <v>131364</v>
      </c>
      <c r="F49" s="338"/>
      <c r="G49" s="338"/>
      <c r="H49" s="339"/>
      <c r="I49" s="282"/>
      <c r="J49" s="139"/>
      <c r="K49" s="213"/>
      <c r="L49" s="139"/>
      <c r="M49" s="139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</row>
    <row r="50" spans="1:26" ht="13.5" customHeight="1" x14ac:dyDescent="0.25">
      <c r="A50" s="202"/>
      <c r="B50" s="212"/>
      <c r="C50" s="337" t="s">
        <v>581</v>
      </c>
      <c r="E50" s="343">
        <v>11035711</v>
      </c>
      <c r="F50" s="338"/>
      <c r="G50" s="338"/>
      <c r="H50" s="339"/>
      <c r="I50" s="282"/>
      <c r="J50" s="139"/>
      <c r="K50" s="213"/>
      <c r="L50" s="139"/>
      <c r="M50" s="139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</row>
    <row r="51" spans="1:26" ht="13.5" customHeight="1" x14ac:dyDescent="0.25">
      <c r="A51" s="202"/>
      <c r="B51" s="212"/>
      <c r="C51" s="337" t="s">
        <v>582</v>
      </c>
      <c r="E51" s="343">
        <v>23816546</v>
      </c>
      <c r="F51" s="338"/>
      <c r="G51" s="338"/>
      <c r="H51" s="339"/>
      <c r="I51" s="282"/>
      <c r="J51" s="139"/>
      <c r="K51" s="213"/>
      <c r="L51" s="139"/>
      <c r="M51" s="139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</row>
    <row r="52" spans="1:26" ht="13.5" customHeight="1" x14ac:dyDescent="0.25">
      <c r="A52" s="202"/>
      <c r="B52" s="212"/>
      <c r="C52" s="337" t="s">
        <v>583</v>
      </c>
      <c r="E52" s="343">
        <v>648915</v>
      </c>
      <c r="F52" s="340"/>
      <c r="G52" s="340"/>
      <c r="H52" s="341"/>
      <c r="I52" s="204"/>
      <c r="J52" s="139"/>
      <c r="K52" s="213"/>
      <c r="L52" s="139"/>
      <c r="M52" s="139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</row>
    <row r="53" spans="1:26" ht="13.5" customHeight="1" x14ac:dyDescent="0.25">
      <c r="A53" s="202"/>
      <c r="B53" s="212"/>
      <c r="C53" s="337"/>
      <c r="E53" s="343"/>
      <c r="F53" s="340"/>
      <c r="G53" s="340"/>
      <c r="H53" s="341"/>
      <c r="I53" s="204"/>
      <c r="J53" s="139"/>
      <c r="K53" s="213"/>
      <c r="L53" s="139"/>
      <c r="M53" s="139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</row>
    <row r="54" spans="1:26" ht="13.5" customHeight="1" x14ac:dyDescent="0.25">
      <c r="A54" s="202"/>
      <c r="B54" s="212"/>
      <c r="C54" s="337"/>
      <c r="E54" s="343"/>
      <c r="F54" s="340"/>
      <c r="G54" s="340"/>
      <c r="H54" s="341"/>
      <c r="I54" s="204"/>
      <c r="J54" s="139"/>
      <c r="K54" s="213"/>
      <c r="L54" s="139"/>
      <c r="M54" s="139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</row>
    <row r="55" spans="1:26" ht="13.5" customHeight="1" x14ac:dyDescent="0.25">
      <c r="A55" s="202"/>
      <c r="B55" s="212"/>
      <c r="C55" s="337"/>
      <c r="E55" s="343"/>
      <c r="F55" s="340"/>
      <c r="G55" s="340"/>
      <c r="H55" s="341"/>
      <c r="I55" s="204"/>
      <c r="J55" s="139"/>
      <c r="K55" s="213"/>
      <c r="L55" s="139"/>
      <c r="M55" s="139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</row>
    <row r="56" spans="1:26" ht="13.5" customHeight="1" x14ac:dyDescent="0.25">
      <c r="A56" s="202"/>
      <c r="B56" s="212"/>
      <c r="C56" s="337"/>
      <c r="E56" s="343"/>
      <c r="F56" s="340"/>
      <c r="G56" s="340"/>
      <c r="H56" s="341"/>
      <c r="I56" s="204"/>
      <c r="J56" s="139"/>
      <c r="K56" s="213"/>
      <c r="L56" s="139"/>
      <c r="M56" s="139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</row>
    <row r="57" spans="1:26" ht="13.5" customHeight="1" x14ac:dyDescent="0.25">
      <c r="A57" s="202"/>
      <c r="B57" s="212"/>
      <c r="C57" s="337"/>
      <c r="E57" s="343"/>
      <c r="F57" s="340"/>
      <c r="G57" s="340"/>
      <c r="H57" s="341"/>
      <c r="I57" s="204"/>
      <c r="J57" s="139"/>
      <c r="K57" s="213"/>
      <c r="L57" s="139"/>
      <c r="M57" s="139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</row>
    <row r="58" spans="1:26" ht="13.5" customHeight="1" x14ac:dyDescent="0.25">
      <c r="A58" s="202"/>
      <c r="B58" s="212"/>
      <c r="C58" s="337"/>
      <c r="E58" s="343"/>
      <c r="F58" s="340"/>
      <c r="G58" s="340"/>
      <c r="H58" s="341"/>
      <c r="I58" s="204"/>
      <c r="J58" s="139"/>
      <c r="K58" s="213"/>
      <c r="L58" s="139"/>
      <c r="M58" s="139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</row>
    <row r="59" spans="1:26" ht="13.5" customHeight="1" x14ac:dyDescent="0.25">
      <c r="A59" s="202"/>
      <c r="B59" s="212"/>
      <c r="C59" s="337"/>
      <c r="E59" s="343"/>
      <c r="F59" s="340"/>
      <c r="G59" s="340"/>
      <c r="H59" s="341"/>
      <c r="I59" s="204"/>
      <c r="J59" s="139"/>
      <c r="K59" s="213"/>
      <c r="L59" s="139"/>
      <c r="M59" s="139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</row>
    <row r="60" spans="1:26" ht="13.5" customHeight="1" x14ac:dyDescent="0.25">
      <c r="A60" s="202"/>
      <c r="B60" s="212"/>
      <c r="C60" s="337"/>
      <c r="E60" s="343"/>
      <c r="F60" s="340"/>
      <c r="G60" s="340"/>
      <c r="H60" s="341"/>
      <c r="I60" s="204"/>
      <c r="J60" s="139"/>
      <c r="K60" s="213"/>
      <c r="L60" s="139"/>
      <c r="M60" s="139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</row>
    <row r="61" spans="1:26" ht="13.5" customHeight="1" x14ac:dyDescent="0.25">
      <c r="A61" s="202"/>
      <c r="B61" s="212"/>
      <c r="C61" s="337"/>
      <c r="E61" s="343"/>
      <c r="F61" s="340"/>
      <c r="G61" s="340"/>
      <c r="H61" s="341"/>
      <c r="I61" s="204"/>
      <c r="J61" s="139"/>
      <c r="K61" s="213"/>
      <c r="L61" s="139"/>
      <c r="M61" s="139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</row>
    <row r="62" spans="1:26" ht="13.5" customHeight="1" x14ac:dyDescent="0.25">
      <c r="A62" s="202"/>
      <c r="B62" s="212"/>
      <c r="C62" s="337" t="s">
        <v>584</v>
      </c>
      <c r="E62" s="343">
        <v>6635241</v>
      </c>
      <c r="F62" s="340"/>
      <c r="G62" s="340"/>
      <c r="H62" s="341"/>
      <c r="I62" s="204"/>
      <c r="J62" s="139"/>
      <c r="K62" s="213"/>
      <c r="L62" s="139"/>
      <c r="M62" s="139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</row>
    <row r="63" spans="1:26" ht="13.5" customHeight="1" x14ac:dyDescent="0.25">
      <c r="A63" s="202"/>
      <c r="B63" s="212"/>
      <c r="C63" s="337" t="s">
        <v>585</v>
      </c>
      <c r="E63" s="343">
        <v>163142</v>
      </c>
      <c r="F63" s="340"/>
      <c r="G63" s="340"/>
      <c r="H63" s="341"/>
      <c r="I63" s="204"/>
      <c r="J63" s="139"/>
      <c r="K63" s="213"/>
      <c r="L63" s="139"/>
      <c r="M63" s="139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</row>
    <row r="64" spans="1:26" ht="13.5" customHeight="1" x14ac:dyDescent="0.25">
      <c r="A64" s="202"/>
      <c r="B64" s="212"/>
      <c r="C64" s="337" t="s">
        <v>586</v>
      </c>
      <c r="E64" s="343">
        <v>816122</v>
      </c>
      <c r="F64" s="340"/>
      <c r="G64" s="340"/>
      <c r="H64" s="341"/>
      <c r="I64" s="204"/>
      <c r="J64" s="139"/>
      <c r="K64" s="213"/>
      <c r="L64" s="139"/>
      <c r="M64" s="139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</row>
    <row r="65" spans="1:26" ht="15.75" x14ac:dyDescent="0.25">
      <c r="A65" s="202"/>
      <c r="B65" s="212"/>
      <c r="C65" s="337" t="s">
        <v>587</v>
      </c>
      <c r="E65" s="343">
        <v>16938334</v>
      </c>
      <c r="F65" s="340"/>
      <c r="G65" s="340"/>
      <c r="H65" s="341"/>
      <c r="I65" s="204"/>
      <c r="J65" s="139"/>
      <c r="K65" s="213"/>
      <c r="L65" s="139"/>
      <c r="M65" s="139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</row>
    <row r="66" spans="1:26" ht="13.5" customHeight="1" x14ac:dyDescent="0.25">
      <c r="A66" s="202"/>
      <c r="B66" s="212"/>
      <c r="C66" s="337" t="s">
        <v>588</v>
      </c>
      <c r="E66" s="343">
        <v>548419</v>
      </c>
      <c r="F66" s="340"/>
      <c r="G66" s="340"/>
      <c r="H66" s="341"/>
      <c r="I66" s="204"/>
      <c r="J66" s="139"/>
      <c r="K66" s="213"/>
      <c r="L66" s="139"/>
      <c r="M66" s="139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</row>
    <row r="67" spans="1:26" ht="13.5" customHeight="1" x14ac:dyDescent="0.25">
      <c r="A67" s="202"/>
      <c r="B67" s="212"/>
      <c r="C67" s="337" t="s">
        <v>589</v>
      </c>
      <c r="E67" s="343">
        <v>5524343</v>
      </c>
      <c r="F67" s="340"/>
      <c r="G67" s="340"/>
      <c r="H67" s="341"/>
      <c r="I67" s="204"/>
      <c r="J67" s="139"/>
      <c r="K67" s="213"/>
      <c r="L67" s="139"/>
      <c r="M67" s="139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</row>
    <row r="68" spans="1:26" ht="13.5" customHeight="1" x14ac:dyDescent="0.25">
      <c r="A68" s="202"/>
      <c r="B68" s="212"/>
      <c r="C68" s="337" t="s">
        <v>590</v>
      </c>
      <c r="E68" s="344">
        <v>2175745</v>
      </c>
      <c r="F68" s="340"/>
      <c r="G68" s="340"/>
      <c r="H68" s="341"/>
      <c r="I68" s="204"/>
      <c r="J68" s="139"/>
      <c r="K68" s="213"/>
      <c r="L68" s="139"/>
      <c r="M68" s="139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</row>
    <row r="69" spans="1:26" ht="13.5" customHeight="1" x14ac:dyDescent="0.25">
      <c r="A69" s="202"/>
      <c r="B69" s="212"/>
      <c r="C69" s="337"/>
      <c r="E69" s="224"/>
      <c r="F69" s="340"/>
      <c r="G69" s="340"/>
      <c r="H69" s="341"/>
      <c r="I69" s="204"/>
      <c r="J69" s="139"/>
      <c r="K69" s="213"/>
      <c r="L69" s="139"/>
      <c r="M69" s="139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</row>
    <row r="70" spans="1:26" ht="15.75" x14ac:dyDescent="0.25">
      <c r="A70" s="211">
        <v>15</v>
      </c>
      <c r="B70" s="211"/>
      <c r="C70" s="216" t="s">
        <v>166</v>
      </c>
      <c r="D70" s="217"/>
      <c r="E70" s="207"/>
      <c r="F70" s="207"/>
      <c r="G70" s="207"/>
      <c r="H70" s="207"/>
      <c r="I70" s="345">
        <f>G71+G73+G75+G77</f>
        <v>484555077.05000001</v>
      </c>
      <c r="J70" s="217"/>
      <c r="K70" s="216"/>
      <c r="L70" s="139"/>
      <c r="M70" s="139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</row>
    <row r="71" spans="1:26" ht="15.75" x14ac:dyDescent="0.25">
      <c r="A71" s="289"/>
      <c r="B71" s="290">
        <v>1505</v>
      </c>
      <c r="C71" s="280" t="s">
        <v>167</v>
      </c>
      <c r="D71" s="280"/>
      <c r="E71" s="282"/>
      <c r="F71" s="282"/>
      <c r="G71" s="344">
        <f>E72</f>
        <v>225512407.78</v>
      </c>
      <c r="H71" s="282"/>
      <c r="I71" s="282"/>
      <c r="J71" s="139"/>
      <c r="K71" s="213"/>
      <c r="L71" s="139"/>
      <c r="M71" s="139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</row>
    <row r="72" spans="1:26" ht="15.75" x14ac:dyDescent="0.25">
      <c r="A72" s="291"/>
      <c r="B72" s="292"/>
      <c r="C72" s="280" t="s">
        <v>168</v>
      </c>
      <c r="D72" s="282"/>
      <c r="E72" s="344">
        <v>225512407.78</v>
      </c>
      <c r="F72" s="282"/>
      <c r="G72" s="287"/>
      <c r="H72" s="282"/>
      <c r="I72" s="282"/>
      <c r="J72" s="139"/>
      <c r="K72" s="213"/>
      <c r="L72" s="217"/>
      <c r="M72" s="21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</row>
    <row r="73" spans="1:26" ht="15.75" x14ac:dyDescent="0.25">
      <c r="A73" s="291"/>
      <c r="B73" s="292">
        <v>1510</v>
      </c>
      <c r="C73" s="280" t="s">
        <v>60</v>
      </c>
      <c r="D73" s="282"/>
      <c r="E73" s="283"/>
      <c r="F73" s="282"/>
      <c r="G73" s="344">
        <f>E74</f>
        <v>222756443.02000001</v>
      </c>
      <c r="H73" s="282"/>
      <c r="I73" s="282"/>
      <c r="J73" s="139"/>
      <c r="K73" s="213"/>
      <c r="L73" s="217"/>
      <c r="M73" s="21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</row>
    <row r="74" spans="1:26" ht="15.75" x14ac:dyDescent="0.25">
      <c r="A74" s="291"/>
      <c r="B74" s="292"/>
      <c r="C74" s="293" t="s">
        <v>169</v>
      </c>
      <c r="D74" s="287"/>
      <c r="E74" s="344">
        <v>222756443.02000001</v>
      </c>
      <c r="F74" s="282"/>
      <c r="G74" s="287"/>
      <c r="H74" s="282"/>
      <c r="I74" s="282"/>
      <c r="J74" s="139"/>
      <c r="K74" s="213"/>
      <c r="L74" s="217"/>
      <c r="M74" s="21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</row>
    <row r="75" spans="1:26" ht="15.75" x14ac:dyDescent="0.25">
      <c r="A75" s="291"/>
      <c r="B75" s="290">
        <v>1514</v>
      </c>
      <c r="C75" s="280" t="s">
        <v>61</v>
      </c>
      <c r="D75" s="282"/>
      <c r="E75" s="283"/>
      <c r="F75" s="282"/>
      <c r="G75" s="344">
        <f>+E76</f>
        <v>8397419.0199999996</v>
      </c>
      <c r="H75" s="282"/>
      <c r="I75" s="282"/>
      <c r="J75" s="139"/>
      <c r="K75" s="213"/>
      <c r="L75" s="139"/>
      <c r="M75" s="139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</row>
    <row r="76" spans="1:26" ht="15.75" x14ac:dyDescent="0.25">
      <c r="A76" s="291"/>
      <c r="B76" s="290"/>
      <c r="C76" s="280" t="s">
        <v>170</v>
      </c>
      <c r="D76" s="282"/>
      <c r="E76" s="344">
        <v>8397419.0199999996</v>
      </c>
      <c r="F76" s="282"/>
      <c r="G76" s="282"/>
      <c r="H76" s="282"/>
      <c r="I76" s="282"/>
      <c r="J76" s="139"/>
      <c r="K76" s="213"/>
      <c r="L76" s="139"/>
      <c r="M76" s="139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</row>
    <row r="77" spans="1:26" ht="15.75" x14ac:dyDescent="0.25">
      <c r="A77" s="291"/>
      <c r="B77" s="290">
        <v>1520</v>
      </c>
      <c r="C77" s="280" t="s">
        <v>63</v>
      </c>
      <c r="D77" s="282"/>
      <c r="E77" s="294"/>
      <c r="F77" s="282"/>
      <c r="G77" s="344">
        <f>E78</f>
        <v>27888807.23</v>
      </c>
      <c r="H77" s="282"/>
      <c r="I77" s="282"/>
      <c r="J77" s="139"/>
      <c r="K77" s="213"/>
      <c r="L77" s="139"/>
      <c r="M77" s="139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</row>
    <row r="78" spans="1:26" ht="15.75" x14ac:dyDescent="0.25">
      <c r="A78" s="291"/>
      <c r="B78" s="290"/>
      <c r="C78" s="280" t="s">
        <v>168</v>
      </c>
      <c r="D78" s="282"/>
      <c r="E78" s="344">
        <v>27888807.23</v>
      </c>
      <c r="F78" s="282"/>
      <c r="G78" s="282"/>
      <c r="H78" s="282"/>
      <c r="I78" s="282"/>
      <c r="J78" s="139"/>
      <c r="K78" s="213"/>
      <c r="L78" s="139"/>
      <c r="M78" s="139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</row>
    <row r="79" spans="1:26" ht="15.75" x14ac:dyDescent="0.25">
      <c r="A79" s="291"/>
      <c r="B79" s="290"/>
      <c r="C79" s="280"/>
      <c r="D79" s="282"/>
      <c r="E79" s="294"/>
      <c r="F79" s="282"/>
      <c r="G79" s="282"/>
      <c r="H79" s="282"/>
      <c r="I79" s="282"/>
      <c r="J79" s="139"/>
      <c r="K79" s="213"/>
      <c r="L79" s="139"/>
      <c r="M79" s="139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</row>
    <row r="80" spans="1:26" ht="15.75" x14ac:dyDescent="0.25">
      <c r="A80" s="289">
        <v>16</v>
      </c>
      <c r="B80" s="289"/>
      <c r="C80" s="295" t="s">
        <v>171</v>
      </c>
      <c r="D80" s="295"/>
      <c r="E80" s="281"/>
      <c r="F80" s="281"/>
      <c r="G80" s="281"/>
      <c r="H80" s="281"/>
      <c r="I80" s="345">
        <f>SUM(G81:G138)</f>
        <v>7572263277.8699989</v>
      </c>
      <c r="J80" s="217"/>
      <c r="K80" s="216"/>
      <c r="L80" s="139"/>
      <c r="M80" s="139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</row>
    <row r="81" spans="1:26" ht="15.75" x14ac:dyDescent="0.25">
      <c r="A81" s="289"/>
      <c r="B81" s="290">
        <v>1605</v>
      </c>
      <c r="C81" s="280" t="s">
        <v>70</v>
      </c>
      <c r="D81" s="280"/>
      <c r="E81" s="287"/>
      <c r="F81" s="282"/>
      <c r="G81" s="344">
        <f>E82</f>
        <v>1999777166.71</v>
      </c>
      <c r="H81" s="282"/>
      <c r="I81" s="287"/>
      <c r="J81" s="139"/>
      <c r="K81" s="213"/>
      <c r="L81" s="139"/>
      <c r="M81" s="139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</row>
    <row r="82" spans="1:26" ht="15.75" x14ac:dyDescent="0.25">
      <c r="A82" s="289"/>
      <c r="B82" s="290"/>
      <c r="C82" s="280" t="s">
        <v>176</v>
      </c>
      <c r="D82" s="280"/>
      <c r="E82" s="344">
        <v>1999777166.71</v>
      </c>
      <c r="F82" s="282"/>
      <c r="G82" s="286"/>
      <c r="H82" s="282"/>
      <c r="I82" s="287"/>
      <c r="J82" s="139"/>
      <c r="K82" s="213"/>
      <c r="L82" s="139"/>
      <c r="M82" s="139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</row>
    <row r="83" spans="1:26" ht="15.75" x14ac:dyDescent="0.25">
      <c r="A83" s="289"/>
      <c r="B83" s="290">
        <v>1615</v>
      </c>
      <c r="C83" s="280" t="s">
        <v>553</v>
      </c>
      <c r="D83" s="280"/>
      <c r="E83" s="286"/>
      <c r="F83" s="282"/>
      <c r="G83" s="344">
        <f>E84</f>
        <v>145749716.55000001</v>
      </c>
      <c r="H83" s="282"/>
      <c r="I83" s="287"/>
      <c r="J83" s="139"/>
      <c r="K83" s="213"/>
      <c r="L83" s="139"/>
      <c r="M83" s="139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</row>
    <row r="84" spans="1:26" ht="15.75" x14ac:dyDescent="0.25">
      <c r="A84" s="289"/>
      <c r="B84" s="290"/>
      <c r="C84" s="280" t="s">
        <v>76</v>
      </c>
      <c r="D84" s="280"/>
      <c r="E84" s="344">
        <v>145749716.55000001</v>
      </c>
      <c r="F84" s="282"/>
      <c r="G84" s="286"/>
      <c r="H84" s="282"/>
      <c r="I84" s="287"/>
      <c r="J84" s="139"/>
      <c r="K84" s="213"/>
      <c r="L84" s="139"/>
      <c r="M84" s="139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</row>
    <row r="85" spans="1:26" ht="15.75" x14ac:dyDescent="0.25">
      <c r="A85" s="211"/>
      <c r="B85" s="212">
        <v>1635</v>
      </c>
      <c r="C85" s="280" t="s">
        <v>72</v>
      </c>
      <c r="D85" s="280"/>
      <c r="E85" s="282"/>
      <c r="F85" s="282"/>
      <c r="G85" s="344">
        <f>SUM(E86:E88)</f>
        <v>444412516.62</v>
      </c>
      <c r="H85" s="282"/>
      <c r="I85" s="282"/>
      <c r="J85" s="139"/>
      <c r="K85" s="213"/>
      <c r="L85" s="217"/>
      <c r="M85" s="21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</row>
    <row r="86" spans="1:26" ht="15.75" x14ac:dyDescent="0.25">
      <c r="A86" s="211"/>
      <c r="B86" s="212"/>
      <c r="C86" s="280" t="s">
        <v>177</v>
      </c>
      <c r="D86" s="296"/>
      <c r="E86" s="343">
        <v>283174666.62</v>
      </c>
      <c r="F86" s="282"/>
      <c r="G86" s="286"/>
      <c r="H86" s="282"/>
      <c r="I86" s="282"/>
      <c r="J86" s="139"/>
      <c r="K86" s="213"/>
      <c r="L86" s="217"/>
      <c r="M86" s="21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</row>
    <row r="87" spans="1:26" ht="15.75" x14ac:dyDescent="0.25">
      <c r="A87" s="211"/>
      <c r="B87" s="212"/>
      <c r="C87" s="280" t="s">
        <v>81</v>
      </c>
      <c r="D87" s="296"/>
      <c r="E87" s="343">
        <v>44903711</v>
      </c>
      <c r="F87" s="282"/>
      <c r="G87" s="286"/>
      <c r="H87" s="282"/>
      <c r="I87" s="282"/>
      <c r="J87" s="139"/>
      <c r="K87" s="213"/>
      <c r="L87" s="217"/>
      <c r="M87" s="21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</row>
    <row r="88" spans="1:26" ht="15.75" x14ac:dyDescent="0.25">
      <c r="A88" s="211"/>
      <c r="B88" s="212"/>
      <c r="C88" s="280" t="s">
        <v>173</v>
      </c>
      <c r="D88" s="296"/>
      <c r="E88" s="344">
        <f>SUM(D89:D90)</f>
        <v>116334139</v>
      </c>
      <c r="F88" s="282"/>
      <c r="G88" s="282"/>
      <c r="H88" s="282"/>
      <c r="I88" s="282"/>
      <c r="J88" s="139"/>
      <c r="K88" s="213"/>
      <c r="L88" s="139"/>
      <c r="M88" s="139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</row>
    <row r="89" spans="1:26" ht="15.75" x14ac:dyDescent="0.25">
      <c r="A89" s="211"/>
      <c r="B89" s="212"/>
      <c r="C89" s="280" t="s">
        <v>174</v>
      </c>
      <c r="D89" s="343">
        <v>22196416</v>
      </c>
      <c r="E89" s="297"/>
      <c r="F89" s="282"/>
      <c r="G89" s="282"/>
      <c r="H89" s="282"/>
      <c r="I89" s="282"/>
      <c r="J89" s="139"/>
      <c r="K89" s="213"/>
      <c r="L89" s="139"/>
      <c r="M89" s="139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</row>
    <row r="90" spans="1:26" ht="15.75" x14ac:dyDescent="0.25">
      <c r="A90" s="211"/>
      <c r="B90" s="212"/>
      <c r="C90" s="280" t="s">
        <v>182</v>
      </c>
      <c r="D90" s="344">
        <v>94137723</v>
      </c>
      <c r="E90" s="297"/>
      <c r="F90" s="282"/>
      <c r="G90" s="282"/>
      <c r="H90" s="282"/>
      <c r="I90" s="282"/>
      <c r="J90" s="139"/>
      <c r="K90" s="213"/>
      <c r="L90" s="139"/>
      <c r="M90" s="139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</row>
    <row r="91" spans="1:26" ht="15.75" x14ac:dyDescent="0.25">
      <c r="A91" s="211"/>
      <c r="B91" s="212">
        <v>1637</v>
      </c>
      <c r="C91" s="280" t="s">
        <v>175</v>
      </c>
      <c r="D91" s="297"/>
      <c r="E91" s="280"/>
      <c r="F91" s="282"/>
      <c r="G91" s="344">
        <f>SUM(E92:E99)</f>
        <v>309001021.38</v>
      </c>
      <c r="H91" s="282"/>
      <c r="I91" s="282"/>
      <c r="J91" s="139"/>
      <c r="K91" s="213"/>
      <c r="L91" s="139"/>
      <c r="M91" s="139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</row>
    <row r="92" spans="1:26" ht="15.75" x14ac:dyDescent="0.25">
      <c r="A92" s="211"/>
      <c r="B92" s="212"/>
      <c r="C92" s="280" t="s">
        <v>176</v>
      </c>
      <c r="D92" s="297"/>
      <c r="E92" s="343">
        <v>38112889</v>
      </c>
      <c r="F92" s="282"/>
      <c r="G92" s="282"/>
      <c r="H92" s="282"/>
      <c r="I92" s="282"/>
      <c r="J92" s="139"/>
      <c r="K92" s="213"/>
      <c r="L92" s="139"/>
      <c r="M92" s="139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</row>
    <row r="93" spans="1:26" ht="15.75" x14ac:dyDescent="0.25">
      <c r="A93" s="211"/>
      <c r="B93" s="212"/>
      <c r="C93" s="280" t="s">
        <v>177</v>
      </c>
      <c r="D93" s="297"/>
      <c r="E93" s="344">
        <f>SUM(D94:D96)</f>
        <v>133884752.38</v>
      </c>
      <c r="F93" s="282"/>
      <c r="G93" s="282"/>
      <c r="H93" s="282"/>
      <c r="I93" s="282"/>
      <c r="J93" s="139"/>
      <c r="K93" s="213"/>
      <c r="L93" s="139"/>
      <c r="M93" s="139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</row>
    <row r="94" spans="1:26" ht="15.75" x14ac:dyDescent="0.25">
      <c r="A94" s="211"/>
      <c r="B94" s="212"/>
      <c r="C94" s="280" t="s">
        <v>172</v>
      </c>
      <c r="D94" s="343">
        <v>126500000</v>
      </c>
      <c r="E94" s="285"/>
      <c r="F94" s="282"/>
      <c r="G94" s="282"/>
      <c r="H94" s="282"/>
      <c r="I94" s="282"/>
      <c r="J94" s="139"/>
      <c r="K94" s="213"/>
      <c r="L94" s="139"/>
      <c r="M94" s="139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</row>
    <row r="95" spans="1:26" ht="15.75" x14ac:dyDescent="0.25">
      <c r="A95" s="211"/>
      <c r="B95" s="212"/>
      <c r="C95" s="280" t="s">
        <v>178</v>
      </c>
      <c r="D95" s="343">
        <v>6704752</v>
      </c>
      <c r="E95" s="285"/>
      <c r="F95" s="282"/>
      <c r="G95" s="282"/>
      <c r="H95" s="282"/>
      <c r="I95" s="282"/>
      <c r="J95" s="139"/>
      <c r="K95" s="213"/>
      <c r="L95" s="139"/>
      <c r="M95" s="139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</row>
    <row r="96" spans="1:26" ht="15.75" x14ac:dyDescent="0.25">
      <c r="A96" s="211"/>
      <c r="B96" s="212"/>
      <c r="C96" s="280" t="s">
        <v>179</v>
      </c>
      <c r="D96" s="344">
        <v>680000.38</v>
      </c>
      <c r="E96" s="285"/>
      <c r="F96" s="282"/>
      <c r="G96" s="282"/>
      <c r="H96" s="282"/>
      <c r="I96" s="282"/>
      <c r="J96" s="139"/>
      <c r="K96" s="213"/>
      <c r="L96" s="139"/>
      <c r="M96" s="139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</row>
    <row r="97" spans="1:26" ht="15.75" x14ac:dyDescent="0.25">
      <c r="A97" s="211"/>
      <c r="B97" s="212"/>
      <c r="C97" s="280" t="s">
        <v>80</v>
      </c>
      <c r="D97" s="297"/>
      <c r="E97" s="343">
        <v>3277495</v>
      </c>
      <c r="F97" s="282"/>
      <c r="G97" s="282"/>
      <c r="H97" s="282"/>
      <c r="I97" s="282"/>
      <c r="J97" s="139"/>
      <c r="K97" s="213"/>
      <c r="L97" s="139"/>
      <c r="M97" s="139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</row>
    <row r="98" spans="1:26" ht="15.75" x14ac:dyDescent="0.25">
      <c r="A98" s="211"/>
      <c r="B98" s="212"/>
      <c r="C98" s="280" t="s">
        <v>180</v>
      </c>
      <c r="D98" s="296"/>
      <c r="E98" s="343">
        <v>12097218</v>
      </c>
      <c r="F98" s="282"/>
      <c r="G98" s="282"/>
      <c r="H98" s="282"/>
      <c r="I98" s="282"/>
      <c r="J98" s="139"/>
      <c r="K98" s="213"/>
      <c r="L98" s="139"/>
      <c r="M98" s="139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</row>
    <row r="99" spans="1:26" ht="15.75" x14ac:dyDescent="0.25">
      <c r="A99" s="202"/>
      <c r="B99" s="203"/>
      <c r="C99" s="280" t="s">
        <v>181</v>
      </c>
      <c r="D99" s="296"/>
      <c r="E99" s="344">
        <f>SUM(D100:D101)</f>
        <v>121628667</v>
      </c>
      <c r="F99" s="282"/>
      <c r="G99" s="280"/>
      <c r="H99" s="280"/>
      <c r="I99" s="280"/>
      <c r="J99" s="139"/>
      <c r="K99" s="213"/>
      <c r="L99" s="139"/>
      <c r="M99" s="139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</row>
    <row r="100" spans="1:26" ht="15.75" x14ac:dyDescent="0.25">
      <c r="A100" s="202"/>
      <c r="B100" s="203"/>
      <c r="C100" s="280" t="s">
        <v>174</v>
      </c>
      <c r="D100" s="343">
        <v>60458705</v>
      </c>
      <c r="E100" s="288"/>
      <c r="F100" s="282"/>
      <c r="G100" s="280"/>
      <c r="H100" s="280"/>
      <c r="I100" s="280"/>
      <c r="J100" s="139"/>
      <c r="K100" s="213"/>
      <c r="L100" s="139"/>
      <c r="M100" s="139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</row>
    <row r="101" spans="1:26" ht="15.75" x14ac:dyDescent="0.25">
      <c r="A101" s="202"/>
      <c r="B101" s="203"/>
      <c r="C101" s="280" t="s">
        <v>182</v>
      </c>
      <c r="D101" s="344">
        <v>61169962</v>
      </c>
      <c r="E101" s="288"/>
      <c r="F101" s="282"/>
      <c r="G101" s="280"/>
      <c r="H101" s="280"/>
      <c r="I101" s="280"/>
      <c r="J101" s="139"/>
      <c r="K101" s="213"/>
      <c r="L101" s="139"/>
      <c r="M101" s="139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</row>
    <row r="102" spans="1:26" ht="15.75" x14ac:dyDescent="0.25">
      <c r="A102" s="202"/>
      <c r="B102" s="203">
        <v>1640</v>
      </c>
      <c r="C102" s="280" t="s">
        <v>76</v>
      </c>
      <c r="D102" s="286"/>
      <c r="E102" s="298"/>
      <c r="F102" s="299"/>
      <c r="G102" s="344">
        <f>E103</f>
        <v>3220089435.1300001</v>
      </c>
      <c r="H102" s="280"/>
      <c r="I102" s="280"/>
      <c r="J102" s="139"/>
      <c r="K102" s="213"/>
      <c r="L102" s="139"/>
      <c r="M102" s="139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</row>
    <row r="103" spans="1:26" ht="15.75" x14ac:dyDescent="0.25">
      <c r="A103" s="202"/>
      <c r="B103" s="203"/>
      <c r="C103" s="280" t="s">
        <v>183</v>
      </c>
      <c r="D103" s="286"/>
      <c r="E103" s="344">
        <v>3220089435.1300001</v>
      </c>
      <c r="F103" s="299"/>
      <c r="G103" s="280"/>
      <c r="H103" s="280"/>
      <c r="I103" s="280"/>
      <c r="J103" s="139"/>
      <c r="K103" s="213"/>
      <c r="L103" s="139"/>
      <c r="M103" s="139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</row>
    <row r="104" spans="1:26" ht="15.75" x14ac:dyDescent="0.25">
      <c r="A104" s="202"/>
      <c r="B104" s="212">
        <v>1650</v>
      </c>
      <c r="C104" s="280" t="s">
        <v>184</v>
      </c>
      <c r="D104" s="280"/>
      <c r="E104" s="300"/>
      <c r="F104" s="300"/>
      <c r="G104" s="344">
        <f>E105</f>
        <v>65631390</v>
      </c>
      <c r="H104" s="282"/>
      <c r="I104" s="280"/>
      <c r="J104" s="139"/>
      <c r="K104" s="213"/>
      <c r="L104" s="139"/>
      <c r="M104" s="139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</row>
    <row r="105" spans="1:26" ht="15.75" x14ac:dyDescent="0.25">
      <c r="A105" s="202"/>
      <c r="B105" s="212"/>
      <c r="C105" s="280" t="s">
        <v>554</v>
      </c>
      <c r="D105" s="280"/>
      <c r="E105" s="344">
        <v>65631390</v>
      </c>
      <c r="F105" s="300"/>
      <c r="G105" s="280"/>
      <c r="H105" s="282"/>
      <c r="I105" s="280"/>
      <c r="J105" s="139"/>
      <c r="K105" s="213"/>
      <c r="L105" s="139"/>
      <c r="M105" s="139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</row>
    <row r="106" spans="1:26" ht="15.75" x14ac:dyDescent="0.25">
      <c r="A106" s="202"/>
      <c r="B106" s="212">
        <v>1655</v>
      </c>
      <c r="C106" s="280" t="s">
        <v>185</v>
      </c>
      <c r="D106" s="280"/>
      <c r="E106" s="283"/>
      <c r="F106" s="283"/>
      <c r="G106" s="344">
        <f>SUM(E107:E121)</f>
        <v>2103941233</v>
      </c>
      <c r="H106" s="282"/>
      <c r="I106" s="280"/>
      <c r="J106" s="139"/>
      <c r="K106" s="213"/>
      <c r="L106" s="139"/>
      <c r="M106" s="139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</row>
    <row r="107" spans="1:26" ht="15.75" x14ac:dyDescent="0.25">
      <c r="A107" s="202"/>
      <c r="B107" s="212"/>
      <c r="C107" s="280" t="s">
        <v>186</v>
      </c>
      <c r="D107" s="280"/>
      <c r="E107" s="343">
        <v>2004659275</v>
      </c>
      <c r="F107" s="283"/>
      <c r="G107" s="296"/>
      <c r="H107" s="280"/>
      <c r="I107" s="280"/>
      <c r="J107" s="139"/>
      <c r="K107" s="213"/>
      <c r="L107" s="139"/>
      <c r="M107" s="139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</row>
    <row r="108" spans="1:26" ht="15.75" x14ac:dyDescent="0.25">
      <c r="A108" s="202"/>
      <c r="B108" s="212"/>
      <c r="C108" s="213" t="s">
        <v>178</v>
      </c>
      <c r="D108" s="280"/>
      <c r="E108" s="343">
        <v>32098867</v>
      </c>
      <c r="F108" s="283"/>
      <c r="G108" s="296"/>
      <c r="H108" s="280"/>
      <c r="I108" s="280"/>
      <c r="J108" s="139"/>
      <c r="K108" s="213"/>
      <c r="L108" s="139"/>
      <c r="M108" s="139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</row>
    <row r="109" spans="1:26" ht="15.75" x14ac:dyDescent="0.25">
      <c r="A109" s="202"/>
      <c r="B109" s="212"/>
      <c r="C109" s="213"/>
      <c r="D109" s="280"/>
      <c r="E109" s="343"/>
      <c r="F109" s="283"/>
      <c r="G109" s="296"/>
      <c r="H109" s="280"/>
      <c r="I109" s="280"/>
      <c r="J109" s="139"/>
      <c r="K109" s="213"/>
      <c r="L109" s="139"/>
      <c r="M109" s="139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</row>
    <row r="110" spans="1:26" ht="15.75" x14ac:dyDescent="0.25">
      <c r="A110" s="202"/>
      <c r="B110" s="212"/>
      <c r="C110" s="213"/>
      <c r="D110" s="280"/>
      <c r="E110" s="343"/>
      <c r="F110" s="283"/>
      <c r="G110" s="296"/>
      <c r="H110" s="280"/>
      <c r="I110" s="280"/>
      <c r="J110" s="139"/>
      <c r="K110" s="213"/>
      <c r="L110" s="139"/>
      <c r="M110" s="139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</row>
    <row r="111" spans="1:26" ht="15.75" x14ac:dyDescent="0.25">
      <c r="A111" s="202"/>
      <c r="B111" s="212"/>
      <c r="C111" s="213"/>
      <c r="D111" s="280"/>
      <c r="E111" s="343"/>
      <c r="F111" s="283"/>
      <c r="G111" s="296"/>
      <c r="H111" s="280"/>
      <c r="I111" s="280"/>
      <c r="J111" s="139"/>
      <c r="K111" s="213"/>
      <c r="L111" s="139"/>
      <c r="M111" s="139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</row>
    <row r="112" spans="1:26" ht="15.75" x14ac:dyDescent="0.25">
      <c r="A112" s="202"/>
      <c r="B112" s="212"/>
      <c r="C112" s="213"/>
      <c r="D112" s="280"/>
      <c r="E112" s="343"/>
      <c r="F112" s="283"/>
      <c r="G112" s="296"/>
      <c r="H112" s="280"/>
      <c r="I112" s="280"/>
      <c r="J112" s="139"/>
      <c r="K112" s="213"/>
      <c r="L112" s="139"/>
      <c r="M112" s="139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</row>
    <row r="113" spans="1:26" ht="15.75" x14ac:dyDescent="0.25">
      <c r="A113" s="202"/>
      <c r="B113" s="212"/>
      <c r="C113" s="213"/>
      <c r="D113" s="280"/>
      <c r="E113" s="343"/>
      <c r="F113" s="283"/>
      <c r="G113" s="296"/>
      <c r="H113" s="280"/>
      <c r="I113" s="280"/>
      <c r="J113" s="139"/>
      <c r="K113" s="213"/>
      <c r="L113" s="139"/>
      <c r="M113" s="139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</row>
    <row r="114" spans="1:26" ht="15.75" x14ac:dyDescent="0.25">
      <c r="A114" s="202"/>
      <c r="B114" s="212"/>
      <c r="C114" s="213"/>
      <c r="D114" s="280"/>
      <c r="E114" s="343"/>
      <c r="F114" s="283"/>
      <c r="G114" s="296"/>
      <c r="H114" s="280"/>
      <c r="I114" s="280"/>
      <c r="J114" s="139"/>
      <c r="K114" s="213"/>
      <c r="L114" s="139"/>
      <c r="M114" s="139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</row>
    <row r="115" spans="1:26" ht="15.75" x14ac:dyDescent="0.25">
      <c r="A115" s="202"/>
      <c r="B115" s="212"/>
      <c r="C115" s="213"/>
      <c r="D115" s="280"/>
      <c r="E115" s="343"/>
      <c r="F115" s="283"/>
      <c r="G115" s="296"/>
      <c r="H115" s="280"/>
      <c r="I115" s="280"/>
      <c r="J115" s="139"/>
      <c r="K115" s="213"/>
      <c r="L115" s="139"/>
      <c r="M115" s="139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</row>
    <row r="116" spans="1:26" ht="15.75" x14ac:dyDescent="0.25">
      <c r="A116" s="202"/>
      <c r="B116" s="212"/>
      <c r="C116" s="213"/>
      <c r="D116" s="280"/>
      <c r="E116" s="343"/>
      <c r="F116" s="283"/>
      <c r="G116" s="296"/>
      <c r="H116" s="280"/>
      <c r="I116" s="280"/>
      <c r="J116" s="139"/>
      <c r="K116" s="213"/>
      <c r="L116" s="139"/>
      <c r="M116" s="139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</row>
    <row r="117" spans="1:26" ht="15.75" x14ac:dyDescent="0.25">
      <c r="A117" s="202"/>
      <c r="B117" s="212"/>
      <c r="C117" s="213"/>
      <c r="D117" s="280"/>
      <c r="E117" s="343"/>
      <c r="F117" s="283"/>
      <c r="G117" s="296"/>
      <c r="H117" s="280"/>
      <c r="I117" s="280"/>
      <c r="J117" s="139"/>
      <c r="K117" s="213"/>
      <c r="L117" s="139"/>
      <c r="M117" s="139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</row>
    <row r="118" spans="1:26" ht="15.75" x14ac:dyDescent="0.25">
      <c r="A118" s="202"/>
      <c r="B118" s="212"/>
      <c r="C118" s="213"/>
      <c r="D118" s="280"/>
      <c r="E118" s="343"/>
      <c r="F118" s="283"/>
      <c r="G118" s="296"/>
      <c r="H118" s="280"/>
      <c r="I118" s="280"/>
      <c r="J118" s="139"/>
      <c r="K118" s="213"/>
      <c r="L118" s="139"/>
      <c r="M118" s="139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</row>
    <row r="119" spans="1:26" ht="15.75" x14ac:dyDescent="0.25">
      <c r="A119" s="202"/>
      <c r="B119" s="212"/>
      <c r="C119" s="213"/>
      <c r="D119" s="280"/>
      <c r="E119" s="343"/>
      <c r="F119" s="283"/>
      <c r="G119" s="296"/>
      <c r="H119" s="280"/>
      <c r="I119" s="280"/>
      <c r="J119" s="139"/>
      <c r="K119" s="213"/>
      <c r="L119" s="139"/>
      <c r="M119" s="139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</row>
    <row r="120" spans="1:26" ht="15.75" x14ac:dyDescent="0.25">
      <c r="A120" s="202"/>
      <c r="B120" s="212"/>
      <c r="C120" s="220" t="s">
        <v>179</v>
      </c>
      <c r="D120" s="280"/>
      <c r="E120" s="343">
        <v>7046619</v>
      </c>
      <c r="F120" s="283"/>
      <c r="G120" s="296"/>
      <c r="H120" s="280"/>
      <c r="I120" s="280"/>
      <c r="J120" s="139"/>
      <c r="K120" s="213"/>
      <c r="L120" s="139"/>
      <c r="M120" s="139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</row>
    <row r="121" spans="1:26" ht="15.75" x14ac:dyDescent="0.25">
      <c r="A121" s="202"/>
      <c r="B121" s="212"/>
      <c r="C121" s="220" t="s">
        <v>187</v>
      </c>
      <c r="D121" s="280"/>
      <c r="E121" s="344">
        <v>60136472</v>
      </c>
      <c r="F121" s="283"/>
      <c r="G121" s="296"/>
      <c r="H121" s="280"/>
      <c r="I121" s="280"/>
      <c r="J121" s="139"/>
      <c r="K121" s="213"/>
      <c r="L121" s="139"/>
      <c r="M121" s="139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</row>
    <row r="122" spans="1:26" ht="15.75" x14ac:dyDescent="0.25">
      <c r="A122" s="202"/>
      <c r="B122" s="212"/>
      <c r="C122" s="220"/>
      <c r="D122" s="280"/>
      <c r="E122" s="347"/>
      <c r="F122" s="283"/>
      <c r="G122" s="296"/>
      <c r="H122" s="280"/>
      <c r="I122" s="280"/>
      <c r="J122" s="139"/>
      <c r="K122" s="213"/>
      <c r="L122" s="139"/>
      <c r="M122" s="139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</row>
    <row r="123" spans="1:26" ht="15.75" x14ac:dyDescent="0.25">
      <c r="A123" s="202"/>
      <c r="B123" s="212">
        <v>1660</v>
      </c>
      <c r="C123" s="220" t="s">
        <v>188</v>
      </c>
      <c r="D123" s="280"/>
      <c r="E123" s="299"/>
      <c r="F123" s="299"/>
      <c r="G123" s="344">
        <f>SUM(E124:E125)</f>
        <v>8736473</v>
      </c>
      <c r="H123" s="282"/>
      <c r="I123" s="280"/>
      <c r="J123" s="139"/>
      <c r="K123" s="213"/>
      <c r="L123" s="139"/>
      <c r="M123" s="139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</row>
    <row r="124" spans="1:26" ht="15.75" x14ac:dyDescent="0.25">
      <c r="A124" s="202"/>
      <c r="B124" s="212"/>
      <c r="C124" s="213" t="s">
        <v>189</v>
      </c>
      <c r="D124" s="280"/>
      <c r="E124" s="343">
        <v>1540000</v>
      </c>
      <c r="F124" s="299"/>
      <c r="G124" s="300"/>
      <c r="H124" s="280"/>
      <c r="I124" s="280"/>
      <c r="J124" s="139"/>
      <c r="K124" s="213"/>
      <c r="L124" s="139"/>
      <c r="M124" s="139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</row>
    <row r="125" spans="1:26" ht="15.75" x14ac:dyDescent="0.25">
      <c r="A125" s="202"/>
      <c r="B125" s="212"/>
      <c r="C125" s="220" t="s">
        <v>190</v>
      </c>
      <c r="D125" s="280"/>
      <c r="E125" s="344">
        <v>7196473</v>
      </c>
      <c r="F125" s="299"/>
      <c r="G125" s="300"/>
      <c r="H125" s="280"/>
      <c r="I125" s="280"/>
      <c r="J125" s="139"/>
      <c r="K125" s="213"/>
      <c r="L125" s="139"/>
      <c r="M125" s="139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</row>
    <row r="126" spans="1:26" ht="15.75" x14ac:dyDescent="0.25">
      <c r="A126" s="202"/>
      <c r="B126" s="212">
        <v>1665</v>
      </c>
      <c r="C126" s="213" t="s">
        <v>191</v>
      </c>
      <c r="D126" s="280"/>
      <c r="E126" s="283"/>
      <c r="F126" s="283"/>
      <c r="G126" s="344">
        <f>SUM(E127:E128)</f>
        <v>368932204.16999996</v>
      </c>
      <c r="H126" s="282"/>
      <c r="I126" s="280"/>
      <c r="J126" s="139"/>
      <c r="K126" s="213"/>
      <c r="L126" s="139"/>
      <c r="M126" s="139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</row>
    <row r="127" spans="1:26" ht="15.75" x14ac:dyDescent="0.25">
      <c r="A127" s="202"/>
      <c r="B127" s="212"/>
      <c r="C127" s="213" t="s">
        <v>192</v>
      </c>
      <c r="D127" s="280"/>
      <c r="E127" s="343">
        <v>220010870.78</v>
      </c>
      <c r="F127" s="283"/>
      <c r="G127" s="296"/>
      <c r="H127" s="280"/>
      <c r="I127" s="280"/>
      <c r="J127" s="139"/>
      <c r="K127" s="213"/>
      <c r="L127" s="139"/>
      <c r="M127" s="139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</row>
    <row r="128" spans="1:26" ht="15.75" x14ac:dyDescent="0.25">
      <c r="A128" s="202"/>
      <c r="B128" s="212"/>
      <c r="C128" s="213" t="s">
        <v>193</v>
      </c>
      <c r="D128" s="280"/>
      <c r="E128" s="344">
        <v>148921333.38999999</v>
      </c>
      <c r="F128" s="283"/>
      <c r="G128" s="296"/>
      <c r="H128" s="280"/>
      <c r="I128" s="280"/>
      <c r="J128" s="139"/>
      <c r="K128" s="213"/>
      <c r="L128" s="139"/>
      <c r="M128" s="139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</row>
    <row r="129" spans="1:26" ht="15.75" customHeight="1" x14ac:dyDescent="0.25">
      <c r="A129" s="202"/>
      <c r="B129" s="212">
        <v>1670</v>
      </c>
      <c r="C129" s="213" t="s">
        <v>194</v>
      </c>
      <c r="D129" s="280"/>
      <c r="E129" s="296"/>
      <c r="F129" s="296"/>
      <c r="G129" s="344">
        <f>SUM(E130:E131)</f>
        <v>1464077877.5599999</v>
      </c>
      <c r="H129" s="282"/>
      <c r="I129" s="280"/>
      <c r="J129" s="139"/>
      <c r="K129" s="213"/>
      <c r="L129" s="139"/>
      <c r="M129" s="139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</row>
    <row r="130" spans="1:26" ht="15.75" customHeight="1" x14ac:dyDescent="0.25">
      <c r="A130" s="202"/>
      <c r="B130" s="212"/>
      <c r="C130" s="213" t="s">
        <v>174</v>
      </c>
      <c r="D130" s="139"/>
      <c r="E130" s="343">
        <v>235820728.80000001</v>
      </c>
      <c r="F130" s="218"/>
      <c r="G130" s="127"/>
      <c r="H130" s="139"/>
      <c r="I130" s="213"/>
      <c r="J130" s="139"/>
      <c r="K130" s="213"/>
      <c r="L130" s="139"/>
      <c r="M130" s="139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</row>
    <row r="131" spans="1:26" ht="15.75" customHeight="1" x14ac:dyDescent="0.25">
      <c r="A131" s="202"/>
      <c r="B131" s="212"/>
      <c r="C131" s="213" t="s">
        <v>182</v>
      </c>
      <c r="D131" s="139"/>
      <c r="E131" s="344">
        <v>1228257148.76</v>
      </c>
      <c r="F131" s="218"/>
      <c r="G131" s="132"/>
      <c r="H131" s="139"/>
      <c r="I131" s="213"/>
      <c r="J131" s="139"/>
      <c r="K131" s="213"/>
      <c r="L131" s="139"/>
      <c r="M131" s="139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</row>
    <row r="132" spans="1:26" ht="15.75" customHeight="1" x14ac:dyDescent="0.25">
      <c r="A132" s="202"/>
      <c r="B132" s="212">
        <v>1675</v>
      </c>
      <c r="C132" s="213" t="s">
        <v>195</v>
      </c>
      <c r="D132" s="139"/>
      <c r="E132" s="132"/>
      <c r="F132" s="127"/>
      <c r="G132" s="344">
        <f>SUM(E133:E133)</f>
        <v>82000000</v>
      </c>
      <c r="H132" s="205"/>
      <c r="I132" s="213"/>
      <c r="J132" s="139"/>
      <c r="K132" s="213"/>
      <c r="L132" s="139"/>
      <c r="M132" s="139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</row>
    <row r="133" spans="1:26" ht="15.75" customHeight="1" x14ac:dyDescent="0.25">
      <c r="A133" s="202"/>
      <c r="B133" s="212"/>
      <c r="C133" s="220" t="s">
        <v>196</v>
      </c>
      <c r="D133" s="139"/>
      <c r="E133" s="344">
        <v>82000000</v>
      </c>
      <c r="F133" s="218"/>
      <c r="G133" s="132"/>
      <c r="H133" s="139"/>
      <c r="I133" s="213"/>
      <c r="J133" s="139"/>
      <c r="K133" s="213"/>
      <c r="L133" s="139"/>
      <c r="M133" s="139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</row>
    <row r="134" spans="1:26" ht="15.75" customHeight="1" x14ac:dyDescent="0.25">
      <c r="A134" s="202"/>
      <c r="B134" s="212">
        <v>1680</v>
      </c>
      <c r="C134" s="220" t="s">
        <v>197</v>
      </c>
      <c r="D134" s="139"/>
      <c r="E134" s="225"/>
      <c r="F134" s="218"/>
      <c r="G134" s="344">
        <f>SUM(E135)</f>
        <v>1003911</v>
      </c>
      <c r="H134" s="205"/>
      <c r="I134" s="213"/>
      <c r="J134" s="139"/>
      <c r="K134" s="213"/>
      <c r="L134" s="139"/>
      <c r="M134" s="139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</row>
    <row r="135" spans="1:26" ht="15.75" customHeight="1" x14ac:dyDescent="0.25">
      <c r="A135" s="202"/>
      <c r="B135" s="212"/>
      <c r="C135" s="220" t="s">
        <v>198</v>
      </c>
      <c r="D135" s="139"/>
      <c r="E135" s="344">
        <v>1003911</v>
      </c>
      <c r="F135" s="218"/>
      <c r="G135" s="132"/>
      <c r="H135" s="139"/>
      <c r="I135" s="213"/>
      <c r="J135" s="139"/>
      <c r="K135" s="213"/>
      <c r="L135" s="139"/>
      <c r="M135" s="139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</row>
    <row r="136" spans="1:26" ht="15.75" customHeight="1" x14ac:dyDescent="0.25">
      <c r="A136" s="202"/>
      <c r="B136" s="212">
        <v>1681</v>
      </c>
      <c r="C136" s="213" t="s">
        <v>199</v>
      </c>
      <c r="D136" s="139"/>
      <c r="E136" s="218"/>
      <c r="F136" s="218"/>
      <c r="G136" s="344">
        <f>SUM(E137:E137)</f>
        <v>8383000</v>
      </c>
      <c r="H136" s="205"/>
      <c r="I136" s="213"/>
      <c r="J136" s="139"/>
      <c r="K136" s="213"/>
      <c r="L136" s="139"/>
      <c r="M136" s="139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</row>
    <row r="137" spans="1:26" ht="15.75" customHeight="1" x14ac:dyDescent="0.25">
      <c r="A137" s="202"/>
      <c r="B137" s="212"/>
      <c r="C137" s="213" t="s">
        <v>200</v>
      </c>
      <c r="D137" s="139"/>
      <c r="E137" s="344">
        <v>8383000</v>
      </c>
      <c r="F137" s="301"/>
      <c r="G137" s="132"/>
      <c r="H137" s="139"/>
      <c r="I137" s="213"/>
      <c r="J137" s="139"/>
      <c r="K137" s="213"/>
      <c r="L137" s="139"/>
      <c r="M137" s="139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</row>
    <row r="138" spans="1:26" ht="15.75" customHeight="1" x14ac:dyDescent="0.25">
      <c r="A138" s="202"/>
      <c r="B138" s="212">
        <v>1685</v>
      </c>
      <c r="C138" s="213" t="s">
        <v>201</v>
      </c>
      <c r="D138" s="139"/>
      <c r="E138" s="302"/>
      <c r="F138" s="302"/>
      <c r="G138" s="344">
        <f>SUM(E139:E147)</f>
        <v>-2649472667.25</v>
      </c>
      <c r="H138" s="226"/>
      <c r="I138" s="227"/>
      <c r="J138" s="139"/>
      <c r="K138" s="213"/>
      <c r="L138" s="139"/>
      <c r="M138" s="139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</row>
    <row r="139" spans="1:26" ht="15.75" customHeight="1" x14ac:dyDescent="0.25">
      <c r="A139" s="202"/>
      <c r="B139" s="212"/>
      <c r="C139" s="213" t="s">
        <v>76</v>
      </c>
      <c r="D139" s="139"/>
      <c r="E139" s="343">
        <v>-421069179.49000001</v>
      </c>
      <c r="F139" s="302"/>
      <c r="G139" s="302"/>
      <c r="H139" s="226"/>
      <c r="I139" s="227"/>
      <c r="J139" s="139"/>
      <c r="K139" s="213"/>
      <c r="L139" s="139"/>
      <c r="M139" s="139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</row>
    <row r="140" spans="1:26" ht="15.75" customHeight="1" x14ac:dyDescent="0.25">
      <c r="A140" s="202"/>
      <c r="B140" s="212"/>
      <c r="C140" s="213" t="s">
        <v>78</v>
      </c>
      <c r="D140" s="139"/>
      <c r="E140" s="343">
        <v>-8973611.5600000005</v>
      </c>
      <c r="F140" s="302"/>
      <c r="G140" s="302"/>
      <c r="H140" s="226"/>
      <c r="I140" s="227"/>
      <c r="J140" s="139"/>
      <c r="K140" s="213"/>
      <c r="L140" s="139"/>
      <c r="M140" s="139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</row>
    <row r="141" spans="1:26" ht="15.75" customHeight="1" x14ac:dyDescent="0.25">
      <c r="A141" s="202"/>
      <c r="B141" s="212"/>
      <c r="C141" s="213" t="s">
        <v>185</v>
      </c>
      <c r="D141" s="139"/>
      <c r="E141" s="343">
        <v>-666884795.82000005</v>
      </c>
      <c r="F141" s="302"/>
      <c r="G141" s="302"/>
      <c r="H141" s="226"/>
      <c r="I141" s="227"/>
      <c r="J141" s="139"/>
      <c r="K141" s="213"/>
      <c r="L141" s="139"/>
      <c r="M141" s="139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  <c r="Z141" s="205"/>
    </row>
    <row r="142" spans="1:26" ht="15.75" customHeight="1" x14ac:dyDescent="0.25">
      <c r="A142" s="202"/>
      <c r="B142" s="212"/>
      <c r="C142" s="220" t="s">
        <v>202</v>
      </c>
      <c r="D142" s="139"/>
      <c r="E142" s="343">
        <v>-11395414.300000001</v>
      </c>
      <c r="F142" s="302"/>
      <c r="G142" s="302"/>
      <c r="H142" s="226"/>
      <c r="I142" s="227"/>
      <c r="J142" s="139"/>
      <c r="K142" s="213"/>
      <c r="L142" s="139"/>
      <c r="M142" s="139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205"/>
      <c r="Y142" s="205"/>
      <c r="Z142" s="205"/>
    </row>
    <row r="143" spans="1:26" ht="15.75" x14ac:dyDescent="0.25">
      <c r="A143" s="202"/>
      <c r="B143" s="212"/>
      <c r="C143" s="213" t="s">
        <v>203</v>
      </c>
      <c r="D143" s="139"/>
      <c r="E143" s="343">
        <v>-223426043.16</v>
      </c>
      <c r="F143" s="302"/>
      <c r="G143" s="138"/>
      <c r="H143" s="226"/>
      <c r="I143" s="227"/>
      <c r="J143" s="139"/>
      <c r="K143" s="213"/>
      <c r="L143" s="139"/>
      <c r="M143" s="139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  <c r="Z143" s="205"/>
    </row>
    <row r="144" spans="1:26" ht="15.75" x14ac:dyDescent="0.25">
      <c r="A144" s="202"/>
      <c r="B144" s="212"/>
      <c r="C144" s="220" t="s">
        <v>181</v>
      </c>
      <c r="D144" s="139"/>
      <c r="E144" s="343">
        <v>-1234045051.22</v>
      </c>
      <c r="F144" s="302"/>
      <c r="G144" s="138"/>
      <c r="H144" s="226"/>
      <c r="I144" s="227"/>
      <c r="J144" s="139"/>
      <c r="K144" s="213"/>
      <c r="L144" s="139"/>
      <c r="M144" s="139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</row>
    <row r="145" spans="1:26" ht="15.75" x14ac:dyDescent="0.25">
      <c r="A145" s="202"/>
      <c r="B145" s="212"/>
      <c r="C145" s="213" t="s">
        <v>204</v>
      </c>
      <c r="D145" s="139"/>
      <c r="E145" s="343">
        <v>-75849986.700000003</v>
      </c>
      <c r="F145" s="302"/>
      <c r="G145" s="302"/>
      <c r="H145" s="226"/>
      <c r="I145" s="227"/>
      <c r="J145" s="139"/>
      <c r="K145" s="213"/>
      <c r="L145" s="139"/>
      <c r="M145" s="139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  <c r="Z145" s="205"/>
    </row>
    <row r="146" spans="1:26" ht="15.75" x14ac:dyDescent="0.25">
      <c r="A146" s="202"/>
      <c r="B146" s="212"/>
      <c r="C146" s="220" t="s">
        <v>205</v>
      </c>
      <c r="D146" s="139"/>
      <c r="E146" s="343">
        <v>-1003911</v>
      </c>
      <c r="F146" s="302"/>
      <c r="G146" s="302"/>
      <c r="H146" s="226"/>
      <c r="I146" s="227"/>
      <c r="J146" s="139"/>
      <c r="K146" s="213"/>
      <c r="L146" s="139"/>
      <c r="M146" s="139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</row>
    <row r="147" spans="1:26" ht="15.75" x14ac:dyDescent="0.25">
      <c r="A147" s="202"/>
      <c r="B147" s="212"/>
      <c r="C147" s="220" t="s">
        <v>199</v>
      </c>
      <c r="D147" s="213"/>
      <c r="E147" s="344">
        <v>-6824674</v>
      </c>
      <c r="F147" s="302"/>
      <c r="G147" s="302"/>
      <c r="H147" s="227"/>
      <c r="I147" s="227"/>
      <c r="J147" s="139"/>
      <c r="K147" s="213"/>
      <c r="L147" s="139"/>
      <c r="M147" s="139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</row>
    <row r="148" spans="1:26" ht="15.75" customHeight="1" x14ac:dyDescent="0.25">
      <c r="A148" s="202"/>
      <c r="B148" s="212"/>
      <c r="C148" s="220"/>
      <c r="D148" s="213"/>
      <c r="E148" s="303"/>
      <c r="F148" s="302"/>
      <c r="G148" s="302"/>
      <c r="H148" s="227"/>
      <c r="I148" s="227"/>
      <c r="J148" s="139"/>
      <c r="K148" s="213"/>
      <c r="L148" s="139"/>
      <c r="M148" s="139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</row>
    <row r="149" spans="1:26" ht="15.75" customHeight="1" x14ac:dyDescent="0.25">
      <c r="A149" s="211">
        <v>19</v>
      </c>
      <c r="B149" s="202"/>
      <c r="C149" s="216" t="s">
        <v>206</v>
      </c>
      <c r="D149" s="216"/>
      <c r="E149" s="216"/>
      <c r="F149" s="216"/>
      <c r="G149" s="216"/>
      <c r="H149" s="216"/>
      <c r="I149" s="345">
        <f>G150+G152+G154+G157+G161</f>
        <v>565396172.01999998</v>
      </c>
      <c r="J149" s="139"/>
      <c r="K149" s="213"/>
      <c r="L149" s="139"/>
      <c r="M149" s="139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</row>
    <row r="150" spans="1:26" ht="15.75" customHeight="1" x14ac:dyDescent="0.25">
      <c r="A150" s="211"/>
      <c r="B150" s="203">
        <v>1905</v>
      </c>
      <c r="C150" s="213" t="s">
        <v>64</v>
      </c>
      <c r="D150" s="216"/>
      <c r="E150" s="304"/>
      <c r="F150" s="304"/>
      <c r="G150" s="344">
        <f>E151</f>
        <v>9292247</v>
      </c>
      <c r="H150" s="216"/>
      <c r="I150" s="228"/>
      <c r="J150" s="139"/>
      <c r="K150" s="213"/>
      <c r="L150" s="139"/>
      <c r="M150" s="139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</row>
    <row r="151" spans="1:26" ht="15.75" customHeight="1" x14ac:dyDescent="0.25">
      <c r="A151" s="211"/>
      <c r="B151" s="202"/>
      <c r="C151" s="213" t="s">
        <v>555</v>
      </c>
      <c r="D151" s="216"/>
      <c r="E151" s="344">
        <v>9292247</v>
      </c>
      <c r="F151" s="304"/>
      <c r="G151" s="304"/>
      <c r="H151" s="216"/>
      <c r="I151" s="228"/>
      <c r="J151" s="139"/>
      <c r="K151" s="213"/>
      <c r="L151" s="139"/>
      <c r="M151" s="139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</row>
    <row r="152" spans="1:26" ht="15.75" customHeight="1" x14ac:dyDescent="0.25">
      <c r="A152" s="202"/>
      <c r="B152" s="212">
        <v>1906</v>
      </c>
      <c r="C152" s="220" t="s">
        <v>208</v>
      </c>
      <c r="D152" s="213"/>
      <c r="E152" s="305"/>
      <c r="F152" s="306"/>
      <c r="G152" s="344">
        <f>E153</f>
        <v>538265</v>
      </c>
      <c r="H152" s="213"/>
      <c r="I152" s="213"/>
      <c r="J152" s="139"/>
      <c r="K152" s="213"/>
      <c r="L152" s="139"/>
      <c r="M152" s="139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</row>
    <row r="153" spans="1:26" ht="15.75" customHeight="1" x14ac:dyDescent="0.25">
      <c r="A153" s="202"/>
      <c r="B153" s="212"/>
      <c r="C153" s="213" t="s">
        <v>556</v>
      </c>
      <c r="D153" s="216"/>
      <c r="E153" s="344">
        <v>538265</v>
      </c>
      <c r="F153" s="306"/>
      <c r="G153" s="224"/>
      <c r="H153" s="213"/>
      <c r="I153" s="213"/>
      <c r="J153" s="139"/>
      <c r="K153" s="213"/>
      <c r="L153" s="139"/>
      <c r="M153" s="139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</row>
    <row r="154" spans="1:26" ht="15.75" customHeight="1" x14ac:dyDescent="0.25">
      <c r="A154" s="202"/>
      <c r="B154" s="212">
        <v>1908</v>
      </c>
      <c r="C154" s="213" t="s">
        <v>66</v>
      </c>
      <c r="D154" s="213"/>
      <c r="E154" s="132"/>
      <c r="F154" s="132"/>
      <c r="G154" s="344">
        <f>SUM(E155:E156)</f>
        <v>65516639.380000003</v>
      </c>
      <c r="H154" s="213"/>
      <c r="I154" s="213"/>
      <c r="J154" s="139"/>
      <c r="K154" s="216"/>
      <c r="L154" s="139"/>
      <c r="M154" s="139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</row>
    <row r="155" spans="1:26" ht="15.75" customHeight="1" x14ac:dyDescent="0.25">
      <c r="A155" s="202"/>
      <c r="B155" s="212"/>
      <c r="C155" s="213" t="s">
        <v>591</v>
      </c>
      <c r="D155" s="213"/>
      <c r="E155" s="343">
        <v>47516639.380000003</v>
      </c>
      <c r="F155" s="132"/>
      <c r="G155" s="224"/>
      <c r="H155" s="213"/>
      <c r="I155" s="213"/>
      <c r="J155" s="139"/>
      <c r="K155" s="216"/>
      <c r="L155" s="139"/>
      <c r="M155" s="139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</row>
    <row r="156" spans="1:26" ht="15.75" customHeight="1" x14ac:dyDescent="0.25">
      <c r="A156" s="202"/>
      <c r="B156" s="212"/>
      <c r="C156" s="213" t="s">
        <v>592</v>
      </c>
      <c r="D156" s="213"/>
      <c r="E156" s="344">
        <v>18000000</v>
      </c>
      <c r="F156" s="132"/>
      <c r="G156" s="132"/>
      <c r="H156" s="213"/>
      <c r="I156" s="213"/>
      <c r="J156" s="139"/>
      <c r="K156" s="213"/>
      <c r="L156" s="139"/>
      <c r="M156" s="139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</row>
    <row r="157" spans="1:26" ht="15.75" customHeight="1" x14ac:dyDescent="0.25">
      <c r="A157" s="202"/>
      <c r="B157" s="212">
        <v>1970</v>
      </c>
      <c r="C157" s="213" t="s">
        <v>209</v>
      </c>
      <c r="D157" s="213"/>
      <c r="E157" s="302"/>
      <c r="F157" s="132"/>
      <c r="G157" s="344">
        <f>SUM(E158:E160)</f>
        <v>1104927267.4100001</v>
      </c>
      <c r="H157" s="213"/>
      <c r="I157" s="213"/>
      <c r="J157" s="217"/>
      <c r="K157" s="213"/>
      <c r="L157" s="139"/>
      <c r="M157" s="139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</row>
    <row r="158" spans="1:26" ht="15.75" x14ac:dyDescent="0.25">
      <c r="A158" s="202"/>
      <c r="B158" s="212"/>
      <c r="C158" s="220" t="s">
        <v>210</v>
      </c>
      <c r="D158" s="213"/>
      <c r="E158" s="343">
        <v>715705238</v>
      </c>
      <c r="F158" s="132"/>
      <c r="G158" s="132"/>
      <c r="H158" s="213"/>
      <c r="I158" s="213"/>
      <c r="J158" s="139"/>
      <c r="K158" s="213"/>
      <c r="L158" s="139"/>
      <c r="M158" s="139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</row>
    <row r="159" spans="1:26" ht="15.75" customHeight="1" x14ac:dyDescent="0.25">
      <c r="A159" s="202"/>
      <c r="B159" s="212"/>
      <c r="C159" s="213" t="s">
        <v>211</v>
      </c>
      <c r="D159" s="213"/>
      <c r="E159" s="343">
        <v>374422029.41000003</v>
      </c>
      <c r="F159" s="132"/>
      <c r="G159" s="132"/>
      <c r="H159" s="213"/>
      <c r="I159" s="213"/>
      <c r="J159" s="139"/>
      <c r="K159" s="213"/>
      <c r="L159" s="139"/>
      <c r="M159" s="139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  <c r="Z159" s="205"/>
    </row>
    <row r="160" spans="1:26" ht="15.75" customHeight="1" x14ac:dyDescent="0.25">
      <c r="A160" s="202"/>
      <c r="B160" s="212"/>
      <c r="C160" s="213" t="s">
        <v>213</v>
      </c>
      <c r="D160" s="213"/>
      <c r="E160" s="344">
        <v>14800000</v>
      </c>
      <c r="F160" s="304"/>
      <c r="G160" s="132"/>
      <c r="H160" s="213"/>
      <c r="I160" s="213"/>
      <c r="J160" s="139"/>
      <c r="K160" s="213"/>
      <c r="L160" s="139"/>
      <c r="M160" s="139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5"/>
    </row>
    <row r="161" spans="1:26" ht="15.75" customHeight="1" x14ac:dyDescent="0.25">
      <c r="A161" s="202"/>
      <c r="B161" s="212">
        <v>1975</v>
      </c>
      <c r="C161" s="213" t="s">
        <v>212</v>
      </c>
      <c r="D161" s="213"/>
      <c r="E161" s="302"/>
      <c r="F161" s="132"/>
      <c r="G161" s="344">
        <f>SUM(E162:E164)</f>
        <v>-614878246.76999998</v>
      </c>
      <c r="H161" s="213"/>
      <c r="I161" s="213"/>
      <c r="J161" s="139"/>
      <c r="K161" s="213"/>
      <c r="L161" s="139"/>
      <c r="M161" s="139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  <c r="Z161" s="205"/>
    </row>
    <row r="162" spans="1:26" ht="15.75" customHeight="1" x14ac:dyDescent="0.25">
      <c r="A162" s="202"/>
      <c r="B162" s="212"/>
      <c r="C162" s="220" t="s">
        <v>210</v>
      </c>
      <c r="D162" s="213"/>
      <c r="E162" s="343">
        <v>-343143009.85000002</v>
      </c>
      <c r="F162" s="132"/>
      <c r="G162" s="132"/>
      <c r="H162" s="213"/>
      <c r="I162" s="213"/>
      <c r="J162" s="139"/>
      <c r="K162" s="213"/>
      <c r="L162" s="139"/>
      <c r="M162" s="139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</row>
    <row r="163" spans="1:26" ht="15.75" customHeight="1" x14ac:dyDescent="0.25">
      <c r="A163" s="202"/>
      <c r="B163" s="212"/>
      <c r="C163" s="213" t="s">
        <v>211</v>
      </c>
      <c r="D163" s="213"/>
      <c r="E163" s="343">
        <v>-269043978.92000002</v>
      </c>
      <c r="F163" s="132"/>
      <c r="G163" s="132"/>
      <c r="H163" s="213"/>
      <c r="I163" s="213"/>
      <c r="J163" s="139"/>
      <c r="K163" s="213"/>
      <c r="L163" s="139"/>
      <c r="M163" s="139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</row>
    <row r="164" spans="1:26" ht="15.75" customHeight="1" x14ac:dyDescent="0.25">
      <c r="A164" s="202"/>
      <c r="B164" s="212"/>
      <c r="C164" s="213" t="s">
        <v>213</v>
      </c>
      <c r="D164" s="213"/>
      <c r="E164" s="344">
        <v>-2691258</v>
      </c>
      <c r="F164" s="132"/>
      <c r="G164" s="132"/>
      <c r="H164" s="213"/>
      <c r="I164" s="213"/>
      <c r="J164" s="139"/>
      <c r="K164" s="213"/>
      <c r="L164" s="139"/>
      <c r="M164" s="139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</row>
    <row r="165" spans="1:26" ht="15.75" customHeight="1" x14ac:dyDescent="0.25">
      <c r="A165" s="211"/>
      <c r="B165" s="212"/>
      <c r="C165" s="213"/>
      <c r="D165" s="213"/>
      <c r="E165" s="213"/>
      <c r="F165" s="213"/>
      <c r="G165" s="213"/>
      <c r="H165" s="213"/>
      <c r="I165" s="213"/>
      <c r="J165" s="139"/>
      <c r="K165" s="213"/>
      <c r="L165" s="139"/>
      <c r="M165" s="139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205"/>
      <c r="Y165" s="205"/>
      <c r="Z165" s="205"/>
    </row>
    <row r="166" spans="1:26" ht="15.75" customHeight="1" thickBot="1" x14ac:dyDescent="0.3">
      <c r="A166" s="211"/>
      <c r="B166" s="203"/>
      <c r="C166" s="229" t="s">
        <v>89</v>
      </c>
      <c r="D166" s="213"/>
      <c r="E166" s="213"/>
      <c r="F166" s="213"/>
      <c r="G166" s="213"/>
      <c r="H166" s="213"/>
      <c r="I166" s="346">
        <f>SUM(I11:I165)</f>
        <v>9189972508.8999996</v>
      </c>
      <c r="J166" s="139"/>
      <c r="K166" s="213"/>
      <c r="L166" s="139"/>
      <c r="M166" s="139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</row>
    <row r="167" spans="1:26" ht="15.75" customHeight="1" thickTop="1" x14ac:dyDescent="0.25">
      <c r="A167" s="202"/>
      <c r="B167" s="203"/>
      <c r="C167" s="213"/>
      <c r="D167" s="213"/>
      <c r="E167" s="213"/>
      <c r="F167" s="213"/>
      <c r="G167" s="213"/>
      <c r="H167" s="213"/>
      <c r="I167" s="307"/>
      <c r="J167" s="139"/>
      <c r="K167" s="213"/>
      <c r="L167" s="139"/>
      <c r="M167" s="139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</row>
    <row r="168" spans="1:26" ht="15.75" customHeight="1" x14ac:dyDescent="0.25">
      <c r="A168" s="202"/>
      <c r="B168" s="203"/>
      <c r="C168" s="213"/>
      <c r="D168" s="213"/>
      <c r="E168" s="213"/>
      <c r="F168" s="213"/>
      <c r="G168" s="213"/>
      <c r="H168" s="213"/>
      <c r="I168" s="307"/>
      <c r="J168" s="139"/>
      <c r="K168" s="213"/>
      <c r="L168" s="139"/>
      <c r="M168" s="139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</row>
    <row r="169" spans="1:26" ht="15.75" customHeight="1" x14ac:dyDescent="0.25">
      <c r="A169" s="202"/>
      <c r="B169" s="203"/>
      <c r="C169" s="213"/>
      <c r="D169" s="213"/>
      <c r="E169" s="213"/>
      <c r="F169" s="213"/>
      <c r="G169" s="213"/>
      <c r="H169" s="213"/>
      <c r="I169" s="307"/>
      <c r="J169" s="139"/>
      <c r="K169" s="213"/>
      <c r="L169" s="139"/>
      <c r="M169" s="139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</row>
    <row r="170" spans="1:26" ht="15.75" customHeight="1" x14ac:dyDescent="0.25">
      <c r="A170" s="202"/>
      <c r="B170" s="203"/>
      <c r="C170" s="213"/>
      <c r="D170" s="213"/>
      <c r="E170" s="213"/>
      <c r="F170" s="213"/>
      <c r="G170" s="213"/>
      <c r="H170" s="213"/>
      <c r="I170" s="307"/>
      <c r="J170" s="139"/>
      <c r="K170" s="213"/>
      <c r="L170" s="139"/>
      <c r="M170" s="139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</row>
    <row r="171" spans="1:26" ht="15.75" customHeight="1" x14ac:dyDescent="0.25">
      <c r="A171" s="202"/>
      <c r="B171" s="203"/>
      <c r="C171" s="213"/>
      <c r="D171" s="213"/>
      <c r="E171" s="213"/>
      <c r="F171" s="213"/>
      <c r="G171" s="213"/>
      <c r="H171" s="213"/>
      <c r="I171" s="307"/>
      <c r="J171" s="139"/>
      <c r="K171" s="213"/>
      <c r="L171" s="139"/>
      <c r="M171" s="139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</row>
    <row r="172" spans="1:26" ht="15.75" customHeight="1" x14ac:dyDescent="0.25">
      <c r="A172" s="202"/>
      <c r="B172" s="203"/>
      <c r="C172" s="213"/>
      <c r="D172" s="213"/>
      <c r="E172" s="213"/>
      <c r="F172" s="213"/>
      <c r="G172" s="213"/>
      <c r="H172" s="213"/>
      <c r="I172" s="307"/>
      <c r="J172" s="139"/>
      <c r="K172" s="213"/>
      <c r="L172" s="139"/>
      <c r="M172" s="139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</row>
    <row r="173" spans="1:26" ht="15.75" customHeight="1" x14ac:dyDescent="0.25">
      <c r="A173" s="202"/>
      <c r="B173" s="203"/>
      <c r="C173" s="213"/>
      <c r="D173" s="213"/>
      <c r="E173" s="213"/>
      <c r="F173" s="213"/>
      <c r="G173" s="213"/>
      <c r="H173" s="213"/>
      <c r="I173" s="307"/>
      <c r="J173" s="139"/>
      <c r="K173" s="213"/>
      <c r="L173" s="139"/>
      <c r="M173" s="139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</row>
    <row r="174" spans="1:26" ht="15.75" customHeight="1" x14ac:dyDescent="0.25">
      <c r="A174" s="202"/>
      <c r="B174" s="203"/>
      <c r="C174" s="213"/>
      <c r="D174" s="213"/>
      <c r="E174" s="213"/>
      <c r="F174" s="213"/>
      <c r="G174" s="213"/>
      <c r="H174" s="213"/>
      <c r="I174" s="307"/>
      <c r="J174" s="139"/>
      <c r="K174" s="213"/>
      <c r="L174" s="139"/>
      <c r="M174" s="139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</row>
    <row r="175" spans="1:26" ht="15.75" customHeight="1" x14ac:dyDescent="0.25">
      <c r="A175" s="202"/>
      <c r="B175" s="203"/>
      <c r="C175" s="213"/>
      <c r="D175" s="213"/>
      <c r="E175" s="213"/>
      <c r="F175" s="213"/>
      <c r="G175" s="213"/>
      <c r="H175" s="213"/>
      <c r="I175" s="307"/>
      <c r="J175" s="139"/>
      <c r="K175" s="213"/>
      <c r="L175" s="139"/>
      <c r="M175" s="139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</row>
    <row r="176" spans="1:26" ht="15.75" customHeight="1" x14ac:dyDescent="0.25">
      <c r="A176" s="202"/>
      <c r="B176" s="203"/>
      <c r="C176" s="213"/>
      <c r="D176" s="213"/>
      <c r="E176" s="213"/>
      <c r="F176" s="213"/>
      <c r="G176" s="213"/>
      <c r="H176" s="213"/>
      <c r="I176" s="307"/>
      <c r="J176" s="139"/>
      <c r="K176" s="213"/>
      <c r="L176" s="139"/>
      <c r="M176" s="139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</row>
    <row r="177" spans="1:26" ht="15.75" customHeight="1" x14ac:dyDescent="0.25">
      <c r="A177" s="211">
        <v>2</v>
      </c>
      <c r="B177" s="211"/>
      <c r="C177" s="215" t="s">
        <v>7</v>
      </c>
      <c r="D177" s="216"/>
      <c r="E177" s="216"/>
      <c r="F177" s="216"/>
      <c r="G177" s="216"/>
      <c r="H177" s="216"/>
      <c r="I177" s="216"/>
      <c r="J177" s="139"/>
      <c r="K177" s="213"/>
      <c r="L177" s="139"/>
      <c r="M177" s="139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205"/>
      <c r="Y177" s="205"/>
      <c r="Z177" s="205"/>
    </row>
    <row r="178" spans="1:26" ht="15.75" customHeight="1" x14ac:dyDescent="0.25">
      <c r="A178" s="211"/>
      <c r="B178" s="212"/>
      <c r="C178" s="213"/>
      <c r="D178" s="213"/>
      <c r="E178" s="213"/>
      <c r="F178" s="213"/>
      <c r="G178" s="213"/>
      <c r="H178" s="213"/>
      <c r="I178" s="213"/>
      <c r="J178" s="139"/>
      <c r="K178" s="213"/>
      <c r="L178" s="139"/>
      <c r="M178" s="139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205"/>
      <c r="Y178" s="205"/>
      <c r="Z178" s="205"/>
    </row>
    <row r="179" spans="1:26" ht="15.75" customHeight="1" x14ac:dyDescent="0.25">
      <c r="A179" s="211">
        <v>24</v>
      </c>
      <c r="B179" s="211"/>
      <c r="C179" s="216" t="s">
        <v>214</v>
      </c>
      <c r="D179" s="216"/>
      <c r="E179" s="209"/>
      <c r="F179" s="209"/>
      <c r="G179" s="209"/>
      <c r="H179" s="209"/>
      <c r="I179" s="345">
        <f>G180+G185+G188+G194+G205+G202</f>
        <v>208113666.67000002</v>
      </c>
      <c r="J179" s="213"/>
      <c r="K179" s="213"/>
      <c r="L179" s="217"/>
      <c r="M179" s="21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</row>
    <row r="180" spans="1:26" ht="15.75" x14ac:dyDescent="0.25">
      <c r="A180" s="211"/>
      <c r="B180" s="212">
        <v>2401</v>
      </c>
      <c r="C180" s="220" t="s">
        <v>215</v>
      </c>
      <c r="D180" s="213"/>
      <c r="E180" s="227"/>
      <c r="F180" s="227"/>
      <c r="G180" s="344">
        <f>SUM(E181:E184)</f>
        <v>2089139.7100000009</v>
      </c>
      <c r="H180" s="227"/>
      <c r="I180" s="227"/>
      <c r="J180" s="213"/>
      <c r="K180" s="213"/>
      <c r="L180" s="139"/>
      <c r="M180" s="139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  <c r="Z180" s="205"/>
    </row>
    <row r="181" spans="1:26" ht="15.75" customHeight="1" x14ac:dyDescent="0.25">
      <c r="A181" s="211"/>
      <c r="B181" s="212"/>
      <c r="C181" s="220" t="s">
        <v>557</v>
      </c>
      <c r="D181" s="213"/>
      <c r="E181" s="343">
        <v>16065000</v>
      </c>
      <c r="F181" s="227"/>
      <c r="G181" s="232"/>
      <c r="H181" s="227"/>
      <c r="I181" s="227"/>
      <c r="J181" s="213"/>
      <c r="K181" s="213"/>
      <c r="L181" s="139"/>
      <c r="M181" s="139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</row>
    <row r="182" spans="1:26" ht="15.75" customHeight="1" x14ac:dyDescent="0.25">
      <c r="A182" s="211"/>
      <c r="B182" s="212"/>
      <c r="C182" s="220" t="s">
        <v>558</v>
      </c>
      <c r="D182" s="139"/>
      <c r="E182" s="343">
        <v>1834239.71</v>
      </c>
      <c r="F182" s="227"/>
      <c r="G182" s="232"/>
      <c r="H182" s="227"/>
      <c r="I182" s="227"/>
      <c r="J182" s="213"/>
      <c r="K182" s="213"/>
      <c r="L182" s="139"/>
      <c r="M182" s="139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</row>
    <row r="183" spans="1:26" ht="15.75" customHeight="1" x14ac:dyDescent="0.25">
      <c r="A183" s="211"/>
      <c r="B183" s="212"/>
      <c r="C183" s="223" t="s">
        <v>559</v>
      </c>
      <c r="D183" s="139"/>
      <c r="E183" s="343">
        <v>254900</v>
      </c>
      <c r="F183" s="227"/>
      <c r="G183" s="232"/>
      <c r="H183" s="227"/>
      <c r="I183" s="227"/>
      <c r="J183" s="213"/>
      <c r="K183" s="213"/>
      <c r="L183" s="139"/>
      <c r="M183" s="139"/>
      <c r="N183" s="205"/>
      <c r="O183" s="205"/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</row>
    <row r="184" spans="1:26" ht="15.75" customHeight="1" x14ac:dyDescent="0.25">
      <c r="A184" s="211"/>
      <c r="B184" s="212"/>
      <c r="C184" s="220" t="s">
        <v>557</v>
      </c>
      <c r="D184" s="139"/>
      <c r="E184" s="344">
        <v>-16065000</v>
      </c>
      <c r="F184" s="227"/>
      <c r="G184" s="232"/>
      <c r="H184" s="227"/>
      <c r="I184" s="227"/>
      <c r="J184" s="213"/>
      <c r="K184" s="213"/>
      <c r="L184" s="139"/>
      <c r="M184" s="139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205"/>
      <c r="Y184" s="205"/>
      <c r="Z184" s="205"/>
    </row>
    <row r="185" spans="1:26" ht="15.75" customHeight="1" x14ac:dyDescent="0.25">
      <c r="A185" s="211"/>
      <c r="B185" s="212">
        <v>2407</v>
      </c>
      <c r="C185" s="213" t="s">
        <v>49</v>
      </c>
      <c r="D185" s="139"/>
      <c r="E185" s="227"/>
      <c r="F185" s="227"/>
      <c r="G185" s="344">
        <f>SUM(E186:E187)</f>
        <v>952002</v>
      </c>
      <c r="H185" s="227"/>
      <c r="I185" s="227"/>
      <c r="J185" s="213"/>
      <c r="K185" s="213"/>
      <c r="L185" s="217"/>
      <c r="M185" s="21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</row>
    <row r="186" spans="1:26" ht="15.75" customHeight="1" x14ac:dyDescent="0.25">
      <c r="A186" s="211"/>
      <c r="B186" s="212"/>
      <c r="C186" s="132" t="s">
        <v>216</v>
      </c>
      <c r="D186" s="139"/>
      <c r="E186" s="343">
        <v>390969</v>
      </c>
      <c r="F186" s="227"/>
      <c r="G186" s="232"/>
      <c r="H186" s="227"/>
      <c r="I186" s="227"/>
      <c r="J186" s="213"/>
      <c r="K186" s="213"/>
      <c r="L186" s="217"/>
      <c r="M186" s="21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</row>
    <row r="187" spans="1:26" ht="15.75" customHeight="1" x14ac:dyDescent="0.25">
      <c r="A187" s="202"/>
      <c r="B187" s="212"/>
      <c r="C187" s="220" t="s">
        <v>217</v>
      </c>
      <c r="D187" s="139"/>
      <c r="E187" s="344">
        <v>561033</v>
      </c>
      <c r="F187" s="227"/>
      <c r="G187" s="227"/>
      <c r="H187" s="227"/>
      <c r="I187" s="227"/>
      <c r="J187" s="213"/>
      <c r="K187" s="213"/>
      <c r="L187" s="217"/>
      <c r="M187" s="21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</row>
    <row r="188" spans="1:26" ht="15.75" customHeight="1" x14ac:dyDescent="0.25">
      <c r="A188" s="211"/>
      <c r="B188" s="212">
        <v>2424</v>
      </c>
      <c r="C188" s="220" t="s">
        <v>218</v>
      </c>
      <c r="D188" s="139"/>
      <c r="E188" s="227"/>
      <c r="F188" s="227"/>
      <c r="G188" s="344">
        <f>SUM(E189:E193)</f>
        <v>125191192</v>
      </c>
      <c r="H188" s="227"/>
      <c r="I188" s="227"/>
      <c r="J188" s="213"/>
      <c r="K188" s="213"/>
      <c r="L188" s="139"/>
      <c r="M188" s="139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</row>
    <row r="189" spans="1:26" ht="15.75" customHeight="1" x14ac:dyDescent="0.25">
      <c r="A189" s="211"/>
      <c r="B189" s="212"/>
      <c r="C189" s="220" t="s">
        <v>219</v>
      </c>
      <c r="D189" s="139"/>
      <c r="E189" s="343">
        <v>36012315</v>
      </c>
      <c r="F189" s="227"/>
      <c r="G189" s="227"/>
      <c r="H189" s="227"/>
      <c r="I189" s="227"/>
      <c r="J189" s="213"/>
      <c r="K189" s="213"/>
      <c r="L189" s="139"/>
      <c r="M189" s="139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</row>
    <row r="190" spans="1:26" ht="15.75" customHeight="1" x14ac:dyDescent="0.25">
      <c r="A190" s="211"/>
      <c r="B190" s="212"/>
      <c r="C190" s="220" t="s">
        <v>220</v>
      </c>
      <c r="D190" s="139"/>
      <c r="E190" s="343">
        <v>33713427</v>
      </c>
      <c r="F190" s="227"/>
      <c r="G190" s="227"/>
      <c r="H190" s="227"/>
      <c r="I190" s="227"/>
      <c r="J190" s="213"/>
      <c r="K190" s="213"/>
      <c r="L190" s="139"/>
      <c r="M190" s="139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</row>
    <row r="191" spans="1:26" ht="15.75" customHeight="1" x14ac:dyDescent="0.25">
      <c r="A191" s="211"/>
      <c r="B191" s="212"/>
      <c r="C191" s="220" t="s">
        <v>223</v>
      </c>
      <c r="D191" s="139"/>
      <c r="E191" s="343">
        <v>45457000</v>
      </c>
      <c r="F191" s="227"/>
      <c r="G191" s="227"/>
      <c r="H191" s="227"/>
      <c r="I191" s="227"/>
      <c r="J191" s="213"/>
      <c r="K191" s="213"/>
      <c r="L191" s="139"/>
      <c r="M191" s="139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</row>
    <row r="192" spans="1:26" ht="15.75" customHeight="1" x14ac:dyDescent="0.25">
      <c r="A192" s="211"/>
      <c r="B192" s="212"/>
      <c r="C192" s="220" t="s">
        <v>225</v>
      </c>
      <c r="D192" s="139"/>
      <c r="E192" s="343">
        <v>6000000</v>
      </c>
      <c r="F192" s="227"/>
      <c r="G192" s="227"/>
      <c r="H192" s="227"/>
      <c r="I192" s="227"/>
      <c r="J192" s="213"/>
      <c r="K192" s="213"/>
      <c r="L192" s="139"/>
      <c r="M192" s="139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</row>
    <row r="193" spans="1:26" ht="15.75" customHeight="1" x14ac:dyDescent="0.25">
      <c r="A193" s="211"/>
      <c r="B193" s="212"/>
      <c r="C193" s="220" t="s">
        <v>226</v>
      </c>
      <c r="D193" s="139"/>
      <c r="E193" s="344">
        <v>4008450</v>
      </c>
      <c r="F193" s="227"/>
      <c r="G193" s="227"/>
      <c r="H193" s="227"/>
      <c r="I193" s="227"/>
      <c r="J193" s="216"/>
      <c r="K193" s="213"/>
      <c r="L193" s="139"/>
      <c r="M193" s="139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</row>
    <row r="194" spans="1:26" ht="15.75" customHeight="1" x14ac:dyDescent="0.25">
      <c r="A194" s="211"/>
      <c r="B194" s="212">
        <v>2436</v>
      </c>
      <c r="C194" s="220" t="s">
        <v>52</v>
      </c>
      <c r="D194" s="139"/>
      <c r="E194" s="227"/>
      <c r="F194" s="227"/>
      <c r="G194" s="344">
        <f>SUM(E195:F201)</f>
        <v>14697473</v>
      </c>
      <c r="H194" s="227"/>
      <c r="I194" s="227"/>
      <c r="J194" s="213"/>
      <c r="K194" s="213"/>
      <c r="L194" s="139"/>
      <c r="M194" s="139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</row>
    <row r="195" spans="1:26" ht="15.75" x14ac:dyDescent="0.25">
      <c r="A195" s="211"/>
      <c r="B195" s="212"/>
      <c r="C195" s="220" t="s">
        <v>227</v>
      </c>
      <c r="D195" s="139"/>
      <c r="E195" s="343">
        <v>114</v>
      </c>
      <c r="F195" s="227"/>
      <c r="G195" s="232"/>
      <c r="H195" s="227"/>
      <c r="I195" s="227"/>
      <c r="J195" s="213"/>
      <c r="K195" s="213"/>
      <c r="L195" s="139"/>
      <c r="M195" s="139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</row>
    <row r="196" spans="1:26" ht="15.75" customHeight="1" x14ac:dyDescent="0.25">
      <c r="A196" s="202"/>
      <c r="B196" s="203"/>
      <c r="C196" s="213" t="s">
        <v>228</v>
      </c>
      <c r="D196" s="139"/>
      <c r="E196" s="343">
        <v>679142</v>
      </c>
      <c r="F196" s="259"/>
      <c r="G196" s="227"/>
      <c r="H196" s="227"/>
      <c r="I196" s="227"/>
      <c r="J196" s="213"/>
      <c r="K196" s="213"/>
      <c r="L196" s="139"/>
      <c r="M196" s="139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</row>
    <row r="197" spans="1:26" ht="15.75" customHeight="1" x14ac:dyDescent="0.25">
      <c r="A197" s="202"/>
      <c r="B197" s="203"/>
      <c r="C197" s="213" t="s">
        <v>229</v>
      </c>
      <c r="D197" s="139"/>
      <c r="E197" s="343">
        <v>344038</v>
      </c>
      <c r="F197" s="259"/>
      <c r="G197" s="227"/>
      <c r="H197" s="227"/>
      <c r="I197" s="227"/>
      <c r="J197" s="213"/>
      <c r="K197" s="213"/>
      <c r="L197" s="139"/>
      <c r="M197" s="139"/>
      <c r="N197" s="205"/>
      <c r="O197" s="205"/>
      <c r="P197" s="205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</row>
    <row r="198" spans="1:26" ht="15.75" customHeight="1" x14ac:dyDescent="0.25">
      <c r="A198" s="202"/>
      <c r="B198" s="203"/>
      <c r="C198" s="213" t="s">
        <v>230</v>
      </c>
      <c r="D198" s="139"/>
      <c r="E198" s="343">
        <v>5969615</v>
      </c>
      <c r="F198" s="259"/>
      <c r="G198" s="227"/>
      <c r="H198" s="227"/>
      <c r="I198" s="227"/>
      <c r="J198" s="213"/>
      <c r="K198" s="213"/>
      <c r="L198" s="139"/>
      <c r="M198" s="139"/>
      <c r="N198" s="205"/>
      <c r="O198" s="205"/>
      <c r="P198" s="205"/>
      <c r="Q198" s="205"/>
      <c r="R198" s="205"/>
      <c r="S198" s="205"/>
      <c r="T198" s="205"/>
      <c r="U198" s="205"/>
      <c r="V198" s="205"/>
      <c r="W198" s="205"/>
      <c r="X198" s="205"/>
      <c r="Y198" s="205"/>
      <c r="Z198" s="205"/>
    </row>
    <row r="199" spans="1:26" ht="15.75" customHeight="1" x14ac:dyDescent="0.25">
      <c r="A199" s="202"/>
      <c r="B199" s="203"/>
      <c r="C199" s="213" t="s">
        <v>231</v>
      </c>
      <c r="D199" s="139"/>
      <c r="E199" s="343">
        <v>3326910</v>
      </c>
      <c r="F199" s="259"/>
      <c r="G199" s="227"/>
      <c r="H199" s="227"/>
      <c r="I199" s="227"/>
      <c r="J199" s="213"/>
      <c r="K199" s="213"/>
      <c r="L199" s="139"/>
      <c r="M199" s="139"/>
      <c r="N199" s="205"/>
      <c r="O199" s="205"/>
      <c r="P199" s="205"/>
      <c r="Q199" s="205"/>
      <c r="R199" s="205"/>
      <c r="S199" s="205"/>
      <c r="T199" s="205"/>
      <c r="U199" s="205"/>
      <c r="V199" s="205"/>
      <c r="W199" s="205"/>
      <c r="X199" s="205"/>
      <c r="Y199" s="205"/>
      <c r="Z199" s="205"/>
    </row>
    <row r="200" spans="1:26" ht="15.75" customHeight="1" x14ac:dyDescent="0.25">
      <c r="A200" s="202"/>
      <c r="B200" s="203"/>
      <c r="C200" s="213" t="s">
        <v>560</v>
      </c>
      <c r="D200" s="139"/>
      <c r="E200" s="343">
        <v>584</v>
      </c>
      <c r="F200" s="259"/>
      <c r="G200" s="227"/>
      <c r="H200" s="227"/>
      <c r="I200" s="227"/>
      <c r="J200" s="213"/>
      <c r="K200" s="213"/>
      <c r="L200" s="139"/>
      <c r="M200" s="139"/>
      <c r="N200" s="205"/>
      <c r="O200" s="205"/>
      <c r="P200" s="205"/>
      <c r="Q200" s="205"/>
      <c r="R200" s="205"/>
      <c r="S200" s="205"/>
      <c r="T200" s="205"/>
      <c r="U200" s="205"/>
      <c r="V200" s="205"/>
      <c r="W200" s="205"/>
      <c r="X200" s="205"/>
      <c r="Y200" s="205"/>
      <c r="Z200" s="205"/>
    </row>
    <row r="201" spans="1:26" ht="15.75" customHeight="1" x14ac:dyDescent="0.25">
      <c r="A201" s="202"/>
      <c r="B201" s="203"/>
      <c r="C201" s="213" t="s">
        <v>232</v>
      </c>
      <c r="D201" s="139"/>
      <c r="E201" s="343">
        <v>4377070</v>
      </c>
      <c r="F201" s="259"/>
      <c r="G201" s="227"/>
      <c r="H201" s="227"/>
      <c r="I201" s="227"/>
      <c r="J201" s="213"/>
      <c r="K201" s="213"/>
      <c r="L201" s="139"/>
      <c r="M201" s="139"/>
      <c r="N201" s="205"/>
      <c r="O201" s="205"/>
      <c r="P201" s="205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</row>
    <row r="202" spans="1:26" ht="15.75" customHeight="1" x14ac:dyDescent="0.25">
      <c r="A202" s="202"/>
      <c r="B202" s="203">
        <v>2440</v>
      </c>
      <c r="C202" s="213" t="s">
        <v>234</v>
      </c>
      <c r="D202" s="139"/>
      <c r="E202" s="343"/>
      <c r="F202" s="342"/>
      <c r="G202" s="344">
        <f>SUM(E203:E204)</f>
        <v>15931233</v>
      </c>
      <c r="H202" s="227"/>
      <c r="I202" s="227"/>
      <c r="J202" s="213"/>
      <c r="K202" s="213"/>
      <c r="L202" s="139"/>
      <c r="M202" s="139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</row>
    <row r="203" spans="1:26" ht="15.75" customHeight="1" x14ac:dyDescent="0.25">
      <c r="A203" s="202"/>
      <c r="B203" s="203"/>
      <c r="C203" s="213" t="s">
        <v>561</v>
      </c>
      <c r="D203" s="139"/>
      <c r="E203" s="343">
        <v>15870233</v>
      </c>
      <c r="F203" s="342"/>
      <c r="G203" s="232"/>
      <c r="H203" s="227"/>
      <c r="I203" s="227"/>
      <c r="J203" s="213"/>
      <c r="K203" s="213"/>
      <c r="L203" s="139"/>
      <c r="M203" s="139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  <c r="Z203" s="205"/>
    </row>
    <row r="204" spans="1:26" ht="15.75" customHeight="1" x14ac:dyDescent="0.25">
      <c r="A204" s="202"/>
      <c r="B204" s="203"/>
      <c r="C204" s="213" t="s">
        <v>235</v>
      </c>
      <c r="D204" s="230"/>
      <c r="E204" s="344">
        <v>61000</v>
      </c>
      <c r="F204" s="342"/>
      <c r="G204" s="227"/>
      <c r="H204" s="227"/>
      <c r="I204" s="227"/>
      <c r="J204" s="213"/>
      <c r="K204" s="213"/>
      <c r="L204" s="139"/>
      <c r="M204" s="139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</row>
    <row r="205" spans="1:26" ht="15.75" x14ac:dyDescent="0.25">
      <c r="A205" s="202"/>
      <c r="B205" s="212">
        <v>2490</v>
      </c>
      <c r="C205" s="213" t="s">
        <v>55</v>
      </c>
      <c r="D205" s="139"/>
      <c r="E205" s="227"/>
      <c r="F205" s="227"/>
      <c r="G205" s="344">
        <f>SUM(E206:E210)</f>
        <v>49252626.960000001</v>
      </c>
      <c r="H205" s="227"/>
      <c r="I205" s="227"/>
      <c r="J205" s="213"/>
      <c r="K205" s="213"/>
      <c r="L205" s="139"/>
      <c r="M205" s="139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</row>
    <row r="206" spans="1:26" ht="15.75" customHeight="1" x14ac:dyDescent="0.25">
      <c r="A206" s="202"/>
      <c r="B206" s="212"/>
      <c r="C206" s="213" t="s">
        <v>236</v>
      </c>
      <c r="D206" s="139"/>
      <c r="E206" s="343">
        <v>236500</v>
      </c>
      <c r="F206" s="227"/>
      <c r="G206" s="232"/>
      <c r="H206" s="227"/>
      <c r="I206" s="227"/>
      <c r="J206" s="213"/>
      <c r="K206" s="213"/>
      <c r="L206" s="139"/>
      <c r="M206" s="139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</row>
    <row r="207" spans="1:26" ht="15.75" x14ac:dyDescent="0.25">
      <c r="A207" s="202"/>
      <c r="B207" s="212"/>
      <c r="C207" s="220" t="s">
        <v>237</v>
      </c>
      <c r="D207" s="139"/>
      <c r="E207" s="343">
        <v>42615000</v>
      </c>
      <c r="F207" s="259"/>
      <c r="G207" s="204"/>
      <c r="H207" s="213"/>
      <c r="I207" s="213"/>
      <c r="J207" s="213"/>
      <c r="K207" s="213"/>
      <c r="L207" s="139"/>
      <c r="M207" s="139"/>
      <c r="N207" s="205"/>
      <c r="O207" s="205"/>
      <c r="P207" s="205"/>
      <c r="Q207" s="205"/>
      <c r="R207" s="205"/>
      <c r="S207" s="205"/>
      <c r="T207" s="205"/>
      <c r="U207" s="205"/>
      <c r="V207" s="205"/>
      <c r="W207" s="205"/>
      <c r="X207" s="205"/>
      <c r="Y207" s="205"/>
      <c r="Z207" s="205"/>
    </row>
    <row r="208" spans="1:26" ht="15.75" customHeight="1" x14ac:dyDescent="0.25">
      <c r="A208" s="202"/>
      <c r="B208" s="212"/>
      <c r="C208" s="220" t="s">
        <v>238</v>
      </c>
      <c r="D208" s="139"/>
      <c r="E208" s="343">
        <v>2761475.96</v>
      </c>
      <c r="F208" s="259"/>
      <c r="G208" s="213"/>
      <c r="H208" s="213"/>
      <c r="I208" s="213"/>
      <c r="J208" s="213"/>
      <c r="K208" s="213"/>
      <c r="L208" s="139"/>
      <c r="M208" s="139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  <c r="Z208" s="205"/>
    </row>
    <row r="209" spans="1:26" ht="15.75" customHeight="1" x14ac:dyDescent="0.25">
      <c r="A209" s="202"/>
      <c r="B209" s="203"/>
      <c r="C209" s="220" t="s">
        <v>228</v>
      </c>
      <c r="D209" s="139"/>
      <c r="E209" s="343">
        <v>1666000</v>
      </c>
      <c r="F209" s="213"/>
      <c r="G209" s="213"/>
      <c r="H209" s="213"/>
      <c r="I209" s="213"/>
      <c r="J209" s="213"/>
      <c r="K209" s="213"/>
      <c r="L209" s="139"/>
      <c r="M209" s="139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</row>
    <row r="210" spans="1:26" ht="15.75" customHeight="1" x14ac:dyDescent="0.25">
      <c r="A210" s="202"/>
      <c r="B210" s="203"/>
      <c r="C210" s="220" t="s">
        <v>562</v>
      </c>
      <c r="D210" s="139"/>
      <c r="E210" s="344">
        <v>1973651</v>
      </c>
      <c r="F210" s="213"/>
      <c r="G210" s="213"/>
      <c r="H210" s="213"/>
      <c r="I210" s="213"/>
      <c r="J210" s="213"/>
      <c r="K210" s="213"/>
      <c r="L210" s="139"/>
      <c r="M210" s="139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  <c r="Z210" s="205"/>
    </row>
    <row r="211" spans="1:26" ht="15.75" customHeight="1" x14ac:dyDescent="0.25">
      <c r="A211" s="202"/>
      <c r="B211" s="203"/>
      <c r="C211" s="220"/>
      <c r="D211" s="139"/>
      <c r="E211" s="347"/>
      <c r="F211" s="213"/>
      <c r="G211" s="213"/>
      <c r="H211" s="213"/>
      <c r="I211" s="213"/>
      <c r="J211" s="213"/>
      <c r="K211" s="213"/>
      <c r="L211" s="139"/>
      <c r="M211" s="139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5"/>
    </row>
    <row r="212" spans="1:26" ht="15.75" customHeight="1" x14ac:dyDescent="0.25">
      <c r="A212" s="211">
        <v>25</v>
      </c>
      <c r="B212" s="211"/>
      <c r="C212" s="216" t="s">
        <v>239</v>
      </c>
      <c r="D212" s="217"/>
      <c r="E212" s="216"/>
      <c r="F212" s="216"/>
      <c r="G212" s="216"/>
      <c r="H212" s="216"/>
      <c r="I212" s="345">
        <f>+G213</f>
        <v>951669906.90999997</v>
      </c>
      <c r="J212" s="213"/>
      <c r="K212" s="216"/>
      <c r="L212" s="139"/>
      <c r="M212" s="139"/>
      <c r="N212" s="205"/>
      <c r="O212" s="205"/>
      <c r="P212" s="205"/>
      <c r="Q212" s="205"/>
      <c r="R212" s="205"/>
      <c r="S212" s="205"/>
      <c r="T212" s="205"/>
      <c r="U212" s="205"/>
      <c r="V212" s="205"/>
      <c r="W212" s="205"/>
      <c r="X212" s="205"/>
      <c r="Y212" s="205"/>
      <c r="Z212" s="205"/>
    </row>
    <row r="213" spans="1:26" ht="15.75" customHeight="1" x14ac:dyDescent="0.25">
      <c r="A213" s="211"/>
      <c r="B213" s="212">
        <v>2511</v>
      </c>
      <c r="C213" s="220" t="s">
        <v>240</v>
      </c>
      <c r="D213" s="139"/>
      <c r="E213" s="227"/>
      <c r="F213" s="213"/>
      <c r="G213" s="344">
        <f>SUM(E214:E224)</f>
        <v>951669906.90999997</v>
      </c>
      <c r="H213" s="213"/>
      <c r="I213" s="213"/>
      <c r="J213" s="213"/>
      <c r="K213" s="213"/>
      <c r="L213" s="139"/>
      <c r="M213" s="139"/>
      <c r="N213" s="205"/>
      <c r="O213" s="205"/>
      <c r="P213" s="205"/>
      <c r="Q213" s="205"/>
      <c r="R213" s="205"/>
      <c r="S213" s="205"/>
      <c r="T213" s="205"/>
      <c r="U213" s="205"/>
      <c r="V213" s="205"/>
      <c r="W213" s="205"/>
      <c r="X213" s="205"/>
      <c r="Y213" s="205"/>
      <c r="Z213" s="205"/>
    </row>
    <row r="214" spans="1:26" ht="15.75" customHeight="1" x14ac:dyDescent="0.25">
      <c r="A214" s="211"/>
      <c r="B214" s="212"/>
      <c r="C214" s="220" t="s">
        <v>241</v>
      </c>
      <c r="D214" s="226"/>
      <c r="E214" s="343">
        <v>19390306</v>
      </c>
      <c r="F214" s="213"/>
      <c r="G214" s="213"/>
      <c r="H214" s="213"/>
      <c r="I214" s="213"/>
      <c r="J214" s="213"/>
      <c r="K214" s="213"/>
      <c r="L214" s="217"/>
      <c r="M214" s="21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</row>
    <row r="215" spans="1:26" ht="15.75" customHeight="1" x14ac:dyDescent="0.25">
      <c r="A215" s="211"/>
      <c r="B215" s="212"/>
      <c r="C215" s="213" t="s">
        <v>242</v>
      </c>
      <c r="D215" s="226"/>
      <c r="E215" s="343">
        <v>123297193.47</v>
      </c>
      <c r="F215" s="213"/>
      <c r="G215" s="308"/>
      <c r="H215" s="213"/>
      <c r="I215" s="213"/>
      <c r="J215" s="213"/>
      <c r="K215" s="213"/>
      <c r="L215" s="217"/>
      <c r="M215" s="21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</row>
    <row r="216" spans="1:26" ht="15.75" customHeight="1" x14ac:dyDescent="0.25">
      <c r="A216" s="211"/>
      <c r="B216" s="212"/>
      <c r="C216" s="213" t="s">
        <v>243</v>
      </c>
      <c r="D216" s="226"/>
      <c r="E216" s="343">
        <v>85117012.810000002</v>
      </c>
      <c r="F216" s="213"/>
      <c r="G216" s="213"/>
      <c r="H216" s="213"/>
      <c r="I216" s="213"/>
      <c r="J216" s="213"/>
      <c r="K216" s="213"/>
      <c r="L216" s="139"/>
      <c r="M216" s="139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  <c r="Z216" s="205"/>
    </row>
    <row r="217" spans="1:26" ht="15.75" customHeight="1" x14ac:dyDescent="0.25">
      <c r="A217" s="211"/>
      <c r="B217" s="212"/>
      <c r="C217" s="213" t="s">
        <v>244</v>
      </c>
      <c r="D217" s="226"/>
      <c r="E217" s="343">
        <v>402722709.63</v>
      </c>
      <c r="F217" s="213"/>
      <c r="G217" s="213"/>
      <c r="H217" s="213"/>
      <c r="I217" s="213"/>
      <c r="J217" s="213"/>
      <c r="K217" s="216"/>
      <c r="L217" s="139"/>
      <c r="M217" s="139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  <c r="Z217" s="205"/>
    </row>
    <row r="218" spans="1:26" ht="15.75" customHeight="1" x14ac:dyDescent="0.25">
      <c r="A218" s="211"/>
      <c r="B218" s="212"/>
      <c r="C218" s="213" t="s">
        <v>245</v>
      </c>
      <c r="D218" s="226"/>
      <c r="E218" s="343">
        <v>80673228</v>
      </c>
      <c r="F218" s="213"/>
      <c r="G218" s="213"/>
      <c r="H218" s="213"/>
      <c r="I218" s="213"/>
      <c r="J218" s="213"/>
      <c r="K218" s="213"/>
      <c r="L218" s="139"/>
      <c r="M218" s="139"/>
      <c r="N218" s="205"/>
      <c r="O218" s="205"/>
      <c r="P218" s="205"/>
      <c r="Q218" s="205"/>
      <c r="R218" s="205"/>
      <c r="S218" s="205"/>
      <c r="T218" s="205"/>
      <c r="U218" s="205"/>
      <c r="V218" s="205"/>
      <c r="W218" s="205"/>
      <c r="X218" s="205"/>
      <c r="Y218" s="205"/>
      <c r="Z218" s="205"/>
    </row>
    <row r="219" spans="1:26" ht="15.75" customHeight="1" x14ac:dyDescent="0.25">
      <c r="A219" s="211"/>
      <c r="B219" s="212"/>
      <c r="C219" s="213" t="s">
        <v>246</v>
      </c>
      <c r="D219" s="226"/>
      <c r="E219" s="343">
        <v>5229125</v>
      </c>
      <c r="F219" s="213"/>
      <c r="G219" s="213"/>
      <c r="H219" s="213"/>
      <c r="I219" s="213"/>
      <c r="J219" s="213"/>
      <c r="K219" s="216"/>
      <c r="L219" s="139"/>
      <c r="M219" s="139"/>
      <c r="N219" s="205"/>
      <c r="O219" s="205"/>
      <c r="P219" s="205"/>
      <c r="Q219" s="205"/>
      <c r="R219" s="205"/>
      <c r="S219" s="205"/>
      <c r="T219" s="205"/>
      <c r="U219" s="205"/>
      <c r="V219" s="205"/>
      <c r="W219" s="205"/>
      <c r="X219" s="205"/>
      <c r="Y219" s="205"/>
      <c r="Z219" s="205"/>
    </row>
    <row r="220" spans="1:26" ht="15.75" customHeight="1" x14ac:dyDescent="0.25">
      <c r="A220" s="211"/>
      <c r="B220" s="212"/>
      <c r="C220" s="220" t="s">
        <v>248</v>
      </c>
      <c r="D220" s="226"/>
      <c r="E220" s="343">
        <v>6476900</v>
      </c>
      <c r="F220" s="213"/>
      <c r="G220" s="213"/>
      <c r="H220" s="213"/>
      <c r="I220" s="213"/>
      <c r="J220" s="216"/>
      <c r="K220" s="213"/>
      <c r="L220" s="139"/>
      <c r="M220" s="139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  <c r="Z220" s="205"/>
    </row>
    <row r="221" spans="1:26" ht="15.75" customHeight="1" x14ac:dyDescent="0.25">
      <c r="A221" s="211"/>
      <c r="B221" s="212"/>
      <c r="C221" s="220" t="s">
        <v>249</v>
      </c>
      <c r="D221" s="226"/>
      <c r="E221" s="343">
        <v>110099170</v>
      </c>
      <c r="F221" s="213"/>
      <c r="G221" s="213"/>
      <c r="H221" s="213"/>
      <c r="I221" s="213"/>
      <c r="J221" s="213"/>
      <c r="K221" s="213"/>
      <c r="L221" s="139"/>
      <c r="M221" s="139"/>
      <c r="N221" s="205"/>
      <c r="O221" s="205"/>
      <c r="P221" s="205"/>
      <c r="Q221" s="205"/>
      <c r="R221" s="205"/>
      <c r="S221" s="205"/>
      <c r="T221" s="205"/>
      <c r="U221" s="205"/>
      <c r="V221" s="205"/>
      <c r="W221" s="205"/>
      <c r="X221" s="205"/>
      <c r="Y221" s="205"/>
      <c r="Z221" s="205"/>
    </row>
    <row r="222" spans="1:26" ht="15.75" customHeight="1" x14ac:dyDescent="0.25">
      <c r="A222" s="211"/>
      <c r="B222" s="212"/>
      <c r="C222" s="220" t="s">
        <v>250</v>
      </c>
      <c r="D222" s="226"/>
      <c r="E222" s="343">
        <v>84292642</v>
      </c>
      <c r="F222" s="213"/>
      <c r="G222" s="213"/>
      <c r="H222" s="213"/>
      <c r="I222" s="213"/>
      <c r="J222" s="213"/>
      <c r="K222" s="213"/>
      <c r="L222" s="139"/>
      <c r="M222" s="139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</row>
    <row r="223" spans="1:26" ht="15.75" customHeight="1" x14ac:dyDescent="0.2">
      <c r="A223" s="223"/>
      <c r="B223" s="212"/>
      <c r="C223" s="220" t="s">
        <v>251</v>
      </c>
      <c r="D223" s="226"/>
      <c r="E223" s="343">
        <v>34079700</v>
      </c>
      <c r="F223" s="213"/>
      <c r="G223" s="213"/>
      <c r="H223" s="213"/>
      <c r="I223" s="213"/>
      <c r="J223" s="213"/>
      <c r="K223" s="213"/>
      <c r="L223" s="139"/>
      <c r="M223" s="139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</row>
    <row r="224" spans="1:26" ht="15.75" customHeight="1" x14ac:dyDescent="0.2">
      <c r="A224" s="223"/>
      <c r="B224" s="212"/>
      <c r="C224" s="220" t="s">
        <v>458</v>
      </c>
      <c r="D224" s="226"/>
      <c r="E224" s="344">
        <v>291920</v>
      </c>
      <c r="F224" s="213"/>
      <c r="G224" s="213"/>
      <c r="H224" s="213"/>
      <c r="I224" s="213"/>
      <c r="J224" s="213"/>
      <c r="K224" s="213"/>
      <c r="L224" s="139"/>
      <c r="M224" s="139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</row>
    <row r="225" spans="1:26" ht="15.75" customHeight="1" x14ac:dyDescent="0.2">
      <c r="A225" s="223"/>
      <c r="B225" s="212"/>
      <c r="C225" s="220"/>
      <c r="D225" s="226"/>
      <c r="E225" s="347"/>
      <c r="F225" s="213"/>
      <c r="G225" s="213"/>
      <c r="H225" s="213"/>
      <c r="I225" s="213"/>
      <c r="J225" s="213"/>
      <c r="K225" s="213"/>
      <c r="L225" s="139"/>
      <c r="M225" s="139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</row>
    <row r="226" spans="1:26" ht="15.75" customHeight="1" x14ac:dyDescent="0.2">
      <c r="A226" s="223"/>
      <c r="B226" s="212"/>
      <c r="C226" s="220"/>
      <c r="D226" s="226"/>
      <c r="E226" s="347"/>
      <c r="F226" s="213"/>
      <c r="G226" s="213"/>
      <c r="H226" s="213"/>
      <c r="I226" s="213"/>
      <c r="J226" s="213"/>
      <c r="K226" s="213"/>
      <c r="L226" s="139"/>
      <c r="M226" s="139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</row>
    <row r="227" spans="1:26" ht="15.75" customHeight="1" x14ac:dyDescent="0.2">
      <c r="A227" s="223"/>
      <c r="B227" s="212"/>
      <c r="C227" s="220"/>
      <c r="D227" s="226"/>
      <c r="E227" s="347"/>
      <c r="F227" s="213"/>
      <c r="G227" s="213"/>
      <c r="H227" s="213"/>
      <c r="I227" s="213"/>
      <c r="J227" s="213"/>
      <c r="K227" s="213"/>
      <c r="L227" s="139"/>
      <c r="M227" s="139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</row>
    <row r="228" spans="1:26" ht="15.75" customHeight="1" x14ac:dyDescent="0.2">
      <c r="A228" s="223"/>
      <c r="B228" s="212"/>
      <c r="C228" s="220"/>
      <c r="D228" s="226"/>
      <c r="E228" s="347"/>
      <c r="F228" s="213"/>
      <c r="G228" s="213"/>
      <c r="H228" s="213"/>
      <c r="I228" s="213"/>
      <c r="J228" s="213"/>
      <c r="K228" s="213"/>
      <c r="L228" s="139"/>
      <c r="M228" s="139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</row>
    <row r="229" spans="1:26" ht="15.75" customHeight="1" x14ac:dyDescent="0.2">
      <c r="A229" s="223"/>
      <c r="B229" s="212"/>
      <c r="C229" s="220"/>
      <c r="D229" s="226"/>
      <c r="E229" s="347"/>
      <c r="F229" s="213"/>
      <c r="G229" s="213"/>
      <c r="H229" s="213"/>
      <c r="I229" s="213"/>
      <c r="J229" s="213"/>
      <c r="K229" s="213"/>
      <c r="L229" s="139"/>
      <c r="M229" s="139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</row>
    <row r="230" spans="1:26" ht="15.75" customHeight="1" x14ac:dyDescent="0.25">
      <c r="A230" s="223"/>
      <c r="B230" s="212"/>
      <c r="C230" s="220"/>
      <c r="D230" s="226"/>
      <c r="E230" s="227"/>
      <c r="F230" s="213"/>
      <c r="G230" s="213"/>
      <c r="H230" s="213"/>
      <c r="I230" s="213"/>
      <c r="J230" s="213"/>
      <c r="K230" s="216"/>
      <c r="L230" s="139"/>
      <c r="M230" s="139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</row>
    <row r="231" spans="1:26" ht="15.75" customHeight="1" x14ac:dyDescent="0.25">
      <c r="A231" s="223"/>
      <c r="B231" s="212"/>
      <c r="C231" s="220"/>
      <c r="D231" s="226"/>
      <c r="E231" s="227"/>
      <c r="F231" s="213"/>
      <c r="G231" s="213"/>
      <c r="H231" s="213"/>
      <c r="I231" s="213"/>
      <c r="J231" s="213"/>
      <c r="K231" s="216"/>
      <c r="L231" s="139"/>
      <c r="M231" s="139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</row>
    <row r="232" spans="1:26" ht="15.75" customHeight="1" x14ac:dyDescent="0.25">
      <c r="A232" s="223"/>
      <c r="B232" s="212"/>
      <c r="C232" s="220"/>
      <c r="D232" s="226"/>
      <c r="E232" s="227"/>
      <c r="F232" s="213"/>
      <c r="G232" s="213"/>
      <c r="H232" s="213"/>
      <c r="I232" s="213"/>
      <c r="J232" s="213"/>
      <c r="K232" s="216"/>
      <c r="L232" s="139"/>
      <c r="M232" s="139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</row>
    <row r="233" spans="1:26" ht="15.75" customHeight="1" x14ac:dyDescent="0.25">
      <c r="A233" s="223"/>
      <c r="B233" s="212"/>
      <c r="C233" s="220"/>
      <c r="D233" s="226"/>
      <c r="E233" s="227"/>
      <c r="F233" s="213"/>
      <c r="G233" s="213"/>
      <c r="H233" s="213"/>
      <c r="I233" s="213"/>
      <c r="J233" s="213"/>
      <c r="K233" s="216"/>
      <c r="L233" s="139"/>
      <c r="M233" s="139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  <c r="Z233" s="205"/>
    </row>
    <row r="234" spans="1:26" ht="15.75" customHeight="1" x14ac:dyDescent="0.25">
      <c r="A234" s="223"/>
      <c r="B234" s="212"/>
      <c r="C234" s="220"/>
      <c r="D234" s="226"/>
      <c r="E234" s="227"/>
      <c r="F234" s="213"/>
      <c r="G234" s="213"/>
      <c r="H234" s="213"/>
      <c r="I234" s="213"/>
      <c r="J234" s="213"/>
      <c r="K234" s="216"/>
      <c r="L234" s="139"/>
      <c r="M234" s="139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</row>
    <row r="235" spans="1:26" ht="15.75" customHeight="1" x14ac:dyDescent="0.25">
      <c r="A235" s="211">
        <v>27</v>
      </c>
      <c r="B235" s="211"/>
      <c r="C235" s="233" t="s">
        <v>67</v>
      </c>
      <c r="D235" s="217"/>
      <c r="E235" s="209"/>
      <c r="F235" s="209"/>
      <c r="G235" s="209"/>
      <c r="H235" s="209"/>
      <c r="I235" s="344">
        <f>+G236</f>
        <v>81395952</v>
      </c>
      <c r="J235" s="213"/>
      <c r="K235" s="213"/>
      <c r="L235" s="139"/>
      <c r="M235" s="139"/>
      <c r="N235" s="205"/>
      <c r="O235" s="205"/>
      <c r="P235" s="205"/>
      <c r="Q235" s="205"/>
      <c r="R235" s="205"/>
      <c r="S235" s="205"/>
      <c r="T235" s="205"/>
      <c r="U235" s="205"/>
      <c r="V235" s="205"/>
      <c r="W235" s="205"/>
      <c r="X235" s="205"/>
      <c r="Y235" s="205"/>
      <c r="Z235" s="205"/>
    </row>
    <row r="236" spans="1:26" ht="15.75" customHeight="1" x14ac:dyDescent="0.25">
      <c r="A236" s="211"/>
      <c r="B236" s="212">
        <v>2701</v>
      </c>
      <c r="C236" s="213" t="s">
        <v>18</v>
      </c>
      <c r="D236" s="139"/>
      <c r="E236" s="227"/>
      <c r="F236" s="227"/>
      <c r="G236" s="344">
        <f>SUM(E237:E237)</f>
        <v>81395952</v>
      </c>
      <c r="H236" s="227"/>
      <c r="I236" s="227"/>
      <c r="J236" s="213"/>
      <c r="K236" s="216"/>
      <c r="L236" s="139"/>
      <c r="M236" s="139"/>
      <c r="N236" s="205"/>
      <c r="O236" s="205"/>
      <c r="P236" s="205"/>
      <c r="Q236" s="205"/>
      <c r="R236" s="205"/>
      <c r="S236" s="205"/>
      <c r="T236" s="205"/>
      <c r="U236" s="205"/>
      <c r="V236" s="205"/>
      <c r="W236" s="205"/>
      <c r="X236" s="205"/>
      <c r="Y236" s="205"/>
      <c r="Z236" s="205"/>
    </row>
    <row r="237" spans="1:26" ht="15.75" customHeight="1" x14ac:dyDescent="0.25">
      <c r="A237" s="211"/>
      <c r="B237" s="212"/>
      <c r="C237" s="213" t="s">
        <v>252</v>
      </c>
      <c r="D237" s="139"/>
      <c r="E237" s="344">
        <v>81395952</v>
      </c>
      <c r="F237" s="227"/>
      <c r="G237" s="227"/>
      <c r="H237" s="227"/>
      <c r="I237" s="227"/>
      <c r="J237" s="213"/>
      <c r="K237" s="213"/>
      <c r="L237" s="139"/>
      <c r="M237" s="139"/>
      <c r="N237" s="205"/>
      <c r="O237" s="205"/>
      <c r="P237" s="205"/>
      <c r="Q237" s="205"/>
      <c r="R237" s="205"/>
      <c r="S237" s="205"/>
      <c r="T237" s="205"/>
      <c r="U237" s="205"/>
      <c r="V237" s="205"/>
      <c r="W237" s="205"/>
      <c r="X237" s="205"/>
      <c r="Y237" s="205"/>
      <c r="Z237" s="205"/>
    </row>
    <row r="238" spans="1:26" ht="15.75" customHeight="1" x14ac:dyDescent="0.25">
      <c r="A238" s="211"/>
      <c r="B238" s="212"/>
      <c r="C238" s="213"/>
      <c r="D238" s="139"/>
      <c r="E238" s="227"/>
      <c r="F238" s="227"/>
      <c r="G238" s="227"/>
      <c r="H238" s="227"/>
      <c r="I238" s="227"/>
      <c r="J238" s="213"/>
      <c r="K238" s="213"/>
      <c r="L238" s="139"/>
      <c r="M238" s="139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05"/>
      <c r="Z238" s="205"/>
    </row>
    <row r="239" spans="1:26" ht="15.75" customHeight="1" thickBot="1" x14ac:dyDescent="0.3">
      <c r="A239" s="211"/>
      <c r="B239" s="211"/>
      <c r="C239" s="234" t="s">
        <v>20</v>
      </c>
      <c r="D239" s="217"/>
      <c r="E239" s="209"/>
      <c r="F239" s="209"/>
      <c r="G239" s="209"/>
      <c r="H239" s="209"/>
      <c r="I239" s="348">
        <f>I179+I212+I235</f>
        <v>1241179525.5799999</v>
      </c>
      <c r="J239" s="213"/>
      <c r="K239" s="213"/>
      <c r="L239" s="139"/>
      <c r="M239" s="139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5"/>
      <c r="Y239" s="205"/>
      <c r="Z239" s="205"/>
    </row>
    <row r="240" spans="1:26" ht="15.75" customHeight="1" thickTop="1" x14ac:dyDescent="0.25">
      <c r="A240" s="211"/>
      <c r="B240" s="211"/>
      <c r="C240" s="235"/>
      <c r="D240" s="217"/>
      <c r="E240" s="209"/>
      <c r="F240" s="209"/>
      <c r="G240" s="209"/>
      <c r="H240" s="209"/>
      <c r="I240" s="240"/>
      <c r="J240" s="213"/>
      <c r="K240" s="213"/>
      <c r="L240" s="139"/>
      <c r="M240" s="139"/>
      <c r="N240" s="205"/>
      <c r="O240" s="205"/>
      <c r="P240" s="205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</row>
    <row r="241" spans="1:26" ht="15.75" customHeight="1" x14ac:dyDescent="0.25">
      <c r="A241" s="211">
        <v>3</v>
      </c>
      <c r="B241" s="211"/>
      <c r="C241" s="236" t="s">
        <v>21</v>
      </c>
      <c r="D241" s="217"/>
      <c r="E241" s="209"/>
      <c r="F241" s="209"/>
      <c r="G241" s="209"/>
      <c r="H241" s="209"/>
      <c r="I241" s="209"/>
      <c r="J241" s="216"/>
      <c r="K241" s="213"/>
      <c r="L241" s="139"/>
      <c r="M241" s="139"/>
      <c r="N241" s="205"/>
      <c r="O241" s="205"/>
      <c r="P241" s="205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</row>
    <row r="242" spans="1:26" ht="15.75" customHeight="1" x14ac:dyDescent="0.25">
      <c r="A242" s="211"/>
      <c r="B242" s="212"/>
      <c r="C242" s="213"/>
      <c r="D242" s="139"/>
      <c r="E242" s="227"/>
      <c r="F242" s="227"/>
      <c r="G242" s="227"/>
      <c r="H242" s="227"/>
      <c r="I242" s="209"/>
      <c r="J242" s="213"/>
      <c r="K242" s="213"/>
      <c r="L242" s="139"/>
      <c r="M242" s="139"/>
      <c r="N242" s="205"/>
      <c r="O242" s="205"/>
      <c r="P242" s="205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</row>
    <row r="243" spans="1:26" ht="15.75" customHeight="1" x14ac:dyDescent="0.25">
      <c r="A243" s="211">
        <v>31</v>
      </c>
      <c r="B243" s="211"/>
      <c r="C243" s="216" t="s">
        <v>253</v>
      </c>
      <c r="D243" s="217"/>
      <c r="E243" s="309"/>
      <c r="F243" s="309"/>
      <c r="G243" s="209"/>
      <c r="H243" s="209"/>
      <c r="I243" s="345">
        <f>SUM(G245:G247)</f>
        <v>7948792983.3199987</v>
      </c>
      <c r="J243" s="216"/>
      <c r="K243" s="213"/>
      <c r="L243" s="139"/>
      <c r="M243" s="139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</row>
    <row r="244" spans="1:26" ht="15.75" customHeight="1" x14ac:dyDescent="0.25">
      <c r="A244" s="211"/>
      <c r="B244" s="212"/>
      <c r="C244" s="213"/>
      <c r="D244" s="139"/>
      <c r="E244" s="259"/>
      <c r="F244" s="259"/>
      <c r="G244" s="227"/>
      <c r="H244" s="227"/>
      <c r="I244" s="227"/>
      <c r="J244" s="213"/>
      <c r="K244" s="216"/>
      <c r="L244" s="217"/>
      <c r="M244" s="21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</row>
    <row r="245" spans="1:26" ht="15.75" customHeight="1" x14ac:dyDescent="0.25">
      <c r="A245" s="211"/>
      <c r="B245" s="212">
        <v>3105</v>
      </c>
      <c r="C245" s="213" t="s">
        <v>254</v>
      </c>
      <c r="D245" s="139"/>
      <c r="E245" s="259"/>
      <c r="F245" s="259"/>
      <c r="G245" s="343">
        <v>2135861251.4400001</v>
      </c>
      <c r="H245" s="227"/>
      <c r="I245" s="227"/>
      <c r="J245" s="213"/>
      <c r="K245" s="213"/>
      <c r="L245" s="217"/>
      <c r="M245" s="21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</row>
    <row r="246" spans="1:26" ht="15.75" customHeight="1" x14ac:dyDescent="0.25">
      <c r="A246" s="211"/>
      <c r="B246" s="212">
        <v>3109</v>
      </c>
      <c r="C246" s="213" t="s">
        <v>75</v>
      </c>
      <c r="D246" s="139"/>
      <c r="E246" s="259"/>
      <c r="F246" s="259"/>
      <c r="G246" s="343">
        <v>5839716020.9399996</v>
      </c>
      <c r="H246" s="227"/>
      <c r="I246" s="227"/>
      <c r="J246" s="213"/>
      <c r="K246" s="213"/>
      <c r="L246" s="139"/>
      <c r="M246" s="139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</row>
    <row r="247" spans="1:26" ht="15.75" customHeight="1" x14ac:dyDescent="0.25">
      <c r="A247" s="211"/>
      <c r="B247" s="212">
        <v>3110</v>
      </c>
      <c r="C247" s="213" t="s">
        <v>77</v>
      </c>
      <c r="D247" s="139"/>
      <c r="E247" s="259"/>
      <c r="F247" s="259"/>
      <c r="G247" s="344">
        <f>'ANEXO 4'!D76</f>
        <v>-26784289.060000181</v>
      </c>
      <c r="H247" s="227"/>
      <c r="I247" s="227"/>
      <c r="J247" s="213"/>
      <c r="K247" s="213"/>
      <c r="L247" s="139"/>
      <c r="M247" s="139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</row>
    <row r="248" spans="1:26" ht="15.75" customHeight="1" x14ac:dyDescent="0.25">
      <c r="A248" s="211"/>
      <c r="B248" s="212"/>
      <c r="C248" s="213"/>
      <c r="D248" s="139"/>
      <c r="E248" s="227"/>
      <c r="F248" s="227"/>
      <c r="G248" s="227"/>
      <c r="H248" s="227"/>
      <c r="I248" s="209"/>
      <c r="J248" s="213"/>
      <c r="K248" s="213"/>
      <c r="L248" s="139"/>
      <c r="M248" s="139"/>
      <c r="N248" s="205"/>
      <c r="O248" s="205"/>
      <c r="P248" s="205"/>
      <c r="Q248" s="205"/>
      <c r="R248" s="205"/>
      <c r="S248" s="205"/>
      <c r="T248" s="205"/>
      <c r="U248" s="205"/>
      <c r="V248" s="205"/>
      <c r="W248" s="205"/>
      <c r="X248" s="205"/>
      <c r="Y248" s="205"/>
      <c r="Z248" s="205"/>
    </row>
    <row r="249" spans="1:26" ht="15.75" customHeight="1" thickBot="1" x14ac:dyDescent="0.3">
      <c r="A249" s="211"/>
      <c r="B249" s="211"/>
      <c r="C249" s="234" t="s">
        <v>255</v>
      </c>
      <c r="D249" s="217"/>
      <c r="E249" s="210"/>
      <c r="F249" s="210"/>
      <c r="G249" s="210"/>
      <c r="H249" s="210"/>
      <c r="I249" s="348">
        <f>+I243</f>
        <v>7948792983.3199987</v>
      </c>
      <c r="J249" s="139"/>
      <c r="K249" s="216"/>
      <c r="L249" s="217"/>
      <c r="M249" s="21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</row>
    <row r="250" spans="1:26" ht="15.75" customHeight="1" thickTop="1" x14ac:dyDescent="0.25">
      <c r="A250" s="211"/>
      <c r="B250" s="212"/>
      <c r="C250" s="213"/>
      <c r="D250" s="139"/>
      <c r="E250" s="226"/>
      <c r="F250" s="226"/>
      <c r="G250" s="226"/>
      <c r="H250" s="226"/>
      <c r="I250" s="209"/>
      <c r="J250" s="139"/>
      <c r="K250" s="213"/>
      <c r="L250" s="139"/>
      <c r="M250" s="139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</row>
    <row r="251" spans="1:26" ht="15.75" customHeight="1" x14ac:dyDescent="0.25">
      <c r="A251" s="211"/>
      <c r="B251" s="211"/>
      <c r="C251" s="239" t="s">
        <v>256</v>
      </c>
      <c r="D251" s="217"/>
      <c r="E251" s="210"/>
      <c r="F251" s="210"/>
      <c r="G251" s="210"/>
      <c r="H251" s="210"/>
      <c r="I251" s="349">
        <f>+I249+I239</f>
        <v>9189972508.8999977</v>
      </c>
      <c r="J251" s="139"/>
      <c r="K251" s="213"/>
      <c r="L251" s="217"/>
      <c r="M251" s="21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</row>
    <row r="252" spans="1:26" ht="15.75" customHeight="1" x14ac:dyDescent="0.25">
      <c r="A252" s="211"/>
      <c r="B252" s="212"/>
      <c r="C252" s="213"/>
      <c r="D252" s="139"/>
      <c r="E252" s="226"/>
      <c r="F252" s="226"/>
      <c r="G252" s="226"/>
      <c r="H252" s="226"/>
      <c r="I252" s="209"/>
      <c r="J252" s="139"/>
      <c r="K252" s="213"/>
      <c r="L252" s="139"/>
      <c r="M252" s="139"/>
      <c r="N252" s="205"/>
      <c r="O252" s="205"/>
      <c r="P252" s="205"/>
      <c r="Q252" s="205"/>
      <c r="R252" s="205"/>
      <c r="S252" s="205"/>
      <c r="T252" s="205"/>
      <c r="U252" s="205"/>
      <c r="V252" s="205"/>
      <c r="W252" s="205"/>
      <c r="X252" s="205"/>
      <c r="Y252" s="205"/>
      <c r="Z252" s="205"/>
    </row>
    <row r="253" spans="1:26" ht="15.75" x14ac:dyDescent="0.25">
      <c r="A253" s="211">
        <v>4</v>
      </c>
      <c r="B253" s="211"/>
      <c r="C253" s="236" t="s">
        <v>257</v>
      </c>
      <c r="D253" s="210"/>
      <c r="E253" s="210"/>
      <c r="F253" s="210"/>
      <c r="G253" s="210"/>
      <c r="H253" s="210"/>
      <c r="I253" s="209"/>
      <c r="J253" s="139"/>
      <c r="K253" s="213"/>
      <c r="L253" s="217"/>
      <c r="M253" s="21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</row>
    <row r="254" spans="1:26" ht="15.75" x14ac:dyDescent="0.25">
      <c r="A254" s="211"/>
      <c r="B254" s="212"/>
      <c r="C254" s="213"/>
      <c r="D254" s="226"/>
      <c r="E254" s="226"/>
      <c r="F254" s="226"/>
      <c r="G254" s="226"/>
      <c r="H254" s="226"/>
      <c r="I254" s="227"/>
      <c r="J254" s="139"/>
      <c r="K254" s="213"/>
      <c r="L254" s="139"/>
      <c r="M254" s="139"/>
      <c r="N254" s="205"/>
      <c r="O254" s="205"/>
      <c r="P254" s="205"/>
      <c r="Q254" s="205"/>
      <c r="R254" s="205"/>
      <c r="S254" s="205"/>
      <c r="T254" s="205"/>
      <c r="U254" s="205"/>
      <c r="V254" s="205"/>
      <c r="W254" s="205"/>
      <c r="X254" s="205"/>
      <c r="Y254" s="205"/>
      <c r="Z254" s="205"/>
    </row>
    <row r="255" spans="1:26" ht="15.75" x14ac:dyDescent="0.25">
      <c r="A255" s="211">
        <v>42</v>
      </c>
      <c r="B255" s="211"/>
      <c r="C255" s="216" t="s">
        <v>258</v>
      </c>
      <c r="D255" s="210"/>
      <c r="E255" s="209"/>
      <c r="F255" s="209"/>
      <c r="G255" s="209"/>
      <c r="H255" s="209"/>
      <c r="I255" s="352">
        <f>+G259+G256</f>
        <v>65229992</v>
      </c>
      <c r="J255" s="139"/>
      <c r="K255" s="213"/>
      <c r="L255" s="139"/>
      <c r="M255" s="139"/>
      <c r="N255" s="205"/>
      <c r="O255" s="205"/>
      <c r="P255" s="205"/>
      <c r="Q255" s="205"/>
      <c r="R255" s="205"/>
      <c r="S255" s="205"/>
      <c r="T255" s="205"/>
      <c r="U255" s="205"/>
      <c r="V255" s="205"/>
      <c r="W255" s="205"/>
      <c r="X255" s="205"/>
      <c r="Y255" s="205"/>
      <c r="Z255" s="205"/>
    </row>
    <row r="256" spans="1:26" ht="15.75" x14ac:dyDescent="0.25">
      <c r="A256" s="211"/>
      <c r="B256" s="212">
        <v>4204</v>
      </c>
      <c r="C256" s="213" t="s">
        <v>259</v>
      </c>
      <c r="D256" s="210"/>
      <c r="E256" s="209"/>
      <c r="F256" s="209"/>
      <c r="G256" s="351">
        <f>SUM(E257:E258)</f>
        <v>37834858</v>
      </c>
      <c r="H256" s="209"/>
      <c r="I256" s="240"/>
      <c r="J256" s="139"/>
      <c r="K256" s="213"/>
      <c r="L256" s="139"/>
      <c r="M256" s="139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</row>
    <row r="257" spans="1:26" ht="15.75" x14ac:dyDescent="0.25">
      <c r="A257" s="211"/>
      <c r="B257" s="211"/>
      <c r="C257" s="213" t="s">
        <v>260</v>
      </c>
      <c r="D257" s="210"/>
      <c r="E257" s="350">
        <v>33398158</v>
      </c>
      <c r="F257" s="209"/>
      <c r="G257" s="209"/>
      <c r="H257" s="209"/>
      <c r="I257" s="240"/>
      <c r="J257" s="139"/>
      <c r="K257" s="213"/>
      <c r="L257" s="139"/>
      <c r="M257" s="139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5"/>
      <c r="Y257" s="205"/>
      <c r="Z257" s="205"/>
    </row>
    <row r="258" spans="1:26" ht="15.75" x14ac:dyDescent="0.25">
      <c r="A258" s="211"/>
      <c r="B258" s="211"/>
      <c r="C258" s="213" t="s">
        <v>261</v>
      </c>
      <c r="D258" s="210"/>
      <c r="E258" s="351">
        <v>4436700</v>
      </c>
      <c r="F258" s="209"/>
      <c r="G258" s="209"/>
      <c r="H258" s="209"/>
      <c r="I258" s="240"/>
      <c r="J258" s="139"/>
      <c r="K258" s="213"/>
      <c r="L258" s="139"/>
      <c r="M258" s="139"/>
      <c r="N258" s="205"/>
      <c r="O258" s="205"/>
      <c r="P258" s="205"/>
      <c r="Q258" s="205"/>
      <c r="R258" s="205"/>
      <c r="S258" s="205"/>
      <c r="T258" s="205"/>
      <c r="U258" s="205"/>
      <c r="V258" s="205"/>
      <c r="W258" s="205"/>
      <c r="X258" s="205"/>
      <c r="Y258" s="205"/>
      <c r="Z258" s="205"/>
    </row>
    <row r="259" spans="1:26" ht="15.75" x14ac:dyDescent="0.25">
      <c r="A259" s="211"/>
      <c r="B259" s="212">
        <v>4210</v>
      </c>
      <c r="C259" s="213" t="s">
        <v>127</v>
      </c>
      <c r="D259" s="226"/>
      <c r="E259" s="227"/>
      <c r="F259" s="227"/>
      <c r="G259" s="351">
        <f>SUM(E260:E262)</f>
        <v>27395134</v>
      </c>
      <c r="H259" s="227"/>
      <c r="I259" s="227"/>
      <c r="J259" s="139"/>
      <c r="K259" s="213"/>
      <c r="L259" s="139"/>
      <c r="M259" s="139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5"/>
    </row>
    <row r="260" spans="1:26" ht="15.75" customHeight="1" x14ac:dyDescent="0.25">
      <c r="A260" s="211"/>
      <c r="B260" s="212"/>
      <c r="C260" s="213" t="s">
        <v>260</v>
      </c>
      <c r="D260" s="226"/>
      <c r="E260" s="350">
        <v>5013834</v>
      </c>
      <c r="F260" s="227"/>
      <c r="G260" s="232"/>
      <c r="H260" s="227"/>
      <c r="I260" s="227"/>
      <c r="J260" s="139"/>
      <c r="K260" s="213"/>
      <c r="L260" s="139"/>
      <c r="M260" s="139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5"/>
    </row>
    <row r="261" spans="1:26" ht="15.75" customHeight="1" x14ac:dyDescent="0.25">
      <c r="A261" s="211"/>
      <c r="B261" s="212"/>
      <c r="C261" s="213" t="s">
        <v>169</v>
      </c>
      <c r="D261" s="226"/>
      <c r="E261" s="350">
        <v>22050300</v>
      </c>
      <c r="F261" s="227"/>
      <c r="G261" s="232"/>
      <c r="H261" s="227"/>
      <c r="I261" s="227"/>
      <c r="J261" s="139"/>
      <c r="K261" s="213"/>
      <c r="L261" s="139"/>
      <c r="M261" s="139"/>
      <c r="N261" s="205"/>
      <c r="O261" s="205"/>
      <c r="P261" s="205"/>
      <c r="Q261" s="205"/>
      <c r="R261" s="205"/>
      <c r="S261" s="205"/>
      <c r="T261" s="205"/>
      <c r="U261" s="205"/>
      <c r="V261" s="205"/>
      <c r="W261" s="205"/>
      <c r="X261" s="205"/>
      <c r="Y261" s="205"/>
      <c r="Z261" s="205"/>
    </row>
    <row r="262" spans="1:26" ht="15.75" customHeight="1" x14ac:dyDescent="0.25">
      <c r="A262" s="211"/>
      <c r="B262" s="212"/>
      <c r="C262" s="213" t="s">
        <v>263</v>
      </c>
      <c r="D262" s="226"/>
      <c r="E262" s="351">
        <f>140000+191000</f>
        <v>331000</v>
      </c>
      <c r="F262" s="227"/>
      <c r="G262" s="232"/>
      <c r="H262" s="227"/>
      <c r="I262" s="227"/>
      <c r="J262" s="139"/>
      <c r="K262" s="213"/>
      <c r="L262" s="139"/>
      <c r="M262" s="139"/>
      <c r="N262" s="205"/>
      <c r="O262" s="205"/>
      <c r="P262" s="205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</row>
    <row r="263" spans="1:26" ht="15.75" customHeight="1" x14ac:dyDescent="0.25">
      <c r="A263" s="211"/>
      <c r="B263" s="212"/>
      <c r="C263" s="213"/>
      <c r="D263" s="226"/>
      <c r="E263" s="232"/>
      <c r="F263" s="227"/>
      <c r="G263" s="232"/>
      <c r="H263" s="227"/>
      <c r="I263" s="227"/>
      <c r="J263" s="139"/>
      <c r="K263" s="213"/>
      <c r="L263" s="139"/>
      <c r="M263" s="139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</row>
    <row r="264" spans="1:26" ht="15.75" customHeight="1" x14ac:dyDescent="0.25">
      <c r="A264" s="211">
        <v>47</v>
      </c>
      <c r="B264" s="211"/>
      <c r="C264" s="233" t="s">
        <v>265</v>
      </c>
      <c r="D264" s="237"/>
      <c r="E264" s="209"/>
      <c r="F264" s="309"/>
      <c r="G264" s="209"/>
      <c r="H264" s="209"/>
      <c r="I264" s="352">
        <f>SUM(G265:G268)</f>
        <v>1921861875.6099999</v>
      </c>
      <c r="J264" s="139"/>
      <c r="K264" s="213"/>
      <c r="L264" s="139"/>
      <c r="M264" s="139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</row>
    <row r="265" spans="1:26" ht="15.75" customHeight="1" x14ac:dyDescent="0.25">
      <c r="A265" s="211"/>
      <c r="B265" s="212">
        <v>4705</v>
      </c>
      <c r="C265" s="213" t="s">
        <v>133</v>
      </c>
      <c r="D265" s="231"/>
      <c r="E265" s="227"/>
      <c r="F265" s="259"/>
      <c r="G265" s="351">
        <f>SUM(E266:E267)</f>
        <v>1875215724.6099999</v>
      </c>
      <c r="H265" s="227"/>
      <c r="I265" s="227"/>
      <c r="J265" s="139"/>
      <c r="K265" s="213"/>
      <c r="L265" s="139"/>
      <c r="M265" s="139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</row>
    <row r="266" spans="1:26" ht="15.75" customHeight="1" x14ac:dyDescent="0.25">
      <c r="A266" s="211"/>
      <c r="B266" s="212"/>
      <c r="C266" s="213" t="s">
        <v>266</v>
      </c>
      <c r="D266" s="231"/>
      <c r="E266" s="350">
        <v>1340646973.8099999</v>
      </c>
      <c r="F266" s="259"/>
      <c r="G266" s="227"/>
      <c r="H266" s="227"/>
      <c r="I266" s="227"/>
      <c r="J266" s="217"/>
      <c r="K266" s="213"/>
      <c r="L266" s="139"/>
      <c r="M266" s="139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</row>
    <row r="267" spans="1:26" ht="15.75" customHeight="1" x14ac:dyDescent="0.25">
      <c r="A267" s="211"/>
      <c r="B267" s="212"/>
      <c r="C267" s="213" t="s">
        <v>267</v>
      </c>
      <c r="D267" s="231"/>
      <c r="E267" s="351">
        <v>534568750.80000001</v>
      </c>
      <c r="F267" s="259"/>
      <c r="G267" s="227"/>
      <c r="H267" s="227"/>
      <c r="I267" s="227"/>
      <c r="J267" s="217"/>
      <c r="K267" s="213"/>
      <c r="L267" s="217"/>
      <c r="M267" s="21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</row>
    <row r="268" spans="1:26" ht="15.75" customHeight="1" x14ac:dyDescent="0.25">
      <c r="A268" s="211"/>
      <c r="B268" s="212">
        <v>4722</v>
      </c>
      <c r="C268" s="213" t="s">
        <v>134</v>
      </c>
      <c r="D268" s="231"/>
      <c r="E268" s="138"/>
      <c r="F268" s="259"/>
      <c r="G268" s="351">
        <f>E269</f>
        <v>46646151</v>
      </c>
      <c r="H268" s="227"/>
      <c r="I268" s="227"/>
      <c r="J268" s="139"/>
      <c r="K268" s="213"/>
      <c r="L268" s="217"/>
      <c r="M268" s="21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</row>
    <row r="269" spans="1:26" ht="15.75" customHeight="1" x14ac:dyDescent="0.25">
      <c r="A269" s="211"/>
      <c r="B269" s="212"/>
      <c r="C269" s="213" t="s">
        <v>563</v>
      </c>
      <c r="D269" s="231"/>
      <c r="E269" s="351">
        <v>46646151</v>
      </c>
      <c r="F269" s="259"/>
      <c r="G269" s="232"/>
      <c r="H269" s="227"/>
      <c r="I269" s="227"/>
      <c r="J269" s="139"/>
      <c r="K269" s="213"/>
      <c r="L269" s="217"/>
      <c r="M269" s="21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</row>
    <row r="270" spans="1:26" ht="15.75" customHeight="1" x14ac:dyDescent="0.25">
      <c r="A270" s="211"/>
      <c r="B270" s="212"/>
      <c r="C270" s="213"/>
      <c r="D270" s="231"/>
      <c r="E270" s="138"/>
      <c r="F270" s="259"/>
      <c r="G270" s="232"/>
      <c r="H270" s="227"/>
      <c r="I270" s="227"/>
      <c r="J270" s="139"/>
      <c r="K270" s="213"/>
      <c r="L270" s="217"/>
      <c r="M270" s="21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</row>
    <row r="271" spans="1:26" ht="15.75" customHeight="1" x14ac:dyDescent="0.25">
      <c r="A271" s="211">
        <v>48</v>
      </c>
      <c r="B271" s="211"/>
      <c r="C271" s="216" t="s">
        <v>119</v>
      </c>
      <c r="D271" s="210"/>
      <c r="E271" s="209"/>
      <c r="F271" s="209"/>
      <c r="G271" s="209"/>
      <c r="H271" s="209"/>
      <c r="I271" s="352">
        <f>G272</f>
        <v>1441</v>
      </c>
      <c r="J271" s="139"/>
      <c r="K271" s="213"/>
      <c r="L271" s="139"/>
      <c r="M271" s="139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</row>
    <row r="272" spans="1:26" ht="15.75" customHeight="1" x14ac:dyDescent="0.25">
      <c r="A272" s="211"/>
      <c r="B272" s="212">
        <v>4808</v>
      </c>
      <c r="C272" s="213" t="s">
        <v>269</v>
      </c>
      <c r="D272" s="231"/>
      <c r="E272" s="227"/>
      <c r="F272" s="259"/>
      <c r="G272" s="351">
        <f>SUM(E273:E274)</f>
        <v>1441</v>
      </c>
      <c r="H272" s="227"/>
      <c r="I272" s="227"/>
      <c r="J272" s="139"/>
      <c r="K272" s="213"/>
      <c r="L272" s="139"/>
      <c r="M272" s="139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</row>
    <row r="273" spans="1:26" ht="15.75" customHeight="1" x14ac:dyDescent="0.25">
      <c r="A273" s="211"/>
      <c r="B273" s="212"/>
      <c r="C273" s="213" t="s">
        <v>272</v>
      </c>
      <c r="D273" s="231"/>
      <c r="E273" s="350">
        <v>1050</v>
      </c>
      <c r="F273" s="227"/>
      <c r="G273" s="227"/>
      <c r="H273" s="227"/>
      <c r="I273" s="227"/>
      <c r="J273" s="139"/>
      <c r="K273" s="213"/>
      <c r="L273" s="139"/>
      <c r="M273" s="139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</row>
    <row r="274" spans="1:26" ht="15.75" customHeight="1" x14ac:dyDescent="0.25">
      <c r="A274" s="211"/>
      <c r="B274" s="212"/>
      <c r="C274" s="213" t="s">
        <v>120</v>
      </c>
      <c r="D274" s="231"/>
      <c r="E274" s="351">
        <v>391</v>
      </c>
      <c r="F274" s="227"/>
      <c r="G274" s="227"/>
      <c r="H274" s="227"/>
      <c r="I274" s="227"/>
      <c r="J274" s="139"/>
      <c r="K274" s="213"/>
      <c r="L274" s="139"/>
      <c r="M274" s="139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</row>
    <row r="275" spans="1:26" ht="15.75" customHeight="1" x14ac:dyDescent="0.25">
      <c r="A275" s="211"/>
      <c r="B275" s="212"/>
      <c r="C275" s="213"/>
      <c r="D275" s="231"/>
      <c r="E275" s="227"/>
      <c r="F275" s="227"/>
      <c r="G275" s="227"/>
      <c r="H275" s="227"/>
      <c r="I275" s="227"/>
      <c r="J275" s="139"/>
      <c r="K275" s="213"/>
      <c r="L275" s="139"/>
      <c r="M275" s="139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</row>
    <row r="276" spans="1:26" ht="15.75" customHeight="1" thickBot="1" x14ac:dyDescent="0.25">
      <c r="A276" s="241"/>
      <c r="B276" s="241"/>
      <c r="C276" s="234" t="s">
        <v>274</v>
      </c>
      <c r="D276" s="242"/>
      <c r="E276" s="310"/>
      <c r="F276" s="310"/>
      <c r="G276" s="310"/>
      <c r="H276" s="310"/>
      <c r="I276" s="353">
        <f>+I271+I264+I255</f>
        <v>1987093308.6099999</v>
      </c>
      <c r="J276" s="139"/>
      <c r="K276" s="213"/>
      <c r="L276" s="139"/>
      <c r="M276" s="139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</row>
    <row r="277" spans="1:26" ht="15.75" customHeight="1" thickTop="1" x14ac:dyDescent="0.25">
      <c r="A277" s="241"/>
      <c r="B277" s="241"/>
      <c r="C277" s="235"/>
      <c r="D277" s="242"/>
      <c r="E277" s="310"/>
      <c r="F277" s="310"/>
      <c r="G277" s="310"/>
      <c r="H277" s="310"/>
      <c r="I277" s="246"/>
      <c r="J277" s="139"/>
      <c r="K277" s="213"/>
      <c r="L277" s="217"/>
      <c r="M277" s="21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</row>
    <row r="278" spans="1:26" ht="15.75" customHeight="1" x14ac:dyDescent="0.25">
      <c r="A278" s="241"/>
      <c r="B278" s="241"/>
      <c r="C278" s="235"/>
      <c r="D278" s="242"/>
      <c r="E278" s="310"/>
      <c r="F278" s="310"/>
      <c r="G278" s="310"/>
      <c r="H278" s="310"/>
      <c r="I278" s="246"/>
      <c r="J278" s="139"/>
      <c r="K278" s="213"/>
      <c r="L278" s="217"/>
      <c r="M278" s="21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</row>
    <row r="279" spans="1:26" ht="15.75" customHeight="1" x14ac:dyDescent="0.25">
      <c r="A279" s="241"/>
      <c r="B279" s="241"/>
      <c r="C279" s="235"/>
      <c r="D279" s="242"/>
      <c r="E279" s="310"/>
      <c r="F279" s="310"/>
      <c r="G279" s="310"/>
      <c r="H279" s="310"/>
      <c r="I279" s="246"/>
      <c r="J279" s="139"/>
      <c r="K279" s="213"/>
      <c r="L279" s="217"/>
      <c r="M279" s="21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</row>
    <row r="280" spans="1:26" ht="15.75" customHeight="1" x14ac:dyDescent="0.25">
      <c r="A280" s="241"/>
      <c r="B280" s="241"/>
      <c r="C280" s="235"/>
      <c r="D280" s="242"/>
      <c r="E280" s="310"/>
      <c r="F280" s="310"/>
      <c r="G280" s="310"/>
      <c r="H280" s="310"/>
      <c r="I280" s="246"/>
      <c r="J280" s="139"/>
      <c r="K280" s="213"/>
      <c r="L280" s="217"/>
      <c r="M280" s="21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</row>
    <row r="281" spans="1:26" ht="15.75" customHeight="1" x14ac:dyDescent="0.25">
      <c r="A281" s="241"/>
      <c r="B281" s="241"/>
      <c r="C281" s="235"/>
      <c r="D281" s="242"/>
      <c r="E281" s="310"/>
      <c r="F281" s="310"/>
      <c r="G281" s="310"/>
      <c r="H281" s="310"/>
      <c r="I281" s="246"/>
      <c r="J281" s="139"/>
      <c r="K281" s="213"/>
      <c r="L281" s="217"/>
      <c r="M281" s="21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</row>
    <row r="282" spans="1:26" ht="15.75" customHeight="1" x14ac:dyDescent="0.25">
      <c r="A282" s="241"/>
      <c r="B282" s="241"/>
      <c r="C282" s="235"/>
      <c r="D282" s="242"/>
      <c r="E282" s="310"/>
      <c r="F282" s="310"/>
      <c r="G282" s="310"/>
      <c r="H282" s="310"/>
      <c r="I282" s="246"/>
      <c r="J282" s="139"/>
      <c r="K282" s="213"/>
      <c r="L282" s="217"/>
      <c r="M282" s="21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</row>
    <row r="283" spans="1:26" ht="15.75" customHeight="1" x14ac:dyDescent="0.25">
      <c r="A283" s="241"/>
      <c r="B283" s="241"/>
      <c r="C283" s="235"/>
      <c r="D283" s="242"/>
      <c r="E283" s="310"/>
      <c r="F283" s="310"/>
      <c r="G283" s="310"/>
      <c r="H283" s="310"/>
      <c r="I283" s="246"/>
      <c r="J283" s="139"/>
      <c r="K283" s="213"/>
      <c r="L283" s="217"/>
      <c r="M283" s="21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</row>
    <row r="284" spans="1:26" ht="15.75" customHeight="1" x14ac:dyDescent="0.25">
      <c r="A284" s="241"/>
      <c r="B284" s="241"/>
      <c r="C284" s="235"/>
      <c r="D284" s="242"/>
      <c r="E284" s="310"/>
      <c r="F284" s="310"/>
      <c r="G284" s="310"/>
      <c r="H284" s="310"/>
      <c r="I284" s="246"/>
      <c r="J284" s="139"/>
      <c r="K284" s="213"/>
      <c r="L284" s="217"/>
      <c r="M284" s="21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</row>
    <row r="285" spans="1:26" ht="15.75" customHeight="1" x14ac:dyDescent="0.25">
      <c r="A285" s="241"/>
      <c r="B285" s="241"/>
      <c r="C285" s="235"/>
      <c r="D285" s="242"/>
      <c r="E285" s="310"/>
      <c r="F285" s="310"/>
      <c r="G285" s="310"/>
      <c r="H285" s="310"/>
      <c r="I285" s="246"/>
      <c r="J285" s="139"/>
      <c r="K285" s="213"/>
      <c r="L285" s="217"/>
      <c r="M285" s="21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</row>
    <row r="286" spans="1:26" ht="15.75" customHeight="1" x14ac:dyDescent="0.25">
      <c r="A286" s="241"/>
      <c r="B286" s="241"/>
      <c r="C286" s="235"/>
      <c r="D286" s="242"/>
      <c r="E286" s="310"/>
      <c r="F286" s="310"/>
      <c r="G286" s="310"/>
      <c r="H286" s="310"/>
      <c r="I286" s="246"/>
      <c r="J286" s="139"/>
      <c r="K286" s="213"/>
      <c r="L286" s="217"/>
      <c r="M286" s="21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</row>
    <row r="287" spans="1:26" ht="15.75" customHeight="1" x14ac:dyDescent="0.25">
      <c r="A287" s="241"/>
      <c r="B287" s="241"/>
      <c r="C287" s="235"/>
      <c r="D287" s="242"/>
      <c r="E287" s="310"/>
      <c r="F287" s="310"/>
      <c r="G287" s="310"/>
      <c r="H287" s="310"/>
      <c r="I287" s="246"/>
      <c r="J287" s="139"/>
      <c r="K287" s="213"/>
      <c r="L287" s="217"/>
      <c r="M287" s="21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</row>
    <row r="288" spans="1:26" ht="15.75" customHeight="1" x14ac:dyDescent="0.25">
      <c r="A288" s="241"/>
      <c r="B288" s="241"/>
      <c r="C288" s="235"/>
      <c r="D288" s="242"/>
      <c r="E288" s="310"/>
      <c r="F288" s="310"/>
      <c r="G288" s="310"/>
      <c r="H288" s="310"/>
      <c r="I288" s="246"/>
      <c r="J288" s="139"/>
      <c r="K288" s="213"/>
      <c r="L288" s="217"/>
      <c r="M288" s="21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</row>
    <row r="289" spans="1:26" ht="15.75" customHeight="1" x14ac:dyDescent="0.25">
      <c r="A289" s="241"/>
      <c r="B289" s="241"/>
      <c r="C289" s="235"/>
      <c r="D289" s="242"/>
      <c r="E289" s="310"/>
      <c r="F289" s="310"/>
      <c r="G289" s="310"/>
      <c r="H289" s="310"/>
      <c r="I289" s="246"/>
      <c r="J289" s="139"/>
      <c r="K289" s="213"/>
      <c r="L289" s="217"/>
      <c r="M289" s="21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</row>
    <row r="290" spans="1:26" ht="15.75" customHeight="1" x14ac:dyDescent="0.25">
      <c r="A290" s="241"/>
      <c r="B290" s="241"/>
      <c r="C290" s="235"/>
      <c r="D290" s="242"/>
      <c r="E290" s="310"/>
      <c r="F290" s="310"/>
      <c r="G290" s="310"/>
      <c r="H290" s="310"/>
      <c r="I290" s="246"/>
      <c r="J290" s="139"/>
      <c r="K290" s="213"/>
      <c r="L290" s="217"/>
      <c r="M290" s="21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</row>
    <row r="291" spans="1:26" ht="15.75" customHeight="1" x14ac:dyDescent="0.25">
      <c r="A291" s="211">
        <v>5</v>
      </c>
      <c r="B291" s="211"/>
      <c r="C291" s="236" t="s">
        <v>275</v>
      </c>
      <c r="D291" s="210"/>
      <c r="E291" s="209"/>
      <c r="F291" s="209"/>
      <c r="G291" s="209"/>
      <c r="H291" s="209"/>
      <c r="I291" s="209"/>
      <c r="J291" s="139"/>
      <c r="K291" s="213"/>
      <c r="L291" s="139"/>
      <c r="M291" s="139"/>
      <c r="N291" s="205"/>
      <c r="O291" s="205"/>
      <c r="P291" s="205"/>
      <c r="Q291" s="205"/>
      <c r="R291" s="205"/>
      <c r="S291" s="205"/>
      <c r="T291" s="205"/>
      <c r="U291" s="205"/>
      <c r="V291" s="205"/>
      <c r="W291" s="205"/>
      <c r="X291" s="205"/>
      <c r="Y291" s="205"/>
      <c r="Z291" s="205"/>
    </row>
    <row r="292" spans="1:26" ht="15.75" customHeight="1" x14ac:dyDescent="0.25">
      <c r="A292" s="211"/>
      <c r="B292" s="212"/>
      <c r="C292" s="213"/>
      <c r="D292" s="210"/>
      <c r="E292" s="209"/>
      <c r="F292" s="209"/>
      <c r="G292" s="209"/>
      <c r="H292" s="210"/>
      <c r="I292" s="209"/>
      <c r="J292" s="139"/>
      <c r="K292" s="213"/>
      <c r="L292" s="139"/>
      <c r="M292" s="139"/>
      <c r="N292" s="205"/>
      <c r="O292" s="205"/>
      <c r="P292" s="205"/>
      <c r="Q292" s="205"/>
      <c r="R292" s="205"/>
      <c r="S292" s="205"/>
      <c r="T292" s="205"/>
      <c r="U292" s="205"/>
      <c r="V292" s="205"/>
      <c r="W292" s="205"/>
      <c r="X292" s="205"/>
      <c r="Y292" s="205"/>
      <c r="Z292" s="205"/>
    </row>
    <row r="293" spans="1:26" ht="15.75" customHeight="1" x14ac:dyDescent="0.25">
      <c r="A293" s="211">
        <v>51</v>
      </c>
      <c r="B293" s="211"/>
      <c r="C293" s="216" t="s">
        <v>276</v>
      </c>
      <c r="D293" s="210"/>
      <c r="E293" s="209"/>
      <c r="F293" s="209"/>
      <c r="G293" s="209"/>
      <c r="H293" s="210"/>
      <c r="I293" s="352">
        <f>SUM(G294:G332)</f>
        <v>1884354312.5</v>
      </c>
      <c r="J293" s="241"/>
      <c r="K293" s="213"/>
      <c r="L293" s="139"/>
      <c r="M293" s="139"/>
      <c r="N293" s="205"/>
      <c r="O293" s="205"/>
      <c r="P293" s="205"/>
      <c r="Q293" s="205"/>
      <c r="R293" s="205"/>
      <c r="S293" s="205"/>
      <c r="T293" s="205"/>
      <c r="U293" s="205"/>
      <c r="V293" s="205"/>
      <c r="W293" s="205"/>
      <c r="X293" s="205"/>
      <c r="Y293" s="205"/>
      <c r="Z293" s="205"/>
    </row>
    <row r="294" spans="1:26" ht="15.75" customHeight="1" x14ac:dyDescent="0.25">
      <c r="A294" s="211"/>
      <c r="B294" s="212">
        <v>5101</v>
      </c>
      <c r="C294" s="213" t="s">
        <v>138</v>
      </c>
      <c r="D294" s="226"/>
      <c r="E294" s="227"/>
      <c r="F294" s="227"/>
      <c r="G294" s="351">
        <f>SUM(E295:E299)</f>
        <v>889822946</v>
      </c>
      <c r="H294" s="226"/>
      <c r="I294" s="227"/>
      <c r="J294" s="139"/>
      <c r="K294" s="213"/>
      <c r="L294" s="139"/>
      <c r="M294" s="139"/>
      <c r="N294" s="205"/>
      <c r="O294" s="205"/>
      <c r="P294" s="205"/>
      <c r="Q294" s="205"/>
      <c r="R294" s="205"/>
      <c r="S294" s="205"/>
      <c r="T294" s="205"/>
      <c r="U294" s="205"/>
      <c r="V294" s="205"/>
      <c r="W294" s="205"/>
      <c r="X294" s="205"/>
      <c r="Y294" s="205"/>
      <c r="Z294" s="205"/>
    </row>
    <row r="295" spans="1:26" ht="15.75" x14ac:dyDescent="0.25">
      <c r="A295" s="211"/>
      <c r="B295" s="212"/>
      <c r="C295" s="213" t="s">
        <v>277</v>
      </c>
      <c r="D295" s="226"/>
      <c r="E295" s="350">
        <v>765996209</v>
      </c>
      <c r="F295" s="227"/>
      <c r="G295" s="227"/>
      <c r="H295" s="226"/>
      <c r="I295" s="227"/>
      <c r="J295" s="217"/>
      <c r="K295" s="213"/>
      <c r="L295" s="139"/>
      <c r="M295" s="139"/>
      <c r="N295" s="205"/>
      <c r="O295" s="205"/>
      <c r="P295" s="205"/>
      <c r="Q295" s="205"/>
      <c r="R295" s="205"/>
      <c r="S295" s="205"/>
      <c r="T295" s="205"/>
      <c r="U295" s="205"/>
      <c r="V295" s="205"/>
      <c r="W295" s="205"/>
      <c r="X295" s="205"/>
      <c r="Y295" s="205"/>
      <c r="Z295" s="205"/>
    </row>
    <row r="296" spans="1:26" ht="15.75" customHeight="1" x14ac:dyDescent="0.25">
      <c r="A296" s="211"/>
      <c r="B296" s="212"/>
      <c r="C296" s="220" t="s">
        <v>279</v>
      </c>
      <c r="D296" s="226"/>
      <c r="E296" s="350">
        <v>78850804</v>
      </c>
      <c r="F296" s="227"/>
      <c r="G296" s="227"/>
      <c r="H296" s="226"/>
      <c r="I296" s="227"/>
      <c r="J296" s="217"/>
      <c r="K296" s="213"/>
      <c r="L296" s="139"/>
      <c r="M296" s="139"/>
      <c r="N296" s="205"/>
      <c r="O296" s="205"/>
      <c r="P296" s="205"/>
      <c r="Q296" s="205"/>
      <c r="R296" s="205"/>
      <c r="S296" s="205"/>
      <c r="T296" s="205"/>
      <c r="U296" s="205"/>
      <c r="V296" s="205"/>
      <c r="W296" s="205"/>
      <c r="X296" s="205"/>
      <c r="Y296" s="205"/>
      <c r="Z296" s="205"/>
    </row>
    <row r="297" spans="1:26" ht="15.75" customHeight="1" x14ac:dyDescent="0.25">
      <c r="A297" s="211"/>
      <c r="B297" s="212"/>
      <c r="C297" s="213" t="s">
        <v>246</v>
      </c>
      <c r="D297" s="226"/>
      <c r="E297" s="350">
        <v>35376279</v>
      </c>
      <c r="F297" s="227"/>
      <c r="G297" s="227"/>
      <c r="H297" s="226"/>
      <c r="I297" s="227"/>
      <c r="J297" s="139"/>
      <c r="K297" s="213"/>
      <c r="L297" s="139"/>
      <c r="M297" s="139"/>
      <c r="N297" s="205"/>
      <c r="O297" s="205"/>
      <c r="P297" s="205"/>
      <c r="Q297" s="205"/>
      <c r="R297" s="205"/>
      <c r="S297" s="205"/>
      <c r="T297" s="205"/>
      <c r="U297" s="205"/>
      <c r="V297" s="205"/>
      <c r="W297" s="205"/>
      <c r="X297" s="205"/>
      <c r="Y297" s="205"/>
      <c r="Z297" s="205"/>
    </row>
    <row r="298" spans="1:26" ht="15.75" customHeight="1" x14ac:dyDescent="0.25">
      <c r="A298" s="211"/>
      <c r="B298" s="212"/>
      <c r="C298" s="213" t="s">
        <v>280</v>
      </c>
      <c r="D298" s="226"/>
      <c r="E298" s="350">
        <v>5922396</v>
      </c>
      <c r="F298" s="227"/>
      <c r="G298" s="227"/>
      <c r="H298" s="226"/>
      <c r="I298" s="227"/>
      <c r="J298" s="139"/>
      <c r="K298" s="213"/>
      <c r="L298" s="139"/>
      <c r="M298" s="139"/>
      <c r="N298" s="205"/>
      <c r="O298" s="205"/>
      <c r="P298" s="205"/>
      <c r="Q298" s="205"/>
      <c r="R298" s="205"/>
      <c r="S298" s="205"/>
      <c r="T298" s="205"/>
      <c r="U298" s="205"/>
      <c r="V298" s="205"/>
      <c r="W298" s="205"/>
      <c r="X298" s="205"/>
      <c r="Y298" s="205"/>
      <c r="Z298" s="205"/>
    </row>
    <row r="299" spans="1:26" ht="15.75" customHeight="1" x14ac:dyDescent="0.25">
      <c r="A299" s="211"/>
      <c r="B299" s="212"/>
      <c r="C299" s="213" t="s">
        <v>281</v>
      </c>
      <c r="D299" s="226"/>
      <c r="E299" s="351">
        <v>3677258</v>
      </c>
      <c r="F299" s="227"/>
      <c r="G299" s="227"/>
      <c r="H299" s="226"/>
      <c r="I299" s="227"/>
      <c r="J299" s="139"/>
      <c r="K299" s="213"/>
      <c r="L299" s="139"/>
      <c r="M299" s="139"/>
      <c r="N299" s="205"/>
      <c r="O299" s="205"/>
      <c r="P299" s="205"/>
      <c r="Q299" s="205"/>
      <c r="R299" s="205"/>
      <c r="S299" s="205"/>
      <c r="T299" s="205"/>
      <c r="U299" s="205"/>
      <c r="V299" s="205"/>
      <c r="W299" s="205"/>
      <c r="X299" s="205"/>
      <c r="Y299" s="205"/>
      <c r="Z299" s="205"/>
    </row>
    <row r="300" spans="1:26" ht="15.75" customHeight="1" x14ac:dyDescent="0.25">
      <c r="A300" s="211"/>
      <c r="B300" s="212">
        <v>5103</v>
      </c>
      <c r="C300" s="213" t="s">
        <v>139</v>
      </c>
      <c r="D300" s="226"/>
      <c r="E300" s="227"/>
      <c r="F300" s="227"/>
      <c r="G300" s="351">
        <f>SUM(E301:E305)</f>
        <v>232995156</v>
      </c>
      <c r="H300" s="226"/>
      <c r="I300" s="227"/>
      <c r="J300" s="139"/>
      <c r="K300" s="213"/>
      <c r="L300" s="139"/>
      <c r="M300" s="139"/>
      <c r="N300" s="205"/>
      <c r="O300" s="205"/>
      <c r="P300" s="205"/>
      <c r="Q300" s="205"/>
      <c r="R300" s="205"/>
      <c r="S300" s="205"/>
      <c r="T300" s="205"/>
      <c r="U300" s="205"/>
      <c r="V300" s="205"/>
      <c r="W300" s="205"/>
      <c r="X300" s="205"/>
      <c r="Y300" s="205"/>
      <c r="Z300" s="205"/>
    </row>
    <row r="301" spans="1:26" ht="15.75" customHeight="1" x14ac:dyDescent="0.25">
      <c r="A301" s="211"/>
      <c r="B301" s="212"/>
      <c r="C301" s="213" t="s">
        <v>251</v>
      </c>
      <c r="D301" s="226"/>
      <c r="E301" s="350">
        <v>34079700</v>
      </c>
      <c r="F301" s="227"/>
      <c r="G301" s="227"/>
      <c r="H301" s="226"/>
      <c r="I301" s="227"/>
      <c r="J301" s="139"/>
      <c r="K301" s="213"/>
      <c r="L301" s="241"/>
      <c r="M301" s="241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</row>
    <row r="302" spans="1:26" ht="15.75" customHeight="1" x14ac:dyDescent="0.25">
      <c r="A302" s="211"/>
      <c r="B302" s="212"/>
      <c r="C302" s="213" t="s">
        <v>282</v>
      </c>
      <c r="D302" s="226"/>
      <c r="E302" s="350">
        <v>83254300</v>
      </c>
      <c r="F302" s="227"/>
      <c r="G302" s="227"/>
      <c r="H302" s="226"/>
      <c r="I302" s="227"/>
      <c r="J302" s="139"/>
      <c r="K302" s="213"/>
      <c r="L302" s="139"/>
      <c r="M302" s="139"/>
      <c r="N302" s="205"/>
      <c r="O302" s="205"/>
      <c r="P302" s="205"/>
      <c r="Q302" s="205"/>
      <c r="R302" s="205"/>
      <c r="S302" s="205"/>
      <c r="T302" s="205"/>
      <c r="U302" s="205"/>
      <c r="V302" s="205"/>
      <c r="W302" s="205"/>
      <c r="X302" s="205"/>
      <c r="Y302" s="205"/>
      <c r="Z302" s="205"/>
    </row>
    <row r="303" spans="1:26" ht="15.75" customHeight="1" x14ac:dyDescent="0.25">
      <c r="A303" s="211"/>
      <c r="B303" s="212"/>
      <c r="C303" s="213" t="s">
        <v>283</v>
      </c>
      <c r="D303" s="226"/>
      <c r="E303" s="350">
        <v>6476900</v>
      </c>
      <c r="F303" s="227"/>
      <c r="G303" s="227"/>
      <c r="H303" s="226"/>
      <c r="I303" s="227"/>
      <c r="J303" s="139"/>
      <c r="K303" s="213"/>
      <c r="L303" s="217"/>
      <c r="M303" s="21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</row>
    <row r="304" spans="1:26" ht="15.75" customHeight="1" x14ac:dyDescent="0.25">
      <c r="A304" s="211"/>
      <c r="B304" s="212"/>
      <c r="C304" s="220" t="s">
        <v>284</v>
      </c>
      <c r="D304" s="226"/>
      <c r="E304" s="350">
        <v>56009276</v>
      </c>
      <c r="F304" s="227"/>
      <c r="G304" s="227"/>
      <c r="H304" s="226"/>
      <c r="I304" s="227"/>
      <c r="J304" s="139"/>
      <c r="K304" s="213"/>
      <c r="L304" s="217"/>
      <c r="M304" s="21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</row>
    <row r="305" spans="1:26" ht="15.75" customHeight="1" x14ac:dyDescent="0.25">
      <c r="A305" s="211"/>
      <c r="B305" s="212"/>
      <c r="C305" s="220" t="s">
        <v>285</v>
      </c>
      <c r="D305" s="226"/>
      <c r="E305" s="351">
        <v>53174980</v>
      </c>
      <c r="F305" s="227"/>
      <c r="G305" s="227"/>
      <c r="H305" s="226"/>
      <c r="I305" s="227"/>
      <c r="J305" s="139"/>
      <c r="K305" s="213"/>
      <c r="L305" s="217"/>
      <c r="M305" s="21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</row>
    <row r="306" spans="1:26" ht="15.75" customHeight="1" x14ac:dyDescent="0.25">
      <c r="A306" s="211"/>
      <c r="B306" s="212">
        <v>5104</v>
      </c>
      <c r="C306" s="220" t="s">
        <v>286</v>
      </c>
      <c r="D306" s="226"/>
      <c r="E306" s="227"/>
      <c r="F306" s="227"/>
      <c r="G306" s="351">
        <f>SUM(E307:E308)</f>
        <v>42615000</v>
      </c>
      <c r="H306" s="226"/>
      <c r="I306" s="227"/>
      <c r="J306" s="139"/>
      <c r="K306" s="213"/>
      <c r="L306" s="217"/>
      <c r="M306" s="21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</row>
    <row r="307" spans="1:26" ht="15.75" customHeight="1" x14ac:dyDescent="0.25">
      <c r="A307" s="211"/>
      <c r="B307" s="212"/>
      <c r="C307" s="213" t="s">
        <v>287</v>
      </c>
      <c r="D307" s="231"/>
      <c r="E307" s="354">
        <v>25564300</v>
      </c>
      <c r="F307" s="227"/>
      <c r="G307" s="227"/>
      <c r="H307" s="226"/>
      <c r="I307" s="227"/>
      <c r="J307" s="139"/>
      <c r="K307" s="213"/>
      <c r="L307" s="139"/>
      <c r="M307" s="139"/>
      <c r="N307" s="205"/>
      <c r="O307" s="205"/>
      <c r="P307" s="205"/>
      <c r="Q307" s="205"/>
      <c r="R307" s="205"/>
      <c r="S307" s="205"/>
      <c r="T307" s="205"/>
      <c r="U307" s="205"/>
      <c r="V307" s="205"/>
      <c r="W307" s="205"/>
      <c r="X307" s="205"/>
      <c r="Y307" s="205"/>
      <c r="Z307" s="205"/>
    </row>
    <row r="308" spans="1:26" ht="15.75" customHeight="1" x14ac:dyDescent="0.25">
      <c r="A308" s="211"/>
      <c r="B308" s="212"/>
      <c r="C308" s="213" t="s">
        <v>288</v>
      </c>
      <c r="D308" s="231"/>
      <c r="E308" s="351">
        <v>17050700</v>
      </c>
      <c r="F308" s="227"/>
      <c r="G308" s="227"/>
      <c r="H308" s="226"/>
      <c r="I308" s="227"/>
      <c r="J308" s="139"/>
      <c r="K308" s="213"/>
      <c r="L308" s="139"/>
      <c r="M308" s="139"/>
      <c r="N308" s="205"/>
      <c r="O308" s="205"/>
      <c r="P308" s="205"/>
      <c r="Q308" s="205"/>
      <c r="R308" s="205"/>
      <c r="S308" s="205"/>
      <c r="T308" s="205"/>
      <c r="U308" s="205"/>
      <c r="V308" s="205"/>
      <c r="W308" s="205"/>
      <c r="X308" s="205"/>
      <c r="Y308" s="205"/>
      <c r="Z308" s="205"/>
    </row>
    <row r="309" spans="1:26" ht="15.75" customHeight="1" x14ac:dyDescent="0.25">
      <c r="A309" s="211"/>
      <c r="B309" s="212">
        <v>5107</v>
      </c>
      <c r="C309" s="213" t="s">
        <v>141</v>
      </c>
      <c r="D309" s="226"/>
      <c r="E309" s="227"/>
      <c r="F309" s="227"/>
      <c r="G309" s="351">
        <f>SUM(E310:E316)</f>
        <v>356084841</v>
      </c>
      <c r="H309" s="226"/>
      <c r="I309" s="227"/>
      <c r="J309" s="139"/>
      <c r="K309" s="213"/>
      <c r="L309" s="139"/>
      <c r="M309" s="139"/>
      <c r="N309" s="205"/>
      <c r="O309" s="205"/>
      <c r="P309" s="205"/>
      <c r="Q309" s="205"/>
      <c r="R309" s="205"/>
      <c r="S309" s="205"/>
      <c r="T309" s="205"/>
      <c r="U309" s="205"/>
      <c r="V309" s="205"/>
      <c r="W309" s="205"/>
      <c r="X309" s="205"/>
      <c r="Y309" s="205"/>
      <c r="Z309" s="205"/>
    </row>
    <row r="310" spans="1:26" ht="15.75" customHeight="1" x14ac:dyDescent="0.25">
      <c r="A310" s="211"/>
      <c r="B310" s="212"/>
      <c r="C310" s="213" t="s">
        <v>242</v>
      </c>
      <c r="D310" s="139"/>
      <c r="E310" s="354">
        <v>55631382</v>
      </c>
      <c r="F310" s="227"/>
      <c r="G310" s="227"/>
      <c r="H310" s="226"/>
      <c r="I310" s="213"/>
      <c r="J310" s="139"/>
      <c r="K310" s="213"/>
      <c r="L310" s="139"/>
      <c r="M310" s="139"/>
      <c r="N310" s="205"/>
      <c r="O310" s="205"/>
      <c r="P310" s="205"/>
      <c r="Q310" s="205"/>
      <c r="R310" s="205"/>
      <c r="S310" s="205"/>
      <c r="T310" s="205"/>
      <c r="U310" s="205"/>
      <c r="V310" s="205"/>
      <c r="W310" s="205"/>
      <c r="X310" s="205"/>
      <c r="Y310" s="205"/>
      <c r="Z310" s="205"/>
    </row>
    <row r="311" spans="1:26" ht="15.75" customHeight="1" x14ac:dyDescent="0.25">
      <c r="A311" s="211"/>
      <c r="B311" s="212"/>
      <c r="C311" s="213" t="s">
        <v>241</v>
      </c>
      <c r="D311" s="139"/>
      <c r="E311" s="354">
        <v>79654135</v>
      </c>
      <c r="F311" s="227"/>
      <c r="G311" s="227"/>
      <c r="H311" s="226"/>
      <c r="I311" s="213"/>
      <c r="J311" s="139"/>
      <c r="K311" s="213"/>
      <c r="L311" s="139"/>
      <c r="M311" s="139"/>
      <c r="N311" s="205"/>
      <c r="O311" s="205"/>
      <c r="P311" s="205"/>
      <c r="Q311" s="205"/>
      <c r="R311" s="205"/>
      <c r="S311" s="205"/>
      <c r="T311" s="205"/>
      <c r="U311" s="205"/>
      <c r="V311" s="205"/>
      <c r="W311" s="205"/>
      <c r="X311" s="205"/>
      <c r="Y311" s="205"/>
      <c r="Z311" s="205"/>
    </row>
    <row r="312" spans="1:26" ht="15.75" customHeight="1" x14ac:dyDescent="0.25">
      <c r="A312" s="211"/>
      <c r="B312" s="212"/>
      <c r="C312" s="213" t="s">
        <v>289</v>
      </c>
      <c r="D312" s="139"/>
      <c r="E312" s="354">
        <v>38069019</v>
      </c>
      <c r="F312" s="227"/>
      <c r="G312" s="227"/>
      <c r="H312" s="226"/>
      <c r="I312" s="213"/>
      <c r="J312" s="139"/>
      <c r="K312" s="213"/>
      <c r="L312" s="139"/>
      <c r="M312" s="139"/>
      <c r="N312" s="205"/>
      <c r="O312" s="205"/>
      <c r="P312" s="205"/>
      <c r="Q312" s="205"/>
      <c r="R312" s="205"/>
      <c r="S312" s="205"/>
      <c r="T312" s="205"/>
      <c r="U312" s="205"/>
      <c r="V312" s="205"/>
      <c r="W312" s="205"/>
      <c r="X312" s="205"/>
      <c r="Y312" s="205"/>
      <c r="Z312" s="205"/>
    </row>
    <row r="313" spans="1:26" ht="15.75" customHeight="1" x14ac:dyDescent="0.25">
      <c r="A313" s="211"/>
      <c r="B313" s="212"/>
      <c r="C313" s="213" t="s">
        <v>290</v>
      </c>
      <c r="D313" s="139"/>
      <c r="E313" s="354">
        <v>82426204</v>
      </c>
      <c r="F313" s="227"/>
      <c r="G313" s="227"/>
      <c r="H313" s="226"/>
      <c r="I313" s="213"/>
      <c r="J313" s="139"/>
      <c r="K313" s="213"/>
      <c r="L313" s="139"/>
      <c r="M313" s="139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</row>
    <row r="314" spans="1:26" ht="15.75" customHeight="1" x14ac:dyDescent="0.25">
      <c r="A314" s="202"/>
      <c r="B314" s="212"/>
      <c r="C314" s="213" t="s">
        <v>291</v>
      </c>
      <c r="D314" s="139"/>
      <c r="E314" s="354">
        <v>76599961</v>
      </c>
      <c r="F314" s="227"/>
      <c r="G314" s="227"/>
      <c r="H314" s="226"/>
      <c r="I314" s="227"/>
      <c r="J314" s="139"/>
      <c r="K314" s="213"/>
      <c r="L314" s="139"/>
      <c r="M314" s="139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</row>
    <row r="315" spans="1:26" ht="15.75" customHeight="1" x14ac:dyDescent="0.25">
      <c r="A315" s="202"/>
      <c r="B315" s="212"/>
      <c r="C315" s="213" t="s">
        <v>292</v>
      </c>
      <c r="D315" s="213"/>
      <c r="E315" s="354">
        <v>820486</v>
      </c>
      <c r="F315" s="227"/>
      <c r="G315" s="227"/>
      <c r="H315" s="227"/>
      <c r="I315" s="227"/>
      <c r="J315" s="139"/>
      <c r="K315" s="213"/>
      <c r="L315" s="139"/>
      <c r="M315" s="139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</row>
    <row r="316" spans="1:26" ht="15.75" customHeight="1" x14ac:dyDescent="0.25">
      <c r="A316" s="202"/>
      <c r="B316" s="212"/>
      <c r="C316" s="213" t="s">
        <v>247</v>
      </c>
      <c r="D316" s="213"/>
      <c r="E316" s="351">
        <f>D317</f>
        <v>22883654</v>
      </c>
      <c r="F316" s="227"/>
      <c r="G316" s="227"/>
      <c r="H316" s="227"/>
      <c r="I316" s="227"/>
      <c r="J316" s="139"/>
      <c r="K316" s="213"/>
      <c r="L316" s="139"/>
      <c r="M316" s="139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</row>
    <row r="317" spans="1:26" ht="15.75" customHeight="1" x14ac:dyDescent="0.25">
      <c r="A317" s="202"/>
      <c r="B317" s="212"/>
      <c r="C317" s="213" t="s">
        <v>293</v>
      </c>
      <c r="D317" s="351">
        <v>22883654</v>
      </c>
      <c r="E317" s="227"/>
      <c r="F317" s="227"/>
      <c r="G317" s="227"/>
      <c r="H317" s="227"/>
      <c r="I317" s="227"/>
      <c r="J317" s="139"/>
      <c r="K317" s="213"/>
      <c r="L317" s="139"/>
      <c r="M317" s="139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</row>
    <row r="318" spans="1:26" ht="15.75" customHeight="1" x14ac:dyDescent="0.25">
      <c r="A318" s="202"/>
      <c r="B318" s="212">
        <v>5111</v>
      </c>
      <c r="C318" s="213" t="s">
        <v>143</v>
      </c>
      <c r="D318" s="213"/>
      <c r="E318" s="354"/>
      <c r="F318" s="227"/>
      <c r="G318" s="351">
        <f>SUM(E319:E331)</f>
        <v>346905136.5</v>
      </c>
      <c r="H318" s="227"/>
      <c r="I318" s="227"/>
      <c r="J318" s="139"/>
      <c r="K318" s="213"/>
      <c r="L318" s="139"/>
      <c r="M318" s="139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</row>
    <row r="319" spans="1:26" ht="15.75" customHeight="1" x14ac:dyDescent="0.25">
      <c r="A319" s="202"/>
      <c r="B319" s="212"/>
      <c r="C319" s="213" t="s">
        <v>294</v>
      </c>
      <c r="D319" s="213"/>
      <c r="E319" s="354">
        <v>9318411</v>
      </c>
      <c r="F319" s="227"/>
      <c r="G319" s="227"/>
      <c r="H319" s="227"/>
      <c r="I319" s="227"/>
      <c r="J319" s="139"/>
      <c r="K319" s="213"/>
      <c r="L319" s="139"/>
      <c r="M319" s="139"/>
      <c r="N319" s="205"/>
      <c r="O319" s="205"/>
      <c r="P319" s="205"/>
      <c r="Q319" s="205"/>
      <c r="R319" s="205"/>
      <c r="S319" s="205"/>
      <c r="T319" s="205"/>
      <c r="U319" s="205"/>
      <c r="V319" s="205"/>
      <c r="W319" s="205"/>
      <c r="X319" s="205"/>
      <c r="Y319" s="205"/>
      <c r="Z319" s="205"/>
    </row>
    <row r="320" spans="1:26" ht="15.75" customHeight="1" x14ac:dyDescent="0.25">
      <c r="A320" s="202"/>
      <c r="B320" s="212"/>
      <c r="C320" s="213" t="s">
        <v>61</v>
      </c>
      <c r="D320" s="213"/>
      <c r="E320" s="354">
        <v>83333.429999999993</v>
      </c>
      <c r="F320" s="227"/>
      <c r="G320" s="227"/>
      <c r="H320" s="227"/>
      <c r="I320" s="227"/>
      <c r="J320" s="139"/>
      <c r="K320" s="213"/>
      <c r="L320" s="139"/>
      <c r="M320" s="139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</row>
    <row r="321" spans="1:26" ht="15.75" customHeight="1" x14ac:dyDescent="0.25">
      <c r="A321" s="202"/>
      <c r="B321" s="212"/>
      <c r="C321" s="213" t="s">
        <v>295</v>
      </c>
      <c r="D321" s="213"/>
      <c r="E321" s="354">
        <v>6223131.96</v>
      </c>
      <c r="F321" s="227"/>
      <c r="G321" s="227"/>
      <c r="H321" s="227"/>
      <c r="I321" s="227"/>
      <c r="J321" s="139"/>
      <c r="K321" s="213"/>
      <c r="L321" s="139"/>
      <c r="M321" s="139"/>
      <c r="N321" s="205"/>
      <c r="O321" s="205"/>
      <c r="P321" s="205"/>
      <c r="Q321" s="205"/>
      <c r="R321" s="205"/>
      <c r="S321" s="205"/>
      <c r="T321" s="205"/>
      <c r="U321" s="205"/>
      <c r="V321" s="205"/>
      <c r="W321" s="205"/>
      <c r="X321" s="205"/>
      <c r="Y321" s="205"/>
      <c r="Z321" s="205"/>
    </row>
    <row r="322" spans="1:26" ht="15.75" customHeight="1" x14ac:dyDescent="0.25">
      <c r="A322" s="202"/>
      <c r="B322" s="212"/>
      <c r="C322" s="213" t="s">
        <v>296</v>
      </c>
      <c r="D322" s="213"/>
      <c r="E322" s="354">
        <v>13563845.890000001</v>
      </c>
      <c r="F322" s="227"/>
      <c r="G322" s="227"/>
      <c r="H322" s="227"/>
      <c r="I322" s="227"/>
      <c r="J322" s="139"/>
      <c r="K322" s="213"/>
      <c r="L322" s="139"/>
      <c r="M322" s="139"/>
      <c r="N322" s="205"/>
      <c r="O322" s="205"/>
      <c r="P322" s="205"/>
      <c r="Q322" s="205"/>
      <c r="R322" s="205"/>
      <c r="S322" s="205"/>
      <c r="T322" s="205"/>
      <c r="U322" s="205"/>
      <c r="V322" s="205"/>
      <c r="W322" s="205"/>
      <c r="X322" s="205"/>
      <c r="Y322" s="205"/>
      <c r="Z322" s="205"/>
    </row>
    <row r="323" spans="1:26" ht="15.75" customHeight="1" x14ac:dyDescent="0.25">
      <c r="A323" s="202"/>
      <c r="B323" s="212"/>
      <c r="C323" s="213" t="s">
        <v>562</v>
      </c>
      <c r="D323" s="213"/>
      <c r="E323" s="354">
        <v>2112395</v>
      </c>
      <c r="F323" s="227"/>
      <c r="G323" s="227"/>
      <c r="H323" s="227"/>
      <c r="I323" s="227"/>
      <c r="J323" s="139"/>
      <c r="K323" s="213"/>
      <c r="L323" s="139"/>
      <c r="M323" s="139"/>
      <c r="N323" s="205"/>
      <c r="O323" s="205"/>
      <c r="P323" s="205"/>
      <c r="Q323" s="205"/>
      <c r="R323" s="205"/>
      <c r="S323" s="205"/>
      <c r="T323" s="205"/>
      <c r="U323" s="205"/>
      <c r="V323" s="205"/>
      <c r="W323" s="205"/>
      <c r="X323" s="205"/>
      <c r="Y323" s="205"/>
      <c r="Z323" s="205"/>
    </row>
    <row r="324" spans="1:26" ht="15.75" customHeight="1" x14ac:dyDescent="0.25">
      <c r="A324" s="202"/>
      <c r="B324" s="212"/>
      <c r="C324" s="213" t="s">
        <v>297</v>
      </c>
      <c r="D324" s="213"/>
      <c r="E324" s="354">
        <v>731530.51</v>
      </c>
      <c r="F324" s="227"/>
      <c r="G324" s="227"/>
      <c r="H324" s="227"/>
      <c r="I324" s="227"/>
      <c r="J324" s="139"/>
      <c r="K324" s="213"/>
      <c r="L324" s="139"/>
      <c r="M324" s="139"/>
      <c r="N324" s="205"/>
      <c r="O324" s="205"/>
      <c r="P324" s="205"/>
      <c r="Q324" s="205"/>
      <c r="R324" s="205"/>
      <c r="S324" s="205"/>
      <c r="T324" s="205"/>
      <c r="U324" s="205"/>
      <c r="V324" s="205"/>
      <c r="W324" s="205"/>
      <c r="X324" s="205"/>
      <c r="Y324" s="205"/>
      <c r="Z324" s="205"/>
    </row>
    <row r="325" spans="1:26" ht="15.75" customHeight="1" x14ac:dyDescent="0.25">
      <c r="A325" s="202"/>
      <c r="B325" s="212"/>
      <c r="C325" s="213" t="s">
        <v>298</v>
      </c>
      <c r="D325" s="213"/>
      <c r="E325" s="354">
        <v>120000</v>
      </c>
      <c r="F325" s="227"/>
      <c r="G325" s="227"/>
      <c r="H325" s="227"/>
      <c r="I325" s="227"/>
      <c r="J325" s="139"/>
      <c r="K325" s="213"/>
      <c r="L325" s="139"/>
      <c r="M325" s="139"/>
      <c r="N325" s="205"/>
      <c r="O325" s="205"/>
      <c r="P325" s="205"/>
      <c r="Q325" s="205"/>
      <c r="R325" s="205"/>
      <c r="S325" s="205"/>
      <c r="T325" s="205"/>
      <c r="U325" s="205"/>
      <c r="V325" s="205"/>
      <c r="W325" s="205"/>
      <c r="X325" s="205"/>
      <c r="Y325" s="205"/>
      <c r="Z325" s="205"/>
    </row>
    <row r="326" spans="1:26" ht="15.75" customHeight="1" x14ac:dyDescent="0.25">
      <c r="A326" s="202"/>
      <c r="B326" s="212"/>
      <c r="C326" s="213" t="s">
        <v>299</v>
      </c>
      <c r="D326" s="213"/>
      <c r="E326" s="354">
        <v>16802789.989999998</v>
      </c>
      <c r="F326" s="227"/>
      <c r="G326" s="227"/>
      <c r="H326" s="227"/>
      <c r="I326" s="227"/>
      <c r="J326" s="139"/>
      <c r="K326" s="213"/>
      <c r="L326" s="139"/>
      <c r="M326" s="139"/>
      <c r="N326" s="205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</row>
    <row r="327" spans="1:26" ht="15.75" customHeight="1" x14ac:dyDescent="0.25">
      <c r="A327" s="202"/>
      <c r="B327" s="212"/>
      <c r="C327" s="213" t="s">
        <v>300</v>
      </c>
      <c r="D327" s="213"/>
      <c r="E327" s="354">
        <v>129563</v>
      </c>
      <c r="F327" s="227"/>
      <c r="G327" s="227"/>
      <c r="H327" s="227"/>
      <c r="I327" s="227"/>
      <c r="J327" s="139"/>
      <c r="K327" s="213"/>
      <c r="L327" s="139"/>
      <c r="M327" s="139"/>
      <c r="N327" s="205"/>
      <c r="O327" s="205"/>
      <c r="P327" s="205"/>
      <c r="Q327" s="205"/>
      <c r="R327" s="205"/>
      <c r="S327" s="205"/>
      <c r="T327" s="205"/>
      <c r="U327" s="205"/>
      <c r="V327" s="205"/>
      <c r="W327" s="205"/>
      <c r="X327" s="205"/>
      <c r="Y327" s="205"/>
      <c r="Z327" s="205"/>
    </row>
    <row r="328" spans="1:26" ht="15.75" customHeight="1" x14ac:dyDescent="0.25">
      <c r="A328" s="202"/>
      <c r="B328" s="212"/>
      <c r="C328" s="213" t="s">
        <v>564</v>
      </c>
      <c r="D328" s="213"/>
      <c r="E328" s="354">
        <v>643145.69999999995</v>
      </c>
      <c r="F328" s="227"/>
      <c r="G328" s="227"/>
      <c r="H328" s="227"/>
      <c r="I328" s="227"/>
      <c r="J328" s="139"/>
      <c r="K328" s="213"/>
      <c r="L328" s="139"/>
      <c r="M328" s="139"/>
      <c r="N328" s="205"/>
      <c r="O328" s="205"/>
      <c r="P328" s="205"/>
      <c r="Q328" s="205"/>
      <c r="R328" s="205"/>
      <c r="S328" s="205"/>
      <c r="T328" s="205"/>
      <c r="U328" s="205"/>
      <c r="V328" s="205"/>
      <c r="W328" s="205"/>
      <c r="X328" s="205"/>
      <c r="Y328" s="205"/>
      <c r="Z328" s="205"/>
    </row>
    <row r="329" spans="1:26" ht="15.75" customHeight="1" x14ac:dyDescent="0.25">
      <c r="A329" s="202"/>
      <c r="B329" s="212"/>
      <c r="C329" s="213" t="s">
        <v>227</v>
      </c>
      <c r="D329" s="213"/>
      <c r="E329" s="354">
        <v>105244755</v>
      </c>
      <c r="F329" s="227"/>
      <c r="G329" s="227"/>
      <c r="H329" s="227"/>
      <c r="I329" s="227"/>
      <c r="J329" s="139"/>
      <c r="K329" s="216"/>
      <c r="L329" s="139"/>
      <c r="M329" s="139"/>
      <c r="N329" s="205"/>
      <c r="O329" s="205"/>
      <c r="P329" s="205"/>
      <c r="Q329" s="205"/>
      <c r="R329" s="205"/>
      <c r="S329" s="205"/>
      <c r="T329" s="205"/>
      <c r="U329" s="205"/>
      <c r="V329" s="205"/>
      <c r="W329" s="205"/>
      <c r="X329" s="205"/>
      <c r="Y329" s="205"/>
      <c r="Z329" s="205"/>
    </row>
    <row r="330" spans="1:26" ht="15.75" customHeight="1" x14ac:dyDescent="0.25">
      <c r="A330" s="202"/>
      <c r="B330" s="212"/>
      <c r="C330" s="213" t="s">
        <v>228</v>
      </c>
      <c r="D330" s="213"/>
      <c r="E330" s="354">
        <v>190217486.41</v>
      </c>
      <c r="F330" s="227"/>
      <c r="G330" s="227"/>
      <c r="H330" s="227"/>
      <c r="I330" s="227"/>
      <c r="J330" s="139"/>
      <c r="K330" s="213"/>
      <c r="L330" s="139"/>
      <c r="M330" s="139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</row>
    <row r="331" spans="1:26" ht="15.75" customHeight="1" x14ac:dyDescent="0.25">
      <c r="A331" s="202"/>
      <c r="B331" s="212"/>
      <c r="C331" s="213" t="s">
        <v>305</v>
      </c>
      <c r="D331" s="213"/>
      <c r="E331" s="351">
        <v>1714748.61</v>
      </c>
      <c r="F331" s="227"/>
      <c r="G331" s="227"/>
      <c r="H331" s="227"/>
      <c r="I331" s="227"/>
      <c r="J331" s="139"/>
      <c r="K331" s="216"/>
      <c r="L331" s="139"/>
      <c r="M331" s="139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  <c r="X331" s="205"/>
      <c r="Y331" s="205"/>
      <c r="Z331" s="205"/>
    </row>
    <row r="332" spans="1:26" ht="15.75" customHeight="1" x14ac:dyDescent="0.25">
      <c r="A332" s="202"/>
      <c r="B332" s="212">
        <v>5120</v>
      </c>
      <c r="C332" s="220" t="s">
        <v>306</v>
      </c>
      <c r="D332" s="213"/>
      <c r="E332" s="227"/>
      <c r="F332" s="227"/>
      <c r="G332" s="351">
        <f>SUM(E333:E334)</f>
        <v>15931233</v>
      </c>
      <c r="H332" s="227"/>
      <c r="I332" s="227"/>
      <c r="J332" s="216"/>
      <c r="K332" s="213"/>
      <c r="L332" s="139"/>
      <c r="M332" s="139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</row>
    <row r="333" spans="1:26" ht="15.75" customHeight="1" x14ac:dyDescent="0.25">
      <c r="A333" s="202"/>
      <c r="B333" s="212"/>
      <c r="C333" s="220" t="s">
        <v>307</v>
      </c>
      <c r="D333" s="213"/>
      <c r="E333" s="354">
        <v>15870233</v>
      </c>
      <c r="F333" s="227"/>
      <c r="G333" s="232"/>
      <c r="H333" s="227"/>
      <c r="I333" s="227"/>
      <c r="J333" s="216"/>
      <c r="K333" s="213"/>
      <c r="L333" s="139"/>
      <c r="M333" s="139"/>
      <c r="N333" s="205"/>
      <c r="O333" s="205"/>
      <c r="P333" s="205"/>
      <c r="Q333" s="205"/>
      <c r="R333" s="205"/>
      <c r="S333" s="205"/>
      <c r="T333" s="205"/>
      <c r="U333" s="205"/>
      <c r="V333" s="205"/>
      <c r="W333" s="205"/>
      <c r="X333" s="205"/>
      <c r="Y333" s="205"/>
      <c r="Z333" s="205"/>
    </row>
    <row r="334" spans="1:26" ht="15.75" customHeight="1" x14ac:dyDescent="0.25">
      <c r="A334" s="202"/>
      <c r="B334" s="212"/>
      <c r="C334" s="220" t="s">
        <v>235</v>
      </c>
      <c r="D334" s="213"/>
      <c r="E334" s="351">
        <v>61000</v>
      </c>
      <c r="F334" s="227"/>
      <c r="G334" s="232"/>
      <c r="H334" s="227"/>
      <c r="I334" s="227"/>
      <c r="J334" s="216"/>
      <c r="K334" s="213"/>
      <c r="L334" s="139"/>
      <c r="M334" s="139"/>
      <c r="N334" s="205"/>
      <c r="O334" s="205"/>
      <c r="P334" s="205"/>
      <c r="Q334" s="205"/>
      <c r="R334" s="205"/>
      <c r="S334" s="205"/>
      <c r="T334" s="205"/>
      <c r="U334" s="205"/>
      <c r="V334" s="205"/>
      <c r="W334" s="205"/>
      <c r="X334" s="205"/>
      <c r="Y334" s="205"/>
      <c r="Z334" s="205"/>
    </row>
    <row r="335" spans="1:26" ht="15.75" customHeight="1" x14ac:dyDescent="0.25">
      <c r="A335" s="202"/>
      <c r="B335" s="212"/>
      <c r="C335" s="220"/>
      <c r="D335" s="213"/>
      <c r="E335" s="232"/>
      <c r="F335" s="227"/>
      <c r="G335" s="232"/>
      <c r="H335" s="227"/>
      <c r="I335" s="227"/>
      <c r="J335" s="216"/>
      <c r="K335" s="213"/>
      <c r="L335" s="139"/>
      <c r="M335" s="139"/>
      <c r="N335" s="205"/>
      <c r="O335" s="205"/>
      <c r="P335" s="205"/>
      <c r="Q335" s="205"/>
      <c r="R335" s="205"/>
      <c r="S335" s="205"/>
      <c r="T335" s="205"/>
      <c r="U335" s="205"/>
      <c r="V335" s="205"/>
      <c r="W335" s="205"/>
      <c r="X335" s="205"/>
      <c r="Y335" s="205"/>
      <c r="Z335" s="205"/>
    </row>
    <row r="336" spans="1:26" ht="15.75" customHeight="1" x14ac:dyDescent="0.25">
      <c r="A336" s="202"/>
      <c r="B336" s="212"/>
      <c r="C336" s="220"/>
      <c r="D336" s="213"/>
      <c r="E336" s="232"/>
      <c r="F336" s="227"/>
      <c r="G336" s="232"/>
      <c r="H336" s="227"/>
      <c r="I336" s="227"/>
      <c r="J336" s="216"/>
      <c r="K336" s="213"/>
      <c r="L336" s="139"/>
      <c r="M336" s="139"/>
      <c r="N336" s="205"/>
      <c r="O336" s="205"/>
      <c r="P336" s="205"/>
      <c r="Q336" s="205"/>
      <c r="R336" s="205"/>
      <c r="S336" s="205"/>
      <c r="T336" s="205"/>
      <c r="U336" s="205"/>
      <c r="V336" s="205"/>
      <c r="W336" s="205"/>
      <c r="X336" s="205"/>
      <c r="Y336" s="205"/>
      <c r="Z336" s="205"/>
    </row>
    <row r="337" spans="1:26" ht="15.75" customHeight="1" x14ac:dyDescent="0.25">
      <c r="A337" s="202"/>
      <c r="B337" s="212"/>
      <c r="C337" s="220"/>
      <c r="D337" s="213"/>
      <c r="E337" s="232"/>
      <c r="F337" s="227"/>
      <c r="G337" s="232"/>
      <c r="H337" s="227"/>
      <c r="I337" s="227"/>
      <c r="J337" s="216"/>
      <c r="K337" s="213"/>
      <c r="L337" s="139"/>
      <c r="M337" s="139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</row>
    <row r="338" spans="1:26" ht="15.75" customHeight="1" x14ac:dyDescent="0.25">
      <c r="A338" s="202"/>
      <c r="B338" s="212"/>
      <c r="C338" s="220"/>
      <c r="D338" s="213"/>
      <c r="E338" s="232"/>
      <c r="F338" s="227"/>
      <c r="G338" s="232"/>
      <c r="H338" s="227"/>
      <c r="I338" s="227"/>
      <c r="J338" s="216"/>
      <c r="K338" s="213"/>
      <c r="L338" s="139"/>
      <c r="M338" s="139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</row>
    <row r="339" spans="1:26" ht="15.75" customHeight="1" x14ac:dyDescent="0.25">
      <c r="A339" s="202"/>
      <c r="B339" s="212"/>
      <c r="C339" s="220"/>
      <c r="D339" s="213"/>
      <c r="E339" s="232"/>
      <c r="F339" s="227"/>
      <c r="G339" s="232"/>
      <c r="H339" s="227"/>
      <c r="I339" s="227"/>
      <c r="J339" s="216"/>
      <c r="K339" s="213"/>
      <c r="L339" s="139"/>
      <c r="M339" s="139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</row>
    <row r="340" spans="1:26" ht="15.75" customHeight="1" x14ac:dyDescent="0.25">
      <c r="A340" s="202"/>
      <c r="B340" s="212"/>
      <c r="C340" s="220"/>
      <c r="D340" s="213"/>
      <c r="E340" s="232"/>
      <c r="F340" s="227"/>
      <c r="G340" s="232"/>
      <c r="H340" s="227"/>
      <c r="I340" s="227"/>
      <c r="J340" s="216"/>
      <c r="K340" s="213"/>
      <c r="L340" s="139"/>
      <c r="M340" s="139"/>
      <c r="N340" s="205"/>
      <c r="O340" s="205"/>
      <c r="P340" s="205"/>
      <c r="Q340" s="205"/>
      <c r="R340" s="205"/>
      <c r="S340" s="205"/>
      <c r="T340" s="205"/>
      <c r="U340" s="205"/>
      <c r="V340" s="205"/>
      <c r="W340" s="205"/>
      <c r="X340" s="205"/>
      <c r="Y340" s="205"/>
      <c r="Z340" s="205"/>
    </row>
    <row r="341" spans="1:26" ht="15.75" customHeight="1" x14ac:dyDescent="0.25">
      <c r="A341" s="202"/>
      <c r="B341" s="212"/>
      <c r="C341" s="220"/>
      <c r="D341" s="213"/>
      <c r="E341" s="232"/>
      <c r="F341" s="227"/>
      <c r="G341" s="232"/>
      <c r="H341" s="227"/>
      <c r="I341" s="227"/>
      <c r="J341" s="216"/>
      <c r="K341" s="213"/>
      <c r="L341" s="139"/>
      <c r="M341" s="139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</row>
    <row r="342" spans="1:26" ht="15.75" customHeight="1" x14ac:dyDescent="0.25">
      <c r="A342" s="202"/>
      <c r="B342" s="212"/>
      <c r="C342" s="220"/>
      <c r="D342" s="213"/>
      <c r="E342" s="232"/>
      <c r="F342" s="227"/>
      <c r="G342" s="232"/>
      <c r="H342" s="227"/>
      <c r="I342" s="227"/>
      <c r="J342" s="216"/>
      <c r="K342" s="213"/>
      <c r="L342" s="139"/>
      <c r="M342" s="139"/>
      <c r="N342" s="205"/>
      <c r="O342" s="205"/>
      <c r="P342" s="205"/>
      <c r="Q342" s="205"/>
      <c r="R342" s="205"/>
      <c r="S342" s="205"/>
      <c r="T342" s="205"/>
      <c r="U342" s="205"/>
      <c r="V342" s="205"/>
      <c r="W342" s="205"/>
      <c r="X342" s="205"/>
      <c r="Y342" s="205"/>
      <c r="Z342" s="205"/>
    </row>
    <row r="343" spans="1:26" ht="15.75" customHeight="1" x14ac:dyDescent="0.25">
      <c r="A343" s="202"/>
      <c r="B343" s="212"/>
      <c r="C343" s="220"/>
      <c r="D343" s="213"/>
      <c r="E343" s="232"/>
      <c r="F343" s="227"/>
      <c r="G343" s="232"/>
      <c r="H343" s="227"/>
      <c r="I343" s="227"/>
      <c r="J343" s="216"/>
      <c r="K343" s="213"/>
      <c r="L343" s="139"/>
      <c r="M343" s="139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</row>
    <row r="344" spans="1:26" ht="15.75" customHeight="1" x14ac:dyDescent="0.25">
      <c r="A344" s="202"/>
      <c r="B344" s="212"/>
      <c r="C344" s="220"/>
      <c r="D344" s="213"/>
      <c r="E344" s="232"/>
      <c r="F344" s="227"/>
      <c r="G344" s="232"/>
      <c r="H344" s="227"/>
      <c r="I344" s="227"/>
      <c r="J344" s="216"/>
      <c r="K344" s="213"/>
      <c r="L344" s="139"/>
      <c r="M344" s="139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</row>
    <row r="345" spans="1:26" ht="15.75" customHeight="1" x14ac:dyDescent="0.25">
      <c r="A345" s="202"/>
      <c r="B345" s="212"/>
      <c r="C345" s="220"/>
      <c r="D345" s="213"/>
      <c r="E345" s="232"/>
      <c r="F345" s="227"/>
      <c r="G345" s="232"/>
      <c r="H345" s="227"/>
      <c r="I345" s="227"/>
      <c r="J345" s="216"/>
      <c r="K345" s="213"/>
      <c r="L345" s="139"/>
      <c r="M345" s="139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</row>
    <row r="346" spans="1:26" ht="15.75" customHeight="1" x14ac:dyDescent="0.25">
      <c r="A346" s="202"/>
      <c r="B346" s="212"/>
      <c r="C346" s="220"/>
      <c r="D346" s="213"/>
      <c r="E346" s="232"/>
      <c r="F346" s="227"/>
      <c r="G346" s="232"/>
      <c r="H346" s="227"/>
      <c r="I346" s="227"/>
      <c r="J346" s="216"/>
      <c r="K346" s="213"/>
      <c r="L346" s="139"/>
      <c r="M346" s="139"/>
      <c r="N346" s="205"/>
      <c r="O346" s="205"/>
      <c r="P346" s="205"/>
      <c r="Q346" s="205"/>
      <c r="R346" s="205"/>
      <c r="S346" s="205"/>
      <c r="T346" s="205"/>
      <c r="U346" s="205"/>
      <c r="V346" s="205"/>
      <c r="W346" s="205"/>
      <c r="X346" s="205"/>
      <c r="Y346" s="205"/>
      <c r="Z346" s="205"/>
    </row>
    <row r="347" spans="1:26" ht="15.75" customHeight="1" x14ac:dyDescent="0.25">
      <c r="A347" s="202"/>
      <c r="B347" s="212"/>
      <c r="C347" s="220"/>
      <c r="D347" s="213"/>
      <c r="E347" s="232"/>
      <c r="F347" s="227"/>
      <c r="G347" s="232"/>
      <c r="H347" s="227"/>
      <c r="I347" s="227"/>
      <c r="J347" s="216"/>
      <c r="K347" s="213"/>
      <c r="L347" s="139"/>
      <c r="M347" s="139"/>
      <c r="N347" s="205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</row>
    <row r="348" spans="1:26" ht="15.75" customHeight="1" x14ac:dyDescent="0.25">
      <c r="A348" s="211">
        <v>53</v>
      </c>
      <c r="B348" s="211"/>
      <c r="C348" s="216" t="s">
        <v>309</v>
      </c>
      <c r="D348" s="216"/>
      <c r="E348" s="209"/>
      <c r="F348" s="209"/>
      <c r="G348" s="209"/>
      <c r="H348" s="209"/>
      <c r="I348" s="352">
        <f>+G349+G358</f>
        <v>114260969.17</v>
      </c>
      <c r="J348" s="213"/>
      <c r="K348" s="216"/>
      <c r="L348" s="139"/>
      <c r="M348" s="139"/>
      <c r="N348" s="205"/>
      <c r="O348" s="205"/>
      <c r="P348" s="205"/>
      <c r="Q348" s="205"/>
      <c r="R348" s="205"/>
      <c r="S348" s="205"/>
      <c r="T348" s="205"/>
      <c r="U348" s="205"/>
      <c r="V348" s="205"/>
      <c r="W348" s="205"/>
      <c r="X348" s="205"/>
      <c r="Y348" s="205"/>
      <c r="Z348" s="205"/>
    </row>
    <row r="349" spans="1:26" ht="15.75" customHeight="1" x14ac:dyDescent="0.25">
      <c r="A349" s="211"/>
      <c r="B349" s="212">
        <v>5360</v>
      </c>
      <c r="C349" s="213" t="s">
        <v>310</v>
      </c>
      <c r="D349" s="227"/>
      <c r="E349" s="227"/>
      <c r="F349" s="227"/>
      <c r="G349" s="351">
        <f>SUM(E350:E357)</f>
        <v>98926766.170000002</v>
      </c>
      <c r="H349" s="227"/>
      <c r="I349" s="227"/>
      <c r="J349" s="213"/>
      <c r="K349" s="213"/>
      <c r="L349" s="139"/>
      <c r="M349" s="139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205"/>
      <c r="Z349" s="205"/>
    </row>
    <row r="350" spans="1:26" ht="15.75" customHeight="1" x14ac:dyDescent="0.25">
      <c r="A350" s="211"/>
      <c r="B350" s="212"/>
      <c r="C350" s="213" t="s">
        <v>76</v>
      </c>
      <c r="D350" s="227"/>
      <c r="E350" s="354">
        <v>7686676</v>
      </c>
      <c r="F350" s="259"/>
      <c r="G350" s="227"/>
      <c r="H350" s="227"/>
      <c r="I350" s="227"/>
      <c r="J350" s="213"/>
      <c r="K350" s="216"/>
      <c r="L350" s="139"/>
      <c r="M350" s="139"/>
      <c r="N350" s="205"/>
      <c r="O350" s="205"/>
      <c r="P350" s="205"/>
      <c r="Q350" s="205"/>
      <c r="R350" s="205"/>
      <c r="S350" s="205"/>
      <c r="T350" s="205"/>
      <c r="U350" s="205"/>
      <c r="V350" s="205"/>
      <c r="W350" s="205"/>
      <c r="X350" s="205"/>
      <c r="Y350" s="205"/>
      <c r="Z350" s="205"/>
    </row>
    <row r="351" spans="1:26" ht="15.75" customHeight="1" x14ac:dyDescent="0.25">
      <c r="A351" s="211"/>
      <c r="B351" s="212"/>
      <c r="C351" s="213" t="s">
        <v>78</v>
      </c>
      <c r="D351" s="227"/>
      <c r="E351" s="354">
        <v>845060</v>
      </c>
      <c r="F351" s="259"/>
      <c r="G351" s="227"/>
      <c r="H351" s="227"/>
      <c r="I351" s="227"/>
      <c r="J351" s="213"/>
      <c r="K351" s="216"/>
      <c r="L351" s="139"/>
      <c r="M351" s="139"/>
      <c r="N351" s="205"/>
      <c r="O351" s="205"/>
      <c r="P351" s="205"/>
      <c r="Q351" s="205"/>
      <c r="R351" s="205"/>
      <c r="S351" s="205"/>
      <c r="T351" s="205"/>
      <c r="U351" s="205"/>
      <c r="V351" s="205"/>
      <c r="W351" s="205"/>
      <c r="X351" s="205"/>
      <c r="Y351" s="205"/>
      <c r="Z351" s="205"/>
    </row>
    <row r="352" spans="1:26" ht="15.75" customHeight="1" x14ac:dyDescent="0.25">
      <c r="A352" s="211"/>
      <c r="B352" s="212"/>
      <c r="C352" s="213" t="s">
        <v>79</v>
      </c>
      <c r="D352" s="227"/>
      <c r="E352" s="354">
        <v>34806016</v>
      </c>
      <c r="F352" s="259"/>
      <c r="G352" s="227"/>
      <c r="H352" s="227"/>
      <c r="I352" s="227"/>
      <c r="J352" s="213"/>
      <c r="K352" s="213"/>
      <c r="L352" s="139"/>
      <c r="M352" s="139"/>
      <c r="N352" s="205"/>
      <c r="O352" s="205"/>
      <c r="P352" s="205"/>
      <c r="Q352" s="205"/>
      <c r="R352" s="205"/>
      <c r="S352" s="205"/>
      <c r="T352" s="205"/>
      <c r="U352" s="205"/>
      <c r="V352" s="205"/>
      <c r="W352" s="205"/>
      <c r="X352" s="205"/>
      <c r="Y352" s="205"/>
      <c r="Z352" s="205"/>
    </row>
    <row r="353" spans="1:26" ht="15.75" customHeight="1" x14ac:dyDescent="0.25">
      <c r="A353" s="211"/>
      <c r="B353" s="212"/>
      <c r="C353" s="220" t="s">
        <v>202</v>
      </c>
      <c r="D353" s="227"/>
      <c r="E353" s="354">
        <v>4494639</v>
      </c>
      <c r="F353" s="259"/>
      <c r="G353" s="227"/>
      <c r="H353" s="227"/>
      <c r="I353" s="227"/>
      <c r="J353" s="213"/>
      <c r="K353" s="213"/>
      <c r="L353" s="217"/>
      <c r="M353" s="21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</row>
    <row r="354" spans="1:26" ht="15.75" customHeight="1" x14ac:dyDescent="0.25">
      <c r="A354" s="211"/>
      <c r="B354" s="212"/>
      <c r="C354" s="213" t="s">
        <v>203</v>
      </c>
      <c r="D354" s="227"/>
      <c r="E354" s="354">
        <v>7141258.75</v>
      </c>
      <c r="F354" s="259"/>
      <c r="G354" s="227"/>
      <c r="H354" s="227"/>
      <c r="I354" s="227"/>
      <c r="J354" s="213"/>
      <c r="K354" s="213"/>
      <c r="L354" s="217"/>
      <c r="M354" s="21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</row>
    <row r="355" spans="1:26" ht="15.75" customHeight="1" x14ac:dyDescent="0.25">
      <c r="A355" s="211"/>
      <c r="B355" s="212"/>
      <c r="C355" s="213" t="s">
        <v>311</v>
      </c>
      <c r="D355" s="227"/>
      <c r="E355" s="354">
        <v>41053116.420000002</v>
      </c>
      <c r="F355" s="259"/>
      <c r="G355" s="227"/>
      <c r="H355" s="227"/>
      <c r="I355" s="227"/>
      <c r="J355" s="213"/>
      <c r="K355" s="213"/>
      <c r="L355" s="217"/>
      <c r="M355" s="21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</row>
    <row r="356" spans="1:26" ht="15.75" customHeight="1" x14ac:dyDescent="0.25">
      <c r="A356" s="211"/>
      <c r="B356" s="212"/>
      <c r="C356" s="213" t="s">
        <v>195</v>
      </c>
      <c r="D356" s="227"/>
      <c r="E356" s="354">
        <v>2733332</v>
      </c>
      <c r="F356" s="259"/>
      <c r="G356" s="227"/>
      <c r="H356" s="227"/>
      <c r="I356" s="227"/>
      <c r="J356" s="213"/>
      <c r="K356" s="213"/>
      <c r="L356" s="139"/>
      <c r="M356" s="139"/>
      <c r="N356" s="205"/>
      <c r="O356" s="205"/>
      <c r="P356" s="205"/>
      <c r="Q356" s="205"/>
      <c r="R356" s="205"/>
      <c r="S356" s="205"/>
      <c r="T356" s="205"/>
      <c r="U356" s="205"/>
      <c r="V356" s="205"/>
      <c r="W356" s="205"/>
      <c r="X356" s="205"/>
      <c r="Y356" s="205"/>
      <c r="Z356" s="205"/>
    </row>
    <row r="357" spans="1:26" ht="15.75" customHeight="1" x14ac:dyDescent="0.25">
      <c r="A357" s="211"/>
      <c r="B357" s="212"/>
      <c r="C357" s="213" t="s">
        <v>85</v>
      </c>
      <c r="D357" s="227"/>
      <c r="E357" s="351">
        <v>166668</v>
      </c>
      <c r="F357" s="259"/>
      <c r="G357" s="227"/>
      <c r="H357" s="227"/>
      <c r="I357" s="227"/>
      <c r="J357" s="213"/>
      <c r="K357" s="213"/>
      <c r="L357" s="139"/>
      <c r="M357" s="139"/>
      <c r="N357" s="205"/>
      <c r="O357" s="205"/>
      <c r="P357" s="205"/>
      <c r="Q357" s="205"/>
      <c r="R357" s="205"/>
      <c r="S357" s="205"/>
      <c r="T357" s="205"/>
      <c r="U357" s="205"/>
      <c r="V357" s="205"/>
      <c r="W357" s="205"/>
      <c r="X357" s="205"/>
      <c r="Y357" s="205"/>
      <c r="Z357" s="205"/>
    </row>
    <row r="358" spans="1:26" ht="15.75" customHeight="1" x14ac:dyDescent="0.25">
      <c r="A358" s="211"/>
      <c r="B358" s="212">
        <v>5366</v>
      </c>
      <c r="C358" s="213" t="s">
        <v>146</v>
      </c>
      <c r="D358" s="227"/>
      <c r="E358" s="227"/>
      <c r="F358" s="259"/>
      <c r="G358" s="351">
        <f>SUM(E359:E360)</f>
        <v>15334203</v>
      </c>
      <c r="H358" s="227"/>
      <c r="I358" s="227"/>
      <c r="J358" s="213"/>
      <c r="K358" s="213"/>
      <c r="L358" s="139"/>
      <c r="M358" s="139"/>
      <c r="N358" s="205"/>
      <c r="O358" s="205"/>
      <c r="P358" s="205"/>
      <c r="Q358" s="205"/>
      <c r="R358" s="205"/>
      <c r="S358" s="205"/>
      <c r="T358" s="205"/>
      <c r="U358" s="205"/>
      <c r="V358" s="205"/>
      <c r="W358" s="205"/>
      <c r="X358" s="205"/>
      <c r="Y358" s="205"/>
      <c r="Z358" s="205"/>
    </row>
    <row r="359" spans="1:26" ht="15.75" customHeight="1" x14ac:dyDescent="0.25">
      <c r="A359" s="211"/>
      <c r="B359" s="212"/>
      <c r="C359" s="213" t="s">
        <v>211</v>
      </c>
      <c r="D359" s="227"/>
      <c r="E359" s="354">
        <v>15087536</v>
      </c>
      <c r="F359" s="259"/>
      <c r="G359" s="227"/>
      <c r="H359" s="227"/>
      <c r="I359" s="227"/>
      <c r="J359" s="213"/>
      <c r="K359" s="213"/>
      <c r="L359" s="139"/>
      <c r="M359" s="139"/>
      <c r="N359" s="205"/>
      <c r="O359" s="205"/>
      <c r="P359" s="205"/>
      <c r="Q359" s="205"/>
      <c r="R359" s="205"/>
      <c r="S359" s="205"/>
      <c r="T359" s="205"/>
      <c r="U359" s="205"/>
      <c r="V359" s="205"/>
      <c r="W359" s="205"/>
      <c r="X359" s="205"/>
      <c r="Y359" s="205"/>
      <c r="Z359" s="205"/>
    </row>
    <row r="360" spans="1:26" ht="15.75" customHeight="1" x14ac:dyDescent="0.25">
      <c r="A360" s="211"/>
      <c r="B360" s="212"/>
      <c r="C360" s="213" t="s">
        <v>312</v>
      </c>
      <c r="D360" s="227"/>
      <c r="E360" s="351">
        <v>246667</v>
      </c>
      <c r="F360" s="259"/>
      <c r="G360" s="227"/>
      <c r="H360" s="227"/>
      <c r="I360" s="227"/>
      <c r="J360" s="311"/>
      <c r="K360" s="213"/>
      <c r="L360" s="139"/>
      <c r="M360" s="139"/>
      <c r="N360" s="205"/>
      <c r="O360" s="205"/>
      <c r="P360" s="205"/>
      <c r="Q360" s="205"/>
      <c r="R360" s="205"/>
      <c r="S360" s="205"/>
      <c r="T360" s="205"/>
      <c r="U360" s="205"/>
      <c r="V360" s="205"/>
      <c r="W360" s="205"/>
      <c r="X360" s="205"/>
      <c r="Y360" s="205"/>
      <c r="Z360" s="205"/>
    </row>
    <row r="361" spans="1:26" ht="15.75" customHeight="1" x14ac:dyDescent="0.25">
      <c r="A361" s="211"/>
      <c r="B361" s="212"/>
      <c r="C361" s="213"/>
      <c r="D361" s="227"/>
      <c r="E361" s="232"/>
      <c r="F361" s="259"/>
      <c r="G361" s="232"/>
      <c r="H361" s="227"/>
      <c r="I361" s="227"/>
      <c r="J361" s="311"/>
      <c r="K361" s="213"/>
      <c r="L361" s="139"/>
      <c r="M361" s="139"/>
      <c r="N361" s="205"/>
      <c r="O361" s="205"/>
      <c r="P361" s="205"/>
      <c r="Q361" s="205"/>
      <c r="R361" s="205"/>
      <c r="S361" s="205"/>
      <c r="T361" s="205"/>
      <c r="U361" s="205"/>
      <c r="V361" s="205"/>
      <c r="W361" s="205"/>
      <c r="X361" s="205"/>
      <c r="Y361" s="205"/>
      <c r="Z361" s="205"/>
    </row>
    <row r="362" spans="1:26" ht="15.75" customHeight="1" x14ac:dyDescent="0.25">
      <c r="A362" s="211">
        <v>57</v>
      </c>
      <c r="B362" s="212"/>
      <c r="C362" s="216" t="s">
        <v>313</v>
      </c>
      <c r="D362" s="227"/>
      <c r="E362" s="232"/>
      <c r="F362" s="259"/>
      <c r="G362" s="227"/>
      <c r="H362" s="227"/>
      <c r="I362" s="352">
        <f>G363</f>
        <v>7942316</v>
      </c>
      <c r="J362" s="311"/>
      <c r="K362" s="213"/>
      <c r="L362" s="139"/>
      <c r="M362" s="139"/>
      <c r="N362" s="205"/>
      <c r="O362" s="205"/>
      <c r="P362" s="205"/>
      <c r="Q362" s="205"/>
      <c r="R362" s="205"/>
      <c r="S362" s="205"/>
      <c r="T362" s="205"/>
      <c r="U362" s="205"/>
      <c r="V362" s="205"/>
      <c r="W362" s="205"/>
      <c r="X362" s="205"/>
      <c r="Y362" s="205"/>
      <c r="Z362" s="205"/>
    </row>
    <row r="363" spans="1:26" ht="15.75" customHeight="1" x14ac:dyDescent="0.25">
      <c r="A363" s="211"/>
      <c r="B363" s="212">
        <v>5720</v>
      </c>
      <c r="C363" s="220" t="s">
        <v>148</v>
      </c>
      <c r="D363" s="227"/>
      <c r="E363" s="227"/>
      <c r="F363" s="259"/>
      <c r="G363" s="351">
        <f>+E364</f>
        <v>7942316</v>
      </c>
      <c r="H363" s="227"/>
      <c r="I363" s="227"/>
      <c r="J363" s="213"/>
      <c r="K363" s="213"/>
      <c r="L363" s="139"/>
      <c r="M363" s="139"/>
      <c r="N363" s="205"/>
      <c r="O363" s="205"/>
      <c r="P363" s="205"/>
      <c r="Q363" s="205"/>
      <c r="R363" s="205"/>
      <c r="S363" s="205"/>
      <c r="T363" s="205"/>
      <c r="U363" s="205"/>
      <c r="V363" s="205"/>
      <c r="W363" s="205"/>
      <c r="X363" s="205"/>
      <c r="Y363" s="205"/>
      <c r="Z363" s="205"/>
    </row>
    <row r="364" spans="1:26" ht="15.75" customHeight="1" x14ac:dyDescent="0.25">
      <c r="A364" s="211"/>
      <c r="B364" s="212"/>
      <c r="C364" s="213" t="s">
        <v>314</v>
      </c>
      <c r="D364" s="227"/>
      <c r="E364" s="351">
        <v>7942316</v>
      </c>
      <c r="F364" s="259"/>
      <c r="G364" s="227"/>
      <c r="H364" s="227"/>
      <c r="I364" s="227"/>
      <c r="J364" s="213"/>
      <c r="K364" s="213"/>
      <c r="L364" s="139"/>
      <c r="M364" s="139"/>
      <c r="N364" s="205"/>
      <c r="O364" s="205"/>
      <c r="P364" s="205"/>
      <c r="Q364" s="205"/>
      <c r="R364" s="205"/>
      <c r="S364" s="205"/>
      <c r="T364" s="205"/>
      <c r="U364" s="205"/>
      <c r="V364" s="205"/>
      <c r="W364" s="205"/>
      <c r="X364" s="205"/>
      <c r="Y364" s="205"/>
      <c r="Z364" s="205"/>
    </row>
    <row r="365" spans="1:26" ht="15.75" customHeight="1" x14ac:dyDescent="0.25">
      <c r="A365" s="211"/>
      <c r="B365" s="212"/>
      <c r="C365" s="213"/>
      <c r="D365" s="227"/>
      <c r="E365" s="232"/>
      <c r="F365" s="259"/>
      <c r="G365" s="227"/>
      <c r="H365" s="227"/>
      <c r="I365" s="227"/>
      <c r="J365" s="213"/>
      <c r="K365" s="213"/>
      <c r="L365" s="139"/>
      <c r="M365" s="139"/>
      <c r="N365" s="205"/>
      <c r="O365" s="205"/>
      <c r="P365" s="205"/>
      <c r="Q365" s="205"/>
      <c r="R365" s="205"/>
      <c r="S365" s="205"/>
      <c r="T365" s="205"/>
      <c r="U365" s="205"/>
      <c r="V365" s="205"/>
      <c r="W365" s="205"/>
      <c r="X365" s="205"/>
      <c r="Y365" s="205"/>
      <c r="Z365" s="205"/>
    </row>
    <row r="366" spans="1:26" ht="15.75" customHeight="1" x14ac:dyDescent="0.25">
      <c r="A366" s="211">
        <v>58</v>
      </c>
      <c r="B366" s="212"/>
      <c r="C366" s="216" t="s">
        <v>121</v>
      </c>
      <c r="D366" s="209"/>
      <c r="E366" s="240"/>
      <c r="F366" s="309"/>
      <c r="G366" s="209"/>
      <c r="H366" s="209"/>
      <c r="I366" s="352">
        <f>G367</f>
        <v>7320000</v>
      </c>
      <c r="J366" s="213"/>
      <c r="K366" s="213"/>
      <c r="L366" s="139"/>
      <c r="M366" s="139"/>
      <c r="N366" s="205"/>
      <c r="O366" s="205"/>
      <c r="P366" s="205"/>
      <c r="Q366" s="205"/>
      <c r="R366" s="205"/>
      <c r="S366" s="205"/>
      <c r="T366" s="205"/>
      <c r="U366" s="205"/>
      <c r="V366" s="205"/>
      <c r="W366" s="205"/>
      <c r="X366" s="205"/>
      <c r="Y366" s="205"/>
      <c r="Z366" s="205"/>
    </row>
    <row r="367" spans="1:26" ht="15.75" customHeight="1" x14ac:dyDescent="0.25">
      <c r="A367" s="211"/>
      <c r="B367" s="212">
        <v>5890</v>
      </c>
      <c r="C367" s="213" t="s">
        <v>315</v>
      </c>
      <c r="D367" s="227"/>
      <c r="E367" s="232"/>
      <c r="F367" s="259"/>
      <c r="G367" s="351">
        <f>E368</f>
        <v>7320000</v>
      </c>
      <c r="H367" s="227"/>
      <c r="I367" s="227"/>
      <c r="J367" s="213"/>
      <c r="K367" s="213"/>
      <c r="L367" s="139"/>
      <c r="M367" s="139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</row>
    <row r="368" spans="1:26" ht="15.75" customHeight="1" x14ac:dyDescent="0.25">
      <c r="A368" s="211"/>
      <c r="B368" s="212"/>
      <c r="C368" s="213" t="s">
        <v>446</v>
      </c>
      <c r="D368" s="227"/>
      <c r="E368" s="351">
        <v>7320000</v>
      </c>
      <c r="F368" s="259"/>
      <c r="G368" s="227"/>
      <c r="H368" s="227"/>
      <c r="I368" s="227"/>
      <c r="J368" s="213"/>
      <c r="K368" s="213"/>
      <c r="L368" s="139"/>
      <c r="M368" s="139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</row>
    <row r="369" spans="1:26" ht="15.75" customHeight="1" x14ac:dyDescent="0.25">
      <c r="A369" s="211"/>
      <c r="B369" s="212"/>
      <c r="C369" s="213"/>
      <c r="D369" s="227"/>
      <c r="E369" s="227"/>
      <c r="F369" s="227"/>
      <c r="G369" s="227"/>
      <c r="H369" s="227"/>
      <c r="I369" s="227"/>
      <c r="J369" s="213"/>
      <c r="K369" s="213"/>
      <c r="L369" s="244"/>
      <c r="M369" s="244"/>
      <c r="N369" s="245"/>
      <c r="O369" s="245"/>
      <c r="P369" s="245"/>
      <c r="Q369" s="245"/>
      <c r="R369" s="245"/>
      <c r="S369" s="245"/>
      <c r="T369" s="245"/>
      <c r="U369" s="245"/>
      <c r="V369" s="245"/>
      <c r="W369" s="245"/>
      <c r="X369" s="245"/>
      <c r="Y369" s="245"/>
      <c r="Z369" s="245"/>
    </row>
    <row r="370" spans="1:26" ht="15.75" customHeight="1" thickBot="1" x14ac:dyDescent="0.3">
      <c r="A370" s="241"/>
      <c r="B370" s="241"/>
      <c r="C370" s="234" t="s">
        <v>316</v>
      </c>
      <c r="D370" s="310"/>
      <c r="E370" s="310"/>
      <c r="F370" s="310"/>
      <c r="G370" s="310"/>
      <c r="H370" s="310"/>
      <c r="I370" s="353">
        <f>SUM(I293:I369)</f>
        <v>2013877597.6700001</v>
      </c>
      <c r="J370" s="216"/>
      <c r="K370" s="216"/>
      <c r="L370" s="139"/>
      <c r="M370" s="139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</row>
    <row r="371" spans="1:26" ht="15.75" customHeight="1" thickTop="1" x14ac:dyDescent="0.25">
      <c r="A371" s="211"/>
      <c r="B371" s="212"/>
      <c r="C371" s="213"/>
      <c r="D371" s="227"/>
      <c r="E371" s="227"/>
      <c r="F371" s="227"/>
      <c r="G371" s="227"/>
      <c r="H371" s="227"/>
      <c r="I371" s="227"/>
      <c r="J371" s="213"/>
      <c r="K371" s="213"/>
      <c r="L371" s="139"/>
      <c r="M371" s="139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</row>
    <row r="372" spans="1:26" ht="15.75" customHeight="1" x14ac:dyDescent="0.25">
      <c r="A372" s="211">
        <v>6</v>
      </c>
      <c r="B372" s="211"/>
      <c r="C372" s="236" t="s">
        <v>112</v>
      </c>
      <c r="D372" s="209"/>
      <c r="E372" s="209"/>
      <c r="F372" s="209"/>
      <c r="G372" s="209"/>
      <c r="H372" s="209"/>
      <c r="I372" s="209"/>
      <c r="J372" s="213"/>
      <c r="K372" s="213"/>
      <c r="L372" s="139"/>
      <c r="M372" s="139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</row>
    <row r="373" spans="1:26" ht="15.75" customHeight="1" x14ac:dyDescent="0.25">
      <c r="A373" s="211"/>
      <c r="B373" s="212"/>
      <c r="C373" s="213"/>
      <c r="D373" s="227"/>
      <c r="E373" s="227"/>
      <c r="F373" s="227"/>
      <c r="G373" s="227"/>
      <c r="H373" s="227"/>
      <c r="I373" s="227"/>
      <c r="J373" s="213"/>
      <c r="K373" s="213"/>
      <c r="L373" s="139"/>
      <c r="M373" s="139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</row>
    <row r="374" spans="1:26" ht="15.75" customHeight="1" x14ac:dyDescent="0.25">
      <c r="A374" s="211">
        <v>8</v>
      </c>
      <c r="B374" s="211"/>
      <c r="C374" s="236" t="s">
        <v>317</v>
      </c>
      <c r="D374" s="210"/>
      <c r="E374" s="209"/>
      <c r="F374" s="209"/>
      <c r="G374" s="209"/>
      <c r="H374" s="209"/>
      <c r="I374" s="209"/>
      <c r="J374" s="139"/>
      <c r="K374" s="213"/>
      <c r="L374" s="217"/>
      <c r="M374" s="21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</row>
    <row r="375" spans="1:26" ht="15.75" customHeight="1" x14ac:dyDescent="0.25">
      <c r="A375" s="211"/>
      <c r="B375" s="212"/>
      <c r="C375" s="213"/>
      <c r="D375" s="226"/>
      <c r="E375" s="227"/>
      <c r="F375" s="227"/>
      <c r="G375" s="227"/>
      <c r="H375" s="227"/>
      <c r="I375" s="227"/>
      <c r="J375" s="139"/>
      <c r="K375" s="213"/>
      <c r="L375" s="139"/>
      <c r="M375" s="139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</row>
    <row r="376" spans="1:26" ht="15.75" customHeight="1" x14ac:dyDescent="0.25">
      <c r="A376" s="211">
        <v>81</v>
      </c>
      <c r="B376" s="211"/>
      <c r="C376" s="216" t="s">
        <v>318</v>
      </c>
      <c r="D376" s="210"/>
      <c r="E376" s="209"/>
      <c r="F376" s="209"/>
      <c r="G376" s="209"/>
      <c r="H376" s="209"/>
      <c r="I376" s="356">
        <f>+G377</f>
        <v>859972664</v>
      </c>
      <c r="J376" s="139"/>
      <c r="K376" s="213"/>
      <c r="L376" s="139"/>
      <c r="M376" s="139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</row>
    <row r="377" spans="1:26" ht="15.75" customHeight="1" x14ac:dyDescent="0.25">
      <c r="A377" s="211"/>
      <c r="B377" s="212">
        <v>8120</v>
      </c>
      <c r="C377" s="213" t="s">
        <v>319</v>
      </c>
      <c r="D377" s="226"/>
      <c r="E377" s="227"/>
      <c r="F377" s="227"/>
      <c r="G377" s="355">
        <f>+E378</f>
        <v>859972664</v>
      </c>
      <c r="H377" s="227"/>
      <c r="I377" s="227"/>
      <c r="J377" s="139"/>
      <c r="K377" s="213"/>
      <c r="L377" s="139"/>
      <c r="M377" s="139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</row>
    <row r="378" spans="1:26" ht="15.75" customHeight="1" x14ac:dyDescent="0.25">
      <c r="A378" s="211"/>
      <c r="B378" s="212"/>
      <c r="C378" s="247" t="s">
        <v>320</v>
      </c>
      <c r="D378" s="226"/>
      <c r="E378" s="355">
        <v>859972664</v>
      </c>
      <c r="F378" s="227"/>
      <c r="G378" s="227"/>
      <c r="H378" s="227"/>
      <c r="I378" s="227"/>
      <c r="J378" s="139"/>
      <c r="K378" s="213"/>
      <c r="L378" s="241"/>
      <c r="M378" s="241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</row>
    <row r="379" spans="1:26" ht="15.75" customHeight="1" x14ac:dyDescent="0.25">
      <c r="A379" s="211"/>
      <c r="B379" s="212"/>
      <c r="C379" s="247"/>
      <c r="D379" s="226"/>
      <c r="E379" s="232"/>
      <c r="F379" s="227"/>
      <c r="G379" s="227"/>
      <c r="H379" s="227"/>
      <c r="I379" s="227"/>
      <c r="J379" s="139"/>
      <c r="K379" s="213"/>
      <c r="L379" s="241"/>
      <c r="M379" s="241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</row>
    <row r="380" spans="1:26" ht="15.75" customHeight="1" x14ac:dyDescent="0.25">
      <c r="A380" s="211">
        <v>83</v>
      </c>
      <c r="B380" s="211"/>
      <c r="C380" s="216" t="s">
        <v>321</v>
      </c>
      <c r="D380" s="210"/>
      <c r="E380" s="209"/>
      <c r="F380" s="209"/>
      <c r="G380" s="209"/>
      <c r="H380" s="209"/>
      <c r="I380" s="356">
        <f>+G381+G383</f>
        <v>675955916.50999999</v>
      </c>
      <c r="J380" s="139"/>
      <c r="K380" s="213"/>
      <c r="L380" s="217"/>
      <c r="M380" s="21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</row>
    <row r="381" spans="1:26" ht="15.75" customHeight="1" x14ac:dyDescent="0.25">
      <c r="A381" s="211"/>
      <c r="B381" s="212">
        <v>8315</v>
      </c>
      <c r="C381" s="213" t="s">
        <v>94</v>
      </c>
      <c r="D381" s="226"/>
      <c r="E381" s="227"/>
      <c r="F381" s="227"/>
      <c r="G381" s="355">
        <f>+E382</f>
        <v>566994668.79999995</v>
      </c>
      <c r="H381" s="209"/>
      <c r="I381" s="227"/>
      <c r="J381" s="139"/>
      <c r="K381" s="213"/>
      <c r="L381" s="217"/>
      <c r="M381" s="21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</row>
    <row r="382" spans="1:26" ht="15.75" customHeight="1" x14ac:dyDescent="0.25">
      <c r="A382" s="211"/>
      <c r="B382" s="212"/>
      <c r="C382" s="213" t="s">
        <v>69</v>
      </c>
      <c r="D382" s="226"/>
      <c r="E382" s="355">
        <v>566994668.79999995</v>
      </c>
      <c r="F382" s="227"/>
      <c r="G382" s="227"/>
      <c r="H382" s="227"/>
      <c r="I382" s="227"/>
      <c r="J382" s="139"/>
      <c r="K382" s="213"/>
      <c r="L382" s="139"/>
      <c r="M382" s="139"/>
      <c r="N382" s="205"/>
      <c r="O382" s="205"/>
      <c r="P382" s="205"/>
      <c r="Q382" s="205"/>
      <c r="R382" s="205"/>
      <c r="S382" s="205"/>
      <c r="T382" s="205"/>
      <c r="U382" s="205"/>
      <c r="V382" s="205"/>
      <c r="W382" s="205"/>
      <c r="X382" s="205"/>
      <c r="Y382" s="205"/>
      <c r="Z382" s="205"/>
    </row>
    <row r="383" spans="1:26" ht="15.75" customHeight="1" x14ac:dyDescent="0.25">
      <c r="A383" s="211"/>
      <c r="B383" s="212">
        <v>8361</v>
      </c>
      <c r="C383" s="213" t="s">
        <v>96</v>
      </c>
      <c r="D383" s="226"/>
      <c r="E383" s="227"/>
      <c r="F383" s="227"/>
      <c r="G383" s="355">
        <f>+E384</f>
        <v>108961247.70999999</v>
      </c>
      <c r="H383" s="227"/>
      <c r="I383" s="227"/>
      <c r="J383" s="139"/>
      <c r="K383" s="213"/>
      <c r="L383" s="139"/>
      <c r="M383" s="139"/>
      <c r="N383" s="205"/>
      <c r="O383" s="205"/>
      <c r="P383" s="205"/>
      <c r="Q383" s="205"/>
      <c r="R383" s="205"/>
      <c r="S383" s="205"/>
      <c r="T383" s="205"/>
      <c r="U383" s="205"/>
      <c r="V383" s="205"/>
      <c r="W383" s="205"/>
      <c r="X383" s="205"/>
      <c r="Y383" s="205"/>
      <c r="Z383" s="205"/>
    </row>
    <row r="384" spans="1:26" ht="15.75" customHeight="1" x14ac:dyDescent="0.25">
      <c r="A384" s="211"/>
      <c r="B384" s="212"/>
      <c r="C384" s="213" t="s">
        <v>322</v>
      </c>
      <c r="D384" s="226"/>
      <c r="E384" s="355">
        <v>108961247.70999999</v>
      </c>
      <c r="F384" s="227"/>
      <c r="G384" s="227"/>
      <c r="H384" s="227"/>
      <c r="I384" s="227"/>
      <c r="J384" s="139"/>
      <c r="K384" s="213"/>
      <c r="L384" s="139"/>
      <c r="M384" s="139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</row>
    <row r="385" spans="1:26" ht="15.75" customHeight="1" x14ac:dyDescent="0.25">
      <c r="A385" s="211"/>
      <c r="B385" s="212"/>
      <c r="C385" s="213"/>
      <c r="D385" s="226"/>
      <c r="E385" s="232"/>
      <c r="F385" s="227"/>
      <c r="G385" s="227"/>
      <c r="H385" s="227"/>
      <c r="I385" s="227"/>
      <c r="J385" s="139"/>
      <c r="K385" s="213"/>
      <c r="L385" s="139"/>
      <c r="M385" s="139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</row>
    <row r="386" spans="1:26" ht="15.75" customHeight="1" x14ac:dyDescent="0.25">
      <c r="A386" s="211">
        <v>89</v>
      </c>
      <c r="B386" s="211"/>
      <c r="C386" s="216" t="s">
        <v>323</v>
      </c>
      <c r="D386" s="210"/>
      <c r="E386" s="209"/>
      <c r="F386" s="209"/>
      <c r="G386" s="209"/>
      <c r="H386" s="209"/>
      <c r="I386" s="356">
        <f>SUM(G387:G388)</f>
        <v>-1535928580.51</v>
      </c>
      <c r="J386" s="139"/>
      <c r="K386" s="213"/>
      <c r="L386" s="139"/>
      <c r="M386" s="139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</row>
    <row r="387" spans="1:26" ht="15.75" customHeight="1" x14ac:dyDescent="0.25">
      <c r="A387" s="211"/>
      <c r="B387" s="212">
        <v>8905</v>
      </c>
      <c r="C387" s="213" t="s">
        <v>324</v>
      </c>
      <c r="D387" s="226"/>
      <c r="E387" s="227"/>
      <c r="F387" s="227"/>
      <c r="G387" s="350">
        <v>-859972664</v>
      </c>
      <c r="H387" s="227"/>
      <c r="I387" s="227"/>
      <c r="J387" s="139"/>
      <c r="K387" s="213"/>
      <c r="L387" s="139"/>
      <c r="M387" s="139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</row>
    <row r="388" spans="1:26" ht="15.75" customHeight="1" x14ac:dyDescent="0.25">
      <c r="A388" s="211"/>
      <c r="B388" s="212">
        <v>8915</v>
      </c>
      <c r="C388" s="213" t="s">
        <v>325</v>
      </c>
      <c r="D388" s="226"/>
      <c r="E388" s="227"/>
      <c r="F388" s="227"/>
      <c r="G388" s="351">
        <v>-675955916.50999999</v>
      </c>
      <c r="H388" s="227"/>
      <c r="I388" s="227"/>
      <c r="J388" s="139"/>
      <c r="K388" s="213"/>
      <c r="L388" s="139"/>
      <c r="M388" s="139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</row>
    <row r="389" spans="1:26" ht="15.75" customHeight="1" x14ac:dyDescent="0.25">
      <c r="A389" s="211"/>
      <c r="B389" s="212"/>
      <c r="C389" s="213"/>
      <c r="D389" s="226"/>
      <c r="E389" s="227"/>
      <c r="F389" s="227"/>
      <c r="G389" s="227"/>
      <c r="H389" s="227"/>
      <c r="I389" s="227"/>
      <c r="J389" s="139"/>
      <c r="K389" s="213"/>
      <c r="L389" s="139"/>
      <c r="M389" s="139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</row>
    <row r="390" spans="1:26" ht="15.75" customHeight="1" thickBot="1" x14ac:dyDescent="0.3">
      <c r="A390" s="211"/>
      <c r="B390" s="212"/>
      <c r="C390" s="234" t="s">
        <v>326</v>
      </c>
      <c r="D390" s="226"/>
      <c r="E390" s="227"/>
      <c r="F390" s="227"/>
      <c r="G390" s="227"/>
      <c r="H390" s="227"/>
      <c r="I390" s="353">
        <f>SUM(I376:I386)</f>
        <v>0</v>
      </c>
      <c r="J390" s="139"/>
      <c r="K390" s="213"/>
      <c r="L390" s="139"/>
      <c r="M390" s="139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</row>
    <row r="391" spans="1:26" ht="15.75" customHeight="1" thickTop="1" x14ac:dyDescent="0.25">
      <c r="A391" s="211"/>
      <c r="B391" s="212"/>
      <c r="C391" s="213"/>
      <c r="D391" s="226"/>
      <c r="E391" s="227"/>
      <c r="F391" s="227"/>
      <c r="G391" s="227"/>
      <c r="H391" s="227"/>
      <c r="I391" s="227"/>
      <c r="J391" s="139"/>
      <c r="K391" s="213"/>
      <c r="L391" s="139"/>
      <c r="M391" s="139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</row>
    <row r="392" spans="1:26" ht="15.75" customHeight="1" x14ac:dyDescent="0.25">
      <c r="A392" s="211"/>
      <c r="B392" s="212"/>
      <c r="C392" s="213"/>
      <c r="D392" s="226"/>
      <c r="E392" s="227"/>
      <c r="F392" s="227"/>
      <c r="G392" s="227"/>
      <c r="H392" s="227"/>
      <c r="I392" s="227"/>
      <c r="J392" s="139"/>
      <c r="K392" s="213"/>
      <c r="L392" s="139"/>
      <c r="M392" s="139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</row>
    <row r="393" spans="1:26" ht="15.75" customHeight="1" x14ac:dyDescent="0.25">
      <c r="A393" s="211"/>
      <c r="B393" s="212"/>
      <c r="C393" s="213"/>
      <c r="D393" s="226"/>
      <c r="E393" s="227"/>
      <c r="F393" s="227"/>
      <c r="G393" s="227"/>
      <c r="H393" s="227"/>
      <c r="I393" s="227"/>
      <c r="J393" s="139"/>
      <c r="K393" s="213"/>
      <c r="L393" s="139"/>
      <c r="M393" s="139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</row>
    <row r="394" spans="1:26" ht="15.75" customHeight="1" x14ac:dyDescent="0.25">
      <c r="A394" s="211"/>
      <c r="B394" s="212"/>
      <c r="C394" s="213"/>
      <c r="D394" s="226"/>
      <c r="E394" s="227"/>
      <c r="F394" s="227"/>
      <c r="G394" s="227"/>
      <c r="H394" s="227"/>
      <c r="I394" s="227"/>
      <c r="J394" s="139"/>
      <c r="K394" s="213"/>
      <c r="L394" s="139"/>
      <c r="M394" s="139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</row>
    <row r="395" spans="1:26" ht="15.75" customHeight="1" x14ac:dyDescent="0.25">
      <c r="A395" s="211"/>
      <c r="B395" s="212"/>
      <c r="C395" s="213"/>
      <c r="D395" s="226"/>
      <c r="E395" s="227"/>
      <c r="F395" s="227"/>
      <c r="G395" s="227"/>
      <c r="H395" s="227"/>
      <c r="I395" s="227"/>
      <c r="J395" s="139"/>
      <c r="K395" s="213"/>
      <c r="L395" s="139"/>
      <c r="M395" s="139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</row>
    <row r="396" spans="1:26" ht="15.75" customHeight="1" x14ac:dyDescent="0.25">
      <c r="A396" s="211"/>
      <c r="B396" s="212"/>
      <c r="C396" s="213"/>
      <c r="D396" s="226"/>
      <c r="E396" s="227"/>
      <c r="F396" s="227"/>
      <c r="G396" s="227"/>
      <c r="H396" s="227"/>
      <c r="I396" s="227"/>
      <c r="J396" s="139"/>
      <c r="K396" s="213"/>
      <c r="L396" s="139"/>
      <c r="M396" s="139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</row>
    <row r="397" spans="1:26" ht="15.75" customHeight="1" x14ac:dyDescent="0.25">
      <c r="A397" s="211"/>
      <c r="B397" s="212"/>
      <c r="C397" s="213"/>
      <c r="D397" s="226"/>
      <c r="E397" s="227"/>
      <c r="F397" s="227"/>
      <c r="G397" s="227"/>
      <c r="H397" s="227"/>
      <c r="I397" s="227"/>
      <c r="J397" s="139"/>
      <c r="K397" s="213"/>
      <c r="L397" s="139"/>
      <c r="M397" s="139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</row>
    <row r="398" spans="1:26" ht="15.75" customHeight="1" x14ac:dyDescent="0.25">
      <c r="A398" s="211">
        <v>9</v>
      </c>
      <c r="B398" s="211"/>
      <c r="C398" s="236" t="s">
        <v>327</v>
      </c>
      <c r="D398" s="210"/>
      <c r="E398" s="209"/>
      <c r="F398" s="209"/>
      <c r="G398" s="209"/>
      <c r="H398" s="209"/>
      <c r="I398" s="209"/>
      <c r="J398" s="139"/>
      <c r="K398" s="213"/>
      <c r="L398" s="139"/>
      <c r="M398" s="139"/>
      <c r="N398" s="205"/>
      <c r="O398" s="205"/>
      <c r="P398" s="205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</row>
    <row r="399" spans="1:26" ht="15.75" customHeight="1" x14ac:dyDescent="0.25">
      <c r="A399" s="211"/>
      <c r="B399" s="212"/>
      <c r="C399" s="213"/>
      <c r="D399" s="226"/>
      <c r="E399" s="227"/>
      <c r="F399" s="227"/>
      <c r="G399" s="227"/>
      <c r="H399" s="227"/>
      <c r="I399" s="227"/>
      <c r="J399" s="139"/>
      <c r="K399" s="213"/>
      <c r="L399" s="139"/>
      <c r="M399" s="139"/>
      <c r="N399" s="205"/>
      <c r="O399" s="205"/>
      <c r="P399" s="205"/>
      <c r="Q399" s="205"/>
      <c r="R399" s="205"/>
      <c r="S399" s="205"/>
      <c r="T399" s="205"/>
      <c r="U399" s="205"/>
      <c r="V399" s="205"/>
      <c r="W399" s="205"/>
      <c r="X399" s="205"/>
      <c r="Y399" s="205"/>
      <c r="Z399" s="205"/>
    </row>
    <row r="400" spans="1:26" ht="15.75" customHeight="1" x14ac:dyDescent="0.25">
      <c r="A400" s="211">
        <v>91</v>
      </c>
      <c r="B400" s="211"/>
      <c r="C400" s="216" t="s">
        <v>328</v>
      </c>
      <c r="D400" s="210"/>
      <c r="E400" s="209"/>
      <c r="F400" s="209"/>
      <c r="G400" s="209"/>
      <c r="H400" s="209"/>
      <c r="I400" s="356">
        <f>+G401</f>
        <v>408157795</v>
      </c>
      <c r="J400" s="248"/>
      <c r="K400" s="213"/>
      <c r="L400" s="217"/>
      <c r="M400" s="21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</row>
    <row r="401" spans="1:26" ht="15.75" customHeight="1" x14ac:dyDescent="0.25">
      <c r="A401" s="211"/>
      <c r="B401" s="212">
        <v>9120</v>
      </c>
      <c r="C401" s="213" t="s">
        <v>319</v>
      </c>
      <c r="D401" s="226"/>
      <c r="E401" s="227"/>
      <c r="F401" s="227"/>
      <c r="G401" s="351">
        <f>SUM(E402:E402)</f>
        <v>408157795</v>
      </c>
      <c r="H401" s="227"/>
      <c r="I401" s="227"/>
      <c r="J401" s="231"/>
      <c r="K401" s="213"/>
      <c r="L401" s="217"/>
      <c r="M401" s="21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</row>
    <row r="402" spans="1:26" ht="15.75" customHeight="1" x14ac:dyDescent="0.25">
      <c r="A402" s="211"/>
      <c r="B402" s="212"/>
      <c r="C402" s="213" t="s">
        <v>329</v>
      </c>
      <c r="D402" s="226"/>
      <c r="E402" s="351">
        <v>408157795</v>
      </c>
      <c r="F402" s="227"/>
      <c r="G402" s="227"/>
      <c r="H402" s="227"/>
      <c r="I402" s="227"/>
      <c r="J402" s="231"/>
      <c r="K402" s="213"/>
      <c r="L402" s="139"/>
      <c r="M402" s="139"/>
      <c r="N402" s="205"/>
      <c r="O402" s="205"/>
      <c r="P402" s="205"/>
      <c r="Q402" s="205"/>
      <c r="R402" s="205"/>
      <c r="S402" s="205"/>
      <c r="T402" s="205"/>
      <c r="U402" s="205"/>
      <c r="V402" s="205"/>
      <c r="W402" s="205"/>
      <c r="X402" s="205"/>
      <c r="Y402" s="205"/>
      <c r="Z402" s="205"/>
    </row>
    <row r="403" spans="1:26" ht="15.75" customHeight="1" x14ac:dyDescent="0.25">
      <c r="A403" s="211"/>
      <c r="B403" s="212"/>
      <c r="C403" s="213"/>
      <c r="D403" s="226"/>
      <c r="E403" s="232"/>
      <c r="F403" s="227"/>
      <c r="G403" s="227"/>
      <c r="H403" s="227"/>
      <c r="I403" s="227"/>
      <c r="J403" s="231"/>
      <c r="K403" s="213"/>
      <c r="L403" s="139"/>
      <c r="M403" s="139"/>
      <c r="N403" s="205"/>
      <c r="O403" s="205"/>
      <c r="P403" s="205"/>
      <c r="Q403" s="205"/>
      <c r="R403" s="205"/>
      <c r="S403" s="205"/>
      <c r="T403" s="205"/>
      <c r="U403" s="205"/>
      <c r="V403" s="205"/>
      <c r="W403" s="205"/>
      <c r="X403" s="205"/>
      <c r="Y403" s="205"/>
      <c r="Z403" s="205"/>
    </row>
    <row r="404" spans="1:26" ht="15.75" x14ac:dyDescent="0.25">
      <c r="A404" s="211">
        <v>99</v>
      </c>
      <c r="B404" s="211"/>
      <c r="C404" s="216" t="s">
        <v>330</v>
      </c>
      <c r="D404" s="210"/>
      <c r="E404" s="209"/>
      <c r="F404" s="209"/>
      <c r="G404" s="209"/>
      <c r="H404" s="209"/>
      <c r="I404" s="356">
        <f>+G405</f>
        <v>-408157795</v>
      </c>
      <c r="J404" s="139"/>
      <c r="K404" s="213"/>
      <c r="L404" s="139"/>
      <c r="M404" s="139"/>
      <c r="N404" s="205"/>
      <c r="O404" s="205"/>
      <c r="P404" s="205"/>
      <c r="Q404" s="205"/>
      <c r="R404" s="205"/>
      <c r="S404" s="205"/>
      <c r="T404" s="205"/>
      <c r="U404" s="205"/>
      <c r="V404" s="205"/>
      <c r="W404" s="205"/>
      <c r="X404" s="205"/>
      <c r="Y404" s="205"/>
      <c r="Z404" s="205"/>
    </row>
    <row r="405" spans="1:26" ht="15.75" customHeight="1" x14ac:dyDescent="0.25">
      <c r="A405" s="211"/>
      <c r="B405" s="212">
        <v>9905</v>
      </c>
      <c r="C405" s="213" t="s">
        <v>95</v>
      </c>
      <c r="D405" s="226"/>
      <c r="E405" s="227"/>
      <c r="F405" s="227"/>
      <c r="G405" s="351">
        <f>+E406</f>
        <v>-408157795</v>
      </c>
      <c r="H405" s="227"/>
      <c r="I405" s="227"/>
      <c r="J405" s="139"/>
      <c r="K405" s="213"/>
      <c r="L405" s="217"/>
      <c r="M405" s="21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</row>
    <row r="406" spans="1:26" ht="15.75" customHeight="1" x14ac:dyDescent="0.25">
      <c r="A406" s="211"/>
      <c r="B406" s="212"/>
      <c r="C406" s="213" t="s">
        <v>319</v>
      </c>
      <c r="D406" s="226"/>
      <c r="E406" s="351">
        <v>-408157795</v>
      </c>
      <c r="F406" s="227"/>
      <c r="G406" s="227"/>
      <c r="H406" s="227"/>
      <c r="I406" s="227"/>
      <c r="J406" s="139"/>
      <c r="K406" s="213"/>
      <c r="L406" s="139"/>
      <c r="M406" s="139"/>
      <c r="N406" s="205"/>
      <c r="O406" s="205"/>
      <c r="P406" s="205"/>
      <c r="Q406" s="205"/>
      <c r="R406" s="205"/>
      <c r="S406" s="205"/>
      <c r="T406" s="205"/>
      <c r="U406" s="205"/>
      <c r="V406" s="205"/>
      <c r="W406" s="205"/>
      <c r="X406" s="205"/>
      <c r="Y406" s="205"/>
      <c r="Z406" s="205"/>
    </row>
    <row r="407" spans="1:26" ht="15.75" customHeight="1" x14ac:dyDescent="0.25">
      <c r="A407" s="211"/>
      <c r="B407" s="212"/>
      <c r="C407" s="213"/>
      <c r="D407" s="226"/>
      <c r="E407" s="227"/>
      <c r="F407" s="227"/>
      <c r="G407" s="227"/>
      <c r="H407" s="227"/>
      <c r="I407" s="227"/>
      <c r="J407" s="139"/>
      <c r="K407" s="213"/>
      <c r="L407" s="139"/>
      <c r="M407" s="139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</row>
    <row r="408" spans="1:26" ht="15.75" customHeight="1" thickBot="1" x14ac:dyDescent="0.3">
      <c r="A408" s="202"/>
      <c r="B408" s="203"/>
      <c r="C408" s="234" t="s">
        <v>331</v>
      </c>
      <c r="D408" s="226"/>
      <c r="E408" s="227"/>
      <c r="F408" s="227"/>
      <c r="G408" s="227"/>
      <c r="H408" s="227"/>
      <c r="I408" s="238">
        <f>+I400+I404</f>
        <v>0</v>
      </c>
      <c r="J408" s="139"/>
      <c r="K408" s="213"/>
      <c r="L408" s="139"/>
      <c r="M408" s="139"/>
      <c r="N408" s="205"/>
      <c r="O408" s="205"/>
      <c r="P408" s="205"/>
      <c r="Q408" s="205"/>
      <c r="R408" s="205"/>
      <c r="S408" s="205"/>
      <c r="T408" s="205"/>
      <c r="U408" s="205"/>
      <c r="V408" s="205"/>
      <c r="W408" s="205"/>
      <c r="X408" s="205"/>
      <c r="Y408" s="205"/>
      <c r="Z408" s="205"/>
    </row>
    <row r="409" spans="1:26" ht="15.75" customHeight="1" thickTop="1" x14ac:dyDescent="0.25">
      <c r="A409" s="202"/>
      <c r="B409" s="203"/>
      <c r="C409" s="213"/>
      <c r="D409" s="226"/>
      <c r="E409" s="227"/>
      <c r="F409" s="227"/>
      <c r="G409" s="227"/>
      <c r="H409" s="227"/>
      <c r="I409" s="227"/>
      <c r="J409" s="139"/>
      <c r="K409" s="213"/>
      <c r="L409" s="139"/>
      <c r="M409" s="139"/>
      <c r="N409" s="205"/>
      <c r="O409" s="205"/>
      <c r="P409" s="205"/>
      <c r="Q409" s="205"/>
      <c r="R409" s="205"/>
      <c r="S409" s="205"/>
      <c r="T409" s="205"/>
      <c r="U409" s="205"/>
      <c r="V409" s="205"/>
      <c r="W409" s="205"/>
      <c r="X409" s="205"/>
      <c r="Y409" s="205"/>
      <c r="Z409" s="205"/>
    </row>
    <row r="410" spans="1:26" ht="15.75" customHeight="1" x14ac:dyDescent="0.25">
      <c r="A410" s="202"/>
      <c r="B410" s="203"/>
      <c r="C410" s="213"/>
      <c r="D410" s="226"/>
      <c r="E410" s="227"/>
      <c r="F410" s="227"/>
      <c r="G410" s="227"/>
      <c r="H410" s="227"/>
      <c r="I410" s="227"/>
      <c r="J410" s="139"/>
      <c r="K410" s="213"/>
      <c r="L410" s="139"/>
      <c r="M410" s="139"/>
      <c r="N410" s="205"/>
      <c r="O410" s="205"/>
      <c r="P410" s="205"/>
      <c r="Q410" s="205"/>
      <c r="R410" s="205"/>
      <c r="S410" s="205"/>
      <c r="T410" s="205"/>
      <c r="U410" s="205"/>
      <c r="V410" s="205"/>
      <c r="W410" s="205"/>
      <c r="X410" s="205"/>
      <c r="Y410" s="205"/>
      <c r="Z410" s="205"/>
    </row>
    <row r="411" spans="1:26" ht="15.75" customHeight="1" x14ac:dyDescent="0.25">
      <c r="A411" s="202"/>
      <c r="B411" s="203"/>
      <c r="C411" s="213"/>
      <c r="D411" s="226"/>
      <c r="E411" s="226"/>
      <c r="F411" s="226"/>
      <c r="G411" s="226"/>
      <c r="H411" s="226"/>
      <c r="I411" s="227"/>
      <c r="J411" s="139"/>
      <c r="K411" s="213"/>
      <c r="L411" s="139"/>
      <c r="M411" s="139"/>
      <c r="N411" s="205"/>
      <c r="O411" s="205"/>
      <c r="P411" s="205"/>
      <c r="Q411" s="205"/>
      <c r="R411" s="205"/>
      <c r="S411" s="205"/>
      <c r="T411" s="205"/>
      <c r="U411" s="205"/>
      <c r="V411" s="205"/>
      <c r="W411" s="205"/>
      <c r="X411" s="205"/>
      <c r="Y411" s="205"/>
      <c r="Z411" s="205"/>
    </row>
    <row r="412" spans="1:26" ht="15.75" customHeight="1" x14ac:dyDescent="0.25">
      <c r="A412" s="202"/>
      <c r="B412" s="203"/>
      <c r="C412" s="107"/>
      <c r="I412" s="107"/>
      <c r="J412" s="139"/>
      <c r="K412" s="213"/>
      <c r="L412" s="139"/>
      <c r="M412" s="139"/>
      <c r="N412" s="205"/>
      <c r="O412" s="205"/>
      <c r="P412" s="205"/>
      <c r="Q412" s="205"/>
      <c r="R412" s="205"/>
      <c r="S412" s="205"/>
      <c r="T412" s="205"/>
      <c r="U412" s="205"/>
      <c r="V412" s="205"/>
      <c r="W412" s="205"/>
      <c r="X412" s="205"/>
      <c r="Y412" s="205"/>
      <c r="Z412" s="205"/>
    </row>
    <row r="413" spans="1:26" ht="15.75" customHeight="1" x14ac:dyDescent="0.25">
      <c r="A413" s="202"/>
      <c r="B413" s="203"/>
      <c r="C413" s="107"/>
      <c r="I413" s="107"/>
      <c r="J413" s="139"/>
      <c r="K413" s="213"/>
      <c r="L413" s="139"/>
      <c r="M413" s="139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</row>
    <row r="414" spans="1:26" ht="15.75" customHeight="1" x14ac:dyDescent="0.25">
      <c r="A414" s="202"/>
      <c r="B414" s="203"/>
      <c r="C414" s="146"/>
      <c r="D414" s="124"/>
      <c r="E414" s="106"/>
      <c r="F414" s="106"/>
      <c r="G414" s="106"/>
      <c r="H414" s="106"/>
      <c r="I414" s="249"/>
      <c r="J414" s="139"/>
      <c r="K414" s="213"/>
      <c r="L414" s="139"/>
      <c r="M414" s="139"/>
      <c r="N414" s="205"/>
      <c r="O414" s="205"/>
      <c r="P414" s="205"/>
      <c r="Q414" s="205"/>
      <c r="R414" s="205"/>
      <c r="S414" s="205"/>
      <c r="T414" s="205"/>
      <c r="U414" s="205"/>
      <c r="V414" s="205"/>
      <c r="W414" s="205"/>
      <c r="X414" s="205"/>
      <c r="Y414" s="205"/>
      <c r="Z414" s="205"/>
    </row>
    <row r="415" spans="1:26" ht="15.75" customHeight="1" x14ac:dyDescent="0.25">
      <c r="A415" s="202"/>
      <c r="B415" s="203"/>
      <c r="C415" s="250" t="s">
        <v>36</v>
      </c>
      <c r="D415" s="250" t="s">
        <v>36</v>
      </c>
      <c r="F415" s="251"/>
      <c r="G415" s="124" t="s">
        <v>36</v>
      </c>
      <c r="H415" s="252"/>
      <c r="I415" s="253"/>
      <c r="J415" s="139"/>
      <c r="K415" s="213"/>
      <c r="L415" s="139"/>
      <c r="M415" s="139"/>
      <c r="N415" s="205"/>
      <c r="O415" s="205"/>
      <c r="P415" s="205"/>
      <c r="Q415" s="205"/>
      <c r="R415" s="205"/>
      <c r="S415" s="205"/>
      <c r="T415" s="205"/>
      <c r="U415" s="205"/>
      <c r="V415" s="205"/>
      <c r="W415" s="205"/>
      <c r="X415" s="205"/>
      <c r="Y415" s="205"/>
      <c r="Z415" s="205"/>
    </row>
    <row r="416" spans="1:26" ht="15.75" customHeight="1" x14ac:dyDescent="0.25">
      <c r="A416" s="202"/>
      <c r="B416" s="203"/>
      <c r="C416" s="254" t="s">
        <v>37</v>
      </c>
      <c r="D416" s="128" t="s">
        <v>38</v>
      </c>
      <c r="F416" s="127"/>
      <c r="G416" s="255" t="s">
        <v>540</v>
      </c>
      <c r="H416" s="256"/>
      <c r="I416" s="257"/>
      <c r="J416" s="139"/>
      <c r="K416" s="213"/>
      <c r="L416" s="139"/>
      <c r="M416" s="139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</row>
    <row r="417" spans="1:26" ht="15.75" customHeight="1" x14ac:dyDescent="0.25">
      <c r="A417" s="202"/>
      <c r="B417" s="203"/>
      <c r="C417" s="146" t="s">
        <v>39</v>
      </c>
      <c r="D417" s="124" t="s">
        <v>40</v>
      </c>
      <c r="F417" s="127"/>
      <c r="G417" s="139" t="s">
        <v>541</v>
      </c>
      <c r="H417" s="137"/>
      <c r="I417" s="258"/>
      <c r="J417" s="139"/>
      <c r="K417" s="213"/>
      <c r="L417" s="139"/>
      <c r="M417" s="139"/>
      <c r="N417" s="205"/>
      <c r="O417" s="205"/>
      <c r="P417" s="205"/>
      <c r="Q417" s="205"/>
      <c r="R417" s="205"/>
      <c r="S417" s="205"/>
      <c r="T417" s="205"/>
      <c r="U417" s="205"/>
      <c r="V417" s="205"/>
      <c r="W417" s="205"/>
      <c r="X417" s="205"/>
      <c r="Y417" s="205"/>
      <c r="Z417" s="205"/>
    </row>
    <row r="418" spans="1:26" ht="15.75" customHeight="1" x14ac:dyDescent="0.25">
      <c r="A418" s="202"/>
      <c r="B418" s="203"/>
      <c r="C418" s="146"/>
      <c r="D418" s="106"/>
      <c r="F418" s="127"/>
      <c r="G418" s="139" t="s">
        <v>41</v>
      </c>
      <c r="H418" s="137"/>
      <c r="I418" s="258"/>
      <c r="J418" s="139"/>
      <c r="K418" s="213"/>
      <c r="L418" s="139"/>
      <c r="M418" s="139"/>
      <c r="N418" s="205"/>
      <c r="O418" s="205"/>
      <c r="P418" s="205"/>
      <c r="Q418" s="205"/>
      <c r="R418" s="205"/>
      <c r="S418" s="205"/>
      <c r="T418" s="205"/>
      <c r="U418" s="205"/>
      <c r="V418" s="205"/>
      <c r="W418" s="205"/>
      <c r="X418" s="205"/>
      <c r="Y418" s="205"/>
      <c r="Z418" s="205"/>
    </row>
    <row r="419" spans="1:26" ht="15.75" customHeight="1" x14ac:dyDescent="0.25">
      <c r="A419" s="202"/>
      <c r="B419" s="203"/>
      <c r="C419" s="227"/>
      <c r="D419" s="226"/>
      <c r="E419" s="226"/>
      <c r="F419" s="226"/>
      <c r="G419" s="226"/>
      <c r="H419" s="226"/>
      <c r="I419" s="213"/>
      <c r="J419" s="139"/>
      <c r="K419" s="213"/>
      <c r="L419" s="139"/>
      <c r="M419" s="139"/>
      <c r="N419" s="205"/>
      <c r="O419" s="205"/>
      <c r="P419" s="205"/>
      <c r="Q419" s="205"/>
      <c r="R419" s="205"/>
      <c r="S419" s="205"/>
      <c r="T419" s="205"/>
      <c r="U419" s="205"/>
      <c r="V419" s="205"/>
      <c r="W419" s="205"/>
      <c r="X419" s="205"/>
      <c r="Y419" s="205"/>
      <c r="Z419" s="205"/>
    </row>
    <row r="420" spans="1:26" ht="15.75" customHeight="1" x14ac:dyDescent="0.25">
      <c r="A420" s="202"/>
      <c r="B420" s="203"/>
      <c r="C420" s="213"/>
      <c r="D420" s="226"/>
      <c r="E420" s="226"/>
      <c r="F420" s="226"/>
      <c r="G420" s="226"/>
      <c r="H420" s="226"/>
      <c r="I420" s="227"/>
      <c r="J420" s="139"/>
      <c r="K420" s="213"/>
      <c r="L420" s="139"/>
      <c r="M420" s="139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</row>
    <row r="421" spans="1:26" ht="15.75" customHeight="1" x14ac:dyDescent="0.25">
      <c r="A421" s="202"/>
      <c r="B421" s="203"/>
      <c r="C421" s="213"/>
      <c r="D421" s="226"/>
      <c r="E421" s="226"/>
      <c r="F421" s="226"/>
      <c r="G421" s="226"/>
      <c r="H421" s="226"/>
      <c r="I421" s="227"/>
      <c r="J421" s="139"/>
      <c r="K421" s="213"/>
      <c r="L421" s="139"/>
      <c r="M421" s="139"/>
      <c r="N421" s="205"/>
      <c r="O421" s="205"/>
      <c r="P421" s="205"/>
      <c r="Q421" s="205"/>
      <c r="R421" s="205"/>
      <c r="S421" s="205"/>
      <c r="T421" s="205"/>
      <c r="U421" s="205"/>
      <c r="V421" s="205"/>
      <c r="W421" s="205"/>
      <c r="X421" s="205"/>
      <c r="Y421" s="205"/>
      <c r="Z421" s="205"/>
    </row>
    <row r="422" spans="1:26" ht="15.75" customHeight="1" x14ac:dyDescent="0.25">
      <c r="A422" s="202"/>
      <c r="B422" s="203"/>
      <c r="C422" s="213"/>
      <c r="D422" s="226"/>
      <c r="E422" s="226"/>
      <c r="F422" s="226"/>
      <c r="G422" s="226"/>
      <c r="H422" s="226"/>
      <c r="I422" s="227"/>
      <c r="J422" s="139"/>
      <c r="K422" s="213"/>
      <c r="L422" s="139"/>
      <c r="M422" s="139"/>
      <c r="N422" s="205"/>
      <c r="O422" s="205"/>
      <c r="P422" s="205"/>
      <c r="Q422" s="205"/>
      <c r="R422" s="205"/>
      <c r="S422" s="205"/>
      <c r="T422" s="205"/>
      <c r="U422" s="205"/>
      <c r="V422" s="205"/>
      <c r="W422" s="205"/>
      <c r="X422" s="205"/>
      <c r="Y422" s="205"/>
      <c r="Z422" s="205"/>
    </row>
    <row r="423" spans="1:26" ht="15.75" customHeight="1" x14ac:dyDescent="0.25">
      <c r="A423" s="202"/>
      <c r="B423" s="203"/>
      <c r="C423" s="213"/>
      <c r="D423" s="226"/>
      <c r="E423" s="226"/>
      <c r="F423" s="226"/>
      <c r="G423" s="226"/>
      <c r="H423" s="226"/>
      <c r="I423" s="227"/>
      <c r="J423" s="139"/>
      <c r="K423" s="213"/>
      <c r="L423" s="139"/>
      <c r="M423" s="139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5" orientation="landscape" r:id="rId1"/>
  <headerFooter>
    <oddHeader>&amp;L&amp;G</oddHeader>
    <oddFooter>&amp;C&amp;G&amp;R&amp;G</oddFooter>
  </headerFooter>
  <rowBreaks count="5" manualBreakCount="5">
    <brk id="56" max="10" man="1"/>
    <brk id="115" max="10" man="1"/>
    <brk id="229" max="10" man="1"/>
    <brk id="286" max="10" man="1"/>
    <brk id="393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 PRUEBA</vt:lpstr>
      <vt:lpstr>BP 2020</vt:lpstr>
      <vt:lpstr>ANEXO 1</vt:lpstr>
      <vt:lpstr>ANEXO 2</vt:lpstr>
      <vt:lpstr>ANEXO 3</vt:lpstr>
      <vt:lpstr>ANEXO 4</vt:lpstr>
      <vt:lpstr>ANEXO 5</vt:lpstr>
      <vt:lpstr>NOTAS A LOS ESTADOS FINANCIEROS</vt:lpstr>
      <vt:lpstr>'ANEXO 2'!Área_de_impresión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2021-08-05T18:33:55Z</cp:lastPrinted>
  <dcterms:created xsi:type="dcterms:W3CDTF">2019-07-25T20:53:07Z</dcterms:created>
  <dcterms:modified xsi:type="dcterms:W3CDTF">2021-08-05T18:34:38Z</dcterms:modified>
  <cp:category/>
  <cp:contentStatus/>
</cp:coreProperties>
</file>