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ilidad\OneDrive - INCI\DOCUMENTOS ESCRITORIO\EFF 2022\"/>
    </mc:Choice>
  </mc:AlternateContent>
  <bookViews>
    <workbookView xWindow="0" yWindow="0" windowWidth="28800" windowHeight="12330" firstSheet="2" activeTab="2"/>
  </bookViews>
  <sheets>
    <sheet name="2021" sheetId="12" state="hidden" r:id="rId1"/>
    <sheet name="2022" sheetId="13" state="hidden" r:id="rId2"/>
    <sheet name="ANEXO 1" sheetId="1" r:id="rId3"/>
    <sheet name="ANEXO 2" sheetId="2" r:id="rId4"/>
    <sheet name="ANEXO 3" sheetId="3" r:id="rId5"/>
    <sheet name="ANEXO 4" sheetId="4" r:id="rId6"/>
    <sheet name="ANEXO 5" sheetId="7" r:id="rId7"/>
    <sheet name="NOTAS A LOS ESTADOS FINANCIEROS" sheetId="11" r:id="rId8"/>
  </sheets>
  <externalReferences>
    <externalReference r:id="rId9"/>
  </externalReferences>
  <definedNames>
    <definedName name="_xlnm._FilterDatabase" localSheetId="0" hidden="1">'2021'!$A$1:$F$585</definedName>
    <definedName name="_xlnm._FilterDatabase" localSheetId="1" hidden="1">'2022'!$A$1:$F$603</definedName>
    <definedName name="_xlnm.Print_Area" localSheetId="4">'ANEXO 3'!$A$1:$G$52</definedName>
    <definedName name="_xlnm.Print_Area" localSheetId="5">'ANEXO 4'!$A$1:$G$100</definedName>
    <definedName name="_xlnm.Print_Area" localSheetId="7">'NOTAS A LOS ESTADOS FINANCIEROS'!$A$3:$K$376</definedName>
  </definedNames>
  <calcPr calcId="162913"/>
</workbook>
</file>

<file path=xl/calcChain.xml><?xml version="1.0" encoding="utf-8"?>
<calcChain xmlns="http://schemas.openxmlformats.org/spreadsheetml/2006/main">
  <c r="E269" i="11" l="1"/>
  <c r="E67" i="11" l="1"/>
  <c r="H380" i="13" l="1"/>
  <c r="H379" i="13"/>
  <c r="H556" i="13"/>
  <c r="I556" i="13"/>
  <c r="I548" i="13"/>
  <c r="H548" i="13"/>
  <c r="H436" i="13"/>
  <c r="I436" i="13" s="1"/>
  <c r="H407" i="13"/>
  <c r="I407" i="13" s="1"/>
  <c r="H373" i="13"/>
  <c r="I373" i="13" s="1"/>
  <c r="H224" i="13"/>
  <c r="I224" i="13" s="1"/>
  <c r="H2" i="13"/>
  <c r="I2" i="13" s="1"/>
  <c r="H372" i="12"/>
  <c r="H371" i="12"/>
  <c r="I427" i="12"/>
  <c r="H427" i="12"/>
  <c r="I399" i="12"/>
  <c r="H399" i="12"/>
  <c r="H368" i="12"/>
  <c r="H367" i="12"/>
  <c r="I365" i="12"/>
  <c r="H365" i="12"/>
  <c r="H216" i="12"/>
  <c r="I216" i="12" s="1"/>
  <c r="H2" i="12"/>
  <c r="I2" i="12" s="1"/>
  <c r="H376" i="13" l="1"/>
  <c r="H375" i="13"/>
  <c r="G296" i="11"/>
  <c r="G290" i="11"/>
  <c r="G223" i="11"/>
  <c r="G143" i="11" l="1"/>
  <c r="G334" i="11" l="1"/>
  <c r="I332" i="11" s="1"/>
  <c r="G305" i="11"/>
  <c r="G259" i="11"/>
  <c r="G227" i="11"/>
  <c r="G216" i="11"/>
  <c r="G219" i="11"/>
  <c r="G169" i="11"/>
  <c r="G158" i="11"/>
  <c r="G149" i="11"/>
  <c r="I215" i="11" l="1"/>
  <c r="F23" i="3"/>
  <c r="D23" i="3"/>
  <c r="F38" i="4"/>
  <c r="F37" i="4" s="1"/>
  <c r="D38" i="4"/>
  <c r="D37" i="4" s="1"/>
  <c r="G176" i="11" l="1"/>
  <c r="G93" i="11" l="1"/>
  <c r="E78" i="11"/>
  <c r="G230" i="11" l="1"/>
  <c r="I226" i="11" s="1"/>
  <c r="G213" i="11"/>
  <c r="G119" i="11" l="1"/>
  <c r="J22" i="7" l="1"/>
  <c r="D81" i="4"/>
  <c r="D80" i="4"/>
  <c r="D75" i="4"/>
  <c r="D68" i="4"/>
  <c r="D55" i="4"/>
  <c r="D54" i="4"/>
  <c r="D53" i="4"/>
  <c r="D50" i="4"/>
  <c r="D49" i="4"/>
  <c r="D48" i="4"/>
  <c r="D47" i="4"/>
  <c r="D46" i="4"/>
  <c r="D45" i="4"/>
  <c r="D44" i="4"/>
  <c r="D43" i="4"/>
  <c r="D35" i="4"/>
  <c r="D34" i="4"/>
  <c r="D29" i="4"/>
  <c r="D28" i="4"/>
  <c r="D25" i="4"/>
  <c r="D22" i="4"/>
  <c r="D19" i="4"/>
  <c r="D18" i="4"/>
  <c r="D17" i="4"/>
  <c r="D14" i="4"/>
  <c r="D40" i="3"/>
  <c r="D36" i="3"/>
  <c r="D30" i="3"/>
  <c r="D29" i="3"/>
  <c r="D28" i="3"/>
  <c r="D22" i="3"/>
  <c r="D20" i="3" s="1"/>
  <c r="D18" i="3"/>
  <c r="D17" i="3"/>
  <c r="D16" i="3"/>
  <c r="D15" i="3"/>
  <c r="D14" i="3"/>
  <c r="I82" i="2"/>
  <c r="I73" i="2"/>
  <c r="I44" i="2"/>
  <c r="I43" i="2"/>
  <c r="I33" i="2"/>
  <c r="I24" i="2"/>
  <c r="I20" i="2"/>
  <c r="I19" i="2"/>
  <c r="I18" i="2"/>
  <c r="I17" i="2"/>
  <c r="I16" i="2"/>
  <c r="I15" i="2"/>
  <c r="C83" i="2"/>
  <c r="C82" i="2"/>
  <c r="C77" i="2"/>
  <c r="C76" i="2"/>
  <c r="C73" i="2"/>
  <c r="C64" i="2"/>
  <c r="C63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7" i="2"/>
  <c r="C32" i="2"/>
  <c r="C31" i="2"/>
  <c r="C30" i="2"/>
  <c r="C27" i="2"/>
  <c r="C26" i="2"/>
  <c r="C25" i="2"/>
  <c r="C24" i="2"/>
  <c r="C21" i="2"/>
  <c r="C20" i="2"/>
  <c r="C19" i="2"/>
  <c r="C16" i="2"/>
  <c r="C15" i="2"/>
  <c r="F81" i="4"/>
  <c r="F80" i="4"/>
  <c r="F75" i="4"/>
  <c r="F68" i="4"/>
  <c r="F55" i="4"/>
  <c r="F54" i="4"/>
  <c r="F53" i="4"/>
  <c r="F50" i="4"/>
  <c r="F49" i="4"/>
  <c r="F48" i="4"/>
  <c r="F47" i="4"/>
  <c r="F46" i="4"/>
  <c r="F45" i="4"/>
  <c r="F44" i="4"/>
  <c r="F43" i="4"/>
  <c r="F35" i="4"/>
  <c r="F34" i="4"/>
  <c r="F29" i="4"/>
  <c r="F28" i="4"/>
  <c r="F25" i="4"/>
  <c r="F22" i="4"/>
  <c r="F19" i="4"/>
  <c r="F18" i="4"/>
  <c r="F17" i="4"/>
  <c r="F14" i="4"/>
  <c r="F15" i="3"/>
  <c r="F40" i="3"/>
  <c r="F36" i="3"/>
  <c r="F30" i="3"/>
  <c r="F29" i="3"/>
  <c r="F28" i="3"/>
  <c r="F22" i="3"/>
  <c r="F20" i="3" s="1"/>
  <c r="F18" i="3"/>
  <c r="F17" i="3"/>
  <c r="F16" i="3"/>
  <c r="F14" i="3"/>
  <c r="K82" i="2"/>
  <c r="K73" i="2"/>
  <c r="K44" i="2"/>
  <c r="K43" i="2"/>
  <c r="K33" i="2"/>
  <c r="K24" i="2"/>
  <c r="K20" i="2"/>
  <c r="K19" i="2"/>
  <c r="K18" i="2"/>
  <c r="K17" i="2"/>
  <c r="K16" i="2"/>
  <c r="K15" i="2"/>
  <c r="E83" i="2"/>
  <c r="E82" i="2"/>
  <c r="E77" i="2"/>
  <c r="E76" i="2"/>
  <c r="E73" i="2"/>
  <c r="E64" i="2"/>
  <c r="E63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7" i="2"/>
  <c r="E32" i="2"/>
  <c r="E31" i="2"/>
  <c r="E30" i="2"/>
  <c r="E27" i="2"/>
  <c r="E26" i="2"/>
  <c r="E25" i="2"/>
  <c r="E24" i="2"/>
  <c r="E21" i="2"/>
  <c r="E20" i="2"/>
  <c r="E19" i="2"/>
  <c r="E16" i="2"/>
  <c r="E15" i="2"/>
  <c r="H32" i="7" l="1"/>
  <c r="E273" i="11"/>
  <c r="G273" i="11" s="1"/>
  <c r="I212" i="11"/>
  <c r="G105" i="11"/>
  <c r="G117" i="11"/>
  <c r="G126" i="11"/>
  <c r="G129" i="11"/>
  <c r="G133" i="11"/>
  <c r="G81" i="11"/>
  <c r="G52" i="11"/>
  <c r="G25" i="11"/>
  <c r="I116" i="11" l="1"/>
  <c r="F74" i="4"/>
  <c r="F72" i="4" s="1"/>
  <c r="F67" i="4"/>
  <c r="F24" i="4"/>
  <c r="F21" i="4"/>
  <c r="F13" i="4"/>
  <c r="D13" i="4"/>
  <c r="D74" i="4"/>
  <c r="D72" i="4" s="1"/>
  <c r="D67" i="4"/>
  <c r="E29" i="2" l="1"/>
  <c r="F27" i="4"/>
  <c r="D79" i="4"/>
  <c r="D33" i="4"/>
  <c r="D31" i="4" s="1"/>
  <c r="F79" i="4"/>
  <c r="F77" i="4" s="1"/>
  <c r="F52" i="4"/>
  <c r="F42" i="4"/>
  <c r="F16" i="4"/>
  <c r="D42" i="4"/>
  <c r="F40" i="4" l="1"/>
  <c r="F11" i="4"/>
  <c r="G32" i="11"/>
  <c r="K32" i="2" l="1"/>
  <c r="K30" i="2" s="1"/>
  <c r="I32" i="2"/>
  <c r="I30" i="2" s="1"/>
  <c r="C36" i="2"/>
  <c r="G308" i="11" l="1"/>
  <c r="G262" i="11"/>
  <c r="G251" i="11"/>
  <c r="G147" i="11"/>
  <c r="E72" i="11"/>
  <c r="G362" i="11"/>
  <c r="I361" i="11" s="1"/>
  <c r="G358" i="11"/>
  <c r="I357" i="11" s="1"/>
  <c r="I349" i="11"/>
  <c r="G347" i="11"/>
  <c r="G345" i="11"/>
  <c r="G341" i="11"/>
  <c r="I340" i="11" s="1"/>
  <c r="G326" i="11"/>
  <c r="G324" i="11"/>
  <c r="G315" i="11"/>
  <c r="I314" i="11" s="1"/>
  <c r="G311" i="11"/>
  <c r="I310" i="11" s="1"/>
  <c r="G253" i="11"/>
  <c r="G245" i="11"/>
  <c r="G235" i="11"/>
  <c r="I234" i="11" s="1"/>
  <c r="G192" i="11"/>
  <c r="I191" i="11" s="1"/>
  <c r="I175" i="11"/>
  <c r="G166" i="11"/>
  <c r="G103" i="11"/>
  <c r="G101" i="11"/>
  <c r="G99" i="11"/>
  <c r="G96" i="11"/>
  <c r="G90" i="11"/>
  <c r="G85" i="11"/>
  <c r="G83" i="11"/>
  <c r="G63" i="11"/>
  <c r="G61" i="11"/>
  <c r="G57" i="11"/>
  <c r="G50" i="11"/>
  <c r="G48" i="11"/>
  <c r="G23" i="11"/>
  <c r="G19" i="11"/>
  <c r="I18" i="11" s="1"/>
  <c r="G15" i="11"/>
  <c r="G12" i="11"/>
  <c r="G70" i="11" l="1"/>
  <c r="I60" i="11" s="1"/>
  <c r="I240" i="11"/>
  <c r="I295" i="11"/>
  <c r="G276" i="11"/>
  <c r="I244" i="11" s="1"/>
  <c r="I318" i="11" s="1"/>
  <c r="I323" i="11"/>
  <c r="I329" i="11" s="1"/>
  <c r="I365" i="11"/>
  <c r="I22" i="11"/>
  <c r="I344" i="11"/>
  <c r="I353" i="11" s="1"/>
  <c r="I142" i="11"/>
  <c r="I195" i="11" s="1"/>
  <c r="I47" i="11"/>
  <c r="I11" i="11"/>
  <c r="I138" i="11" l="1"/>
  <c r="K18" i="1"/>
  <c r="K81" i="2"/>
  <c r="K41" i="1" s="1"/>
  <c r="E81" i="2"/>
  <c r="E41" i="1" s="1"/>
  <c r="C81" i="2"/>
  <c r="C41" i="1" s="1"/>
  <c r="C75" i="2"/>
  <c r="C37" i="1" s="1"/>
  <c r="K72" i="2"/>
  <c r="K36" i="1" s="1"/>
  <c r="I72" i="2"/>
  <c r="I36" i="1" s="1"/>
  <c r="E72" i="2"/>
  <c r="E36" i="1" s="1"/>
  <c r="C72" i="2"/>
  <c r="C36" i="1" s="1"/>
  <c r="E36" i="2"/>
  <c r="C20" i="1"/>
  <c r="K23" i="2"/>
  <c r="K15" i="1" s="1"/>
  <c r="I23" i="2"/>
  <c r="I15" i="1" s="1"/>
  <c r="E18" i="2"/>
  <c r="E15" i="1" s="1"/>
  <c r="E14" i="2"/>
  <c r="E14" i="1" s="1"/>
  <c r="C14" i="2"/>
  <c r="F38" i="3"/>
  <c r="D38" i="3"/>
  <c r="F34" i="3"/>
  <c r="D34" i="3"/>
  <c r="F26" i="3"/>
  <c r="D77" i="4"/>
  <c r="D52" i="4"/>
  <c r="F33" i="4"/>
  <c r="D27" i="4"/>
  <c r="D24" i="4"/>
  <c r="D21" i="4"/>
  <c r="D16" i="4"/>
  <c r="F31" i="4" l="1"/>
  <c r="F70" i="4" s="1"/>
  <c r="F83" i="4" s="1"/>
  <c r="E75" i="2"/>
  <c r="E37" i="1" s="1"/>
  <c r="D26" i="3"/>
  <c r="F12" i="3"/>
  <c r="F32" i="3" s="1"/>
  <c r="F43" i="3" s="1"/>
  <c r="E23" i="2"/>
  <c r="E16" i="1" s="1"/>
  <c r="K14" i="2"/>
  <c r="K14" i="1" s="1"/>
  <c r="K13" i="1" s="1"/>
  <c r="E17" i="1"/>
  <c r="E62" i="2"/>
  <c r="E22" i="1" s="1"/>
  <c r="E39" i="2"/>
  <c r="E21" i="1" s="1"/>
  <c r="K20" i="1"/>
  <c r="K19" i="1" s="1"/>
  <c r="E20" i="1"/>
  <c r="I81" i="2"/>
  <c r="I41" i="1" s="1"/>
  <c r="D12" i="3"/>
  <c r="C18" i="2"/>
  <c r="C15" i="1" s="1"/>
  <c r="C23" i="2"/>
  <c r="C16" i="1" s="1"/>
  <c r="C39" i="2"/>
  <c r="C21" i="1" s="1"/>
  <c r="C62" i="2"/>
  <c r="C22" i="1" s="1"/>
  <c r="I14" i="2"/>
  <c r="I12" i="2" s="1"/>
  <c r="I35" i="2" s="1"/>
  <c r="C29" i="2"/>
  <c r="C17" i="1" s="1"/>
  <c r="C14" i="1"/>
  <c r="I20" i="1"/>
  <c r="I19" i="1" s="1"/>
  <c r="D40" i="4"/>
  <c r="D11" i="4"/>
  <c r="D70" i="4" l="1"/>
  <c r="D83" i="4" s="1"/>
  <c r="G204" i="11" s="1"/>
  <c r="K45" i="2"/>
  <c r="D32" i="3"/>
  <c r="D43" i="3" s="1"/>
  <c r="E19" i="1"/>
  <c r="C19" i="1"/>
  <c r="E34" i="2"/>
  <c r="E12" i="2"/>
  <c r="K22" i="1"/>
  <c r="K12" i="2"/>
  <c r="K35" i="2" s="1"/>
  <c r="E13" i="1"/>
  <c r="C34" i="2"/>
  <c r="C13" i="1"/>
  <c r="I14" i="1"/>
  <c r="I13" i="1" s="1"/>
  <c r="I22" i="1" s="1"/>
  <c r="C12" i="2"/>
  <c r="I200" i="11" l="1"/>
  <c r="I206" i="11" s="1"/>
  <c r="I208" i="11" s="1"/>
  <c r="K42" i="2"/>
  <c r="K51" i="2" s="1"/>
  <c r="J8" i="7" s="1"/>
  <c r="I45" i="2"/>
  <c r="E31" i="1"/>
  <c r="C31" i="1"/>
  <c r="E67" i="2"/>
  <c r="C67" i="2"/>
  <c r="H31" i="7" l="1"/>
  <c r="J29" i="7" s="1"/>
  <c r="J34" i="7" s="1"/>
  <c r="K26" i="1"/>
  <c r="K29" i="1" s="1"/>
  <c r="K31" i="1" s="1"/>
  <c r="I42" i="2"/>
  <c r="I51" i="2" s="1"/>
  <c r="J14" i="7" s="1"/>
  <c r="J11" i="7" s="1"/>
  <c r="K67" i="2"/>
  <c r="I67" i="2" l="1"/>
  <c r="I26" i="1"/>
  <c r="I29" i="1" s="1"/>
  <c r="I31" i="1" l="1"/>
</calcChain>
</file>

<file path=xl/sharedStrings.xml><?xml version="1.0" encoding="utf-8"?>
<sst xmlns="http://schemas.openxmlformats.org/spreadsheetml/2006/main" count="1762" uniqueCount="607">
  <si>
    <t>ANEXO No. 1</t>
  </si>
  <si>
    <t xml:space="preserve"> INSTITUTO NACIONAL PARA CIEGOS - INCI</t>
  </si>
  <si>
    <t>ESTADO DE SITUACIÓN FINANCIERA</t>
  </si>
  <si>
    <t>Período</t>
  </si>
  <si>
    <t>(Cifras en pesos)</t>
  </si>
  <si>
    <t>Código</t>
  </si>
  <si>
    <t>ACTIVO</t>
  </si>
  <si>
    <t>PASIVO</t>
  </si>
  <si>
    <t>CORRIENTE</t>
  </si>
  <si>
    <t>Efectivo y equivalente al efectivo</t>
  </si>
  <si>
    <t>Cuentas por pagar</t>
  </si>
  <si>
    <t>Cuentas por cobrar</t>
  </si>
  <si>
    <t>Beneficios a empleados</t>
  </si>
  <si>
    <t>Inventarios</t>
  </si>
  <si>
    <t>Otros activos</t>
  </si>
  <si>
    <t xml:space="preserve">NO CORRIENTE </t>
  </si>
  <si>
    <t>Inversiones e instrumentos derivados</t>
  </si>
  <si>
    <t>Litigios y demandas</t>
  </si>
  <si>
    <t>Propiedad planta y Equipo</t>
  </si>
  <si>
    <t>TOTAL PASIVO</t>
  </si>
  <si>
    <t>PATRIMONIO</t>
  </si>
  <si>
    <t>Patrimonio de las entidades de Gobierno</t>
  </si>
  <si>
    <t>TOTAL PATRIMONIO</t>
  </si>
  <si>
    <t xml:space="preserve">TOTAL ACTIVO </t>
  </si>
  <si>
    <t>TOTAL PASIVO Y PATRIMONIO</t>
  </si>
  <si>
    <t>Cuentas de Orden Deudoras - DB</t>
  </si>
  <si>
    <t>Cuentas de Orden Acreedoras - CR</t>
  </si>
  <si>
    <t>Activos contingentes</t>
  </si>
  <si>
    <t>Pasivos Contingentes</t>
  </si>
  <si>
    <t>Deudoras de control</t>
  </si>
  <si>
    <t>Cuentas de Orden Deudoras por  contra - CR</t>
  </si>
  <si>
    <t>Cuentas de Orden Acreedoras por contra - DB</t>
  </si>
  <si>
    <t>Deudoras por el contra</t>
  </si>
  <si>
    <t>Acreedoras por el contra</t>
  </si>
  <si>
    <t>CARLOS ALBERTO PARRA DUSSAN</t>
  </si>
  <si>
    <t xml:space="preserve">Director  General </t>
  </si>
  <si>
    <t>Los saldos fueron tomados SIIF Nación</t>
  </si>
  <si>
    <t xml:space="preserve"> </t>
  </si>
  <si>
    <t>ANEXO No. 2</t>
  </si>
  <si>
    <t xml:space="preserve">  INSTITUTO NACIONAL PARA CIEGOS - INCI</t>
  </si>
  <si>
    <t xml:space="preserve">CORRIENTE </t>
  </si>
  <si>
    <t>Caja</t>
  </si>
  <si>
    <t>Adquisición de bienes y servicios nacionales</t>
  </si>
  <si>
    <t>Depósitos en instituciones financieras</t>
  </si>
  <si>
    <t>Recursos a favor de terceros</t>
  </si>
  <si>
    <t xml:space="preserve"> Descuentos de nómina</t>
  </si>
  <si>
    <t>Contribuciones tasas e ingresos no tributarios</t>
  </si>
  <si>
    <t>Retención en la fuente e impuesto de timbre</t>
  </si>
  <si>
    <t>Venta de bienes</t>
  </si>
  <si>
    <t>Impuestos, contribuciones y tasas por pagar</t>
  </si>
  <si>
    <t>Otras cuentas por pagar</t>
  </si>
  <si>
    <t>Otras cuentas por cobrar</t>
  </si>
  <si>
    <t xml:space="preserve">Beneficios a los empleados </t>
  </si>
  <si>
    <t>Beneficios a los empleados a -CP</t>
  </si>
  <si>
    <t>Bienes producidos</t>
  </si>
  <si>
    <t>Mercancías en existencia</t>
  </si>
  <si>
    <t>Materiales y suministros</t>
  </si>
  <si>
    <t>Productos en proceso</t>
  </si>
  <si>
    <t>Bienes y servicios pagados por anticipado</t>
  </si>
  <si>
    <t>Avance para viáticos y gastos viaje</t>
  </si>
  <si>
    <t>Recursos entregados en administración</t>
  </si>
  <si>
    <t>PROVISIONES</t>
  </si>
  <si>
    <t>Propiedad planta y equipo</t>
  </si>
  <si>
    <t>Terrenos</t>
  </si>
  <si>
    <t>Bienes Muebles en Bodega</t>
  </si>
  <si>
    <t>Capital fiscal</t>
  </si>
  <si>
    <t>Propiedad planta y equipo no explotados</t>
  </si>
  <si>
    <t>Resultado de ejercicios anteriores</t>
  </si>
  <si>
    <t>Edificaciones</t>
  </si>
  <si>
    <t>Resultado del ejercicio</t>
  </si>
  <si>
    <t>Redes, líneas y cables</t>
  </si>
  <si>
    <t>Maquinaria y equipo</t>
  </si>
  <si>
    <t>Equipo médico y científico</t>
  </si>
  <si>
    <t>Muebles, enseres y equipo de oficina</t>
  </si>
  <si>
    <t>Equipos de comunicación y cómputo</t>
  </si>
  <si>
    <t>Equipos de transporte, tracción y elevación</t>
  </si>
  <si>
    <t>Equipos de comedor, cocina, despensa y hotelería</t>
  </si>
  <si>
    <t>Bienes de arte y cultura</t>
  </si>
  <si>
    <t>Activos intangibles</t>
  </si>
  <si>
    <t>Amortización acumulada de activos intangibles</t>
  </si>
  <si>
    <t>TOTAL ACTIVO</t>
  </si>
  <si>
    <t>CUENTAS DE ORDEN DEUDORAS - DB</t>
  </si>
  <si>
    <t>CUENTAS DE ORDEN ACREEDORAS - CR</t>
  </si>
  <si>
    <t>Litigios y Mecanismos alternativos de solución de conflictos</t>
  </si>
  <si>
    <t xml:space="preserve"> Litigios y mecanismos </t>
  </si>
  <si>
    <t>Bienes y derechos retirados</t>
  </si>
  <si>
    <t>Pasivos contingentes por el contra (DB)</t>
  </si>
  <si>
    <t>Responsabilidades en proceso</t>
  </si>
  <si>
    <t>CUENTAS DE ORDEN DEUDORAS POR CONTRA - CR</t>
  </si>
  <si>
    <t>CUENTAS DE ORDEN ACREEDORAS POR CONTRA - DB</t>
  </si>
  <si>
    <t>Activos contingentes por el contra (CR)</t>
  </si>
  <si>
    <t xml:space="preserve"> Deudoras de control por el contra (CR)</t>
  </si>
  <si>
    <t xml:space="preserve">Director  General  </t>
  </si>
  <si>
    <t>ANEXO No. 3</t>
  </si>
  <si>
    <t xml:space="preserve">ESTADO DE RESULTADOS </t>
  </si>
  <si>
    <t xml:space="preserve"> Código</t>
  </si>
  <si>
    <t>CUENTA</t>
  </si>
  <si>
    <t>INGRESOS OPERACIONALES</t>
  </si>
  <si>
    <t>Venta de Bienes</t>
  </si>
  <si>
    <t>Venta de Servicios</t>
  </si>
  <si>
    <t>Transferencias y subtransferencias</t>
  </si>
  <si>
    <t xml:space="preserve"> Operaciones Interinstitucionales</t>
  </si>
  <si>
    <t>COSTO DE VENTAS</t>
  </si>
  <si>
    <t>Costo de ventas de bienes</t>
  </si>
  <si>
    <t>GASTO OPERACIONALES</t>
  </si>
  <si>
    <t>Gastos de Administración y operación</t>
  </si>
  <si>
    <t>Deterioro, depreciaciones, amortizaciones y provisiones</t>
  </si>
  <si>
    <t xml:space="preserve">EXCEDENTE (DÉFICIT) OPERACIONAL </t>
  </si>
  <si>
    <t>OTROS INGRESOS</t>
  </si>
  <si>
    <t>Otros Ingresos</t>
  </si>
  <si>
    <t>OTROS GASTOS</t>
  </si>
  <si>
    <t>Otros gastos</t>
  </si>
  <si>
    <t>EXCEDENTE O DÉFICIT DEL EJERCICIO</t>
  </si>
  <si>
    <t>ANEXO No. 4</t>
  </si>
  <si>
    <t>No tributarios</t>
  </si>
  <si>
    <t>Productos manufacturados</t>
  </si>
  <si>
    <t>Bienes comercializados</t>
  </si>
  <si>
    <t>Venta de servicios</t>
  </si>
  <si>
    <t>Otros servicios</t>
  </si>
  <si>
    <t>Otras Transferencias</t>
  </si>
  <si>
    <t>Operaciones Institucionales</t>
  </si>
  <si>
    <t>Fondos recibidos</t>
  </si>
  <si>
    <t>Operaciones sin flujo de efectivo</t>
  </si>
  <si>
    <t>Costo de venta de bienes</t>
  </si>
  <si>
    <t>GASTOS OPERACIONALES</t>
  </si>
  <si>
    <t>De administración y operación</t>
  </si>
  <si>
    <t>Sueldos y salarios</t>
  </si>
  <si>
    <t>Contribuciones efectivas</t>
  </si>
  <si>
    <t xml:space="preserve"> Aportes sobre la nómina</t>
  </si>
  <si>
    <t>Prestaciones sociales</t>
  </si>
  <si>
    <t>Gastos de personal diversos</t>
  </si>
  <si>
    <t>Generales</t>
  </si>
  <si>
    <t>Impuestos, contribuciones y tasas</t>
  </si>
  <si>
    <t>Depreciación de propiedad, planta y equipo</t>
  </si>
  <si>
    <t>Amortización de activos intangibles</t>
  </si>
  <si>
    <t>Provisión Litigios y demandas</t>
  </si>
  <si>
    <t>Operaciones de enlace</t>
  </si>
  <si>
    <t>Ingresos diversos</t>
  </si>
  <si>
    <t>Gastos Diversos</t>
  </si>
  <si>
    <t>EXCEDENTE (DÉFICIT) DEL EJERCICIO</t>
  </si>
  <si>
    <t xml:space="preserve">Director  General   </t>
  </si>
  <si>
    <t xml:space="preserve"> INSTITUTO NACIONAL PARA CIEGOS INCI</t>
  </si>
  <si>
    <t>NOTAS A LOS ESTADOS FINANCIEROS</t>
  </si>
  <si>
    <t>EFECTIVO Y EQUIVALENTE AL EFECTIVO</t>
  </si>
  <si>
    <t>Caja menor - Efectivo</t>
  </si>
  <si>
    <t>Caja menor - Cuenta corriente-Funcionamiento</t>
  </si>
  <si>
    <t>Bancos</t>
  </si>
  <si>
    <t>Banco Davivienda - Cuenta No. 014098297 - Rentas Administradas</t>
  </si>
  <si>
    <t>INVERSIONES E INSTRUMENTOS DERIVADOS</t>
  </si>
  <si>
    <t>CUENTAS POR COBRAR</t>
  </si>
  <si>
    <t>Venta de bienes-Manufacturados</t>
  </si>
  <si>
    <t>Otras cuentas por cobrar-Incapacidades</t>
  </si>
  <si>
    <t>INVENTARIOS</t>
  </si>
  <si>
    <t>Bienes Producidos</t>
  </si>
  <si>
    <t>Impresos y Publicaciones</t>
  </si>
  <si>
    <t>Elementos para invidentes</t>
  </si>
  <si>
    <t>Materiales para producir bienes</t>
  </si>
  <si>
    <t>PROPIEDAD PLANTA Y EQUIPO</t>
  </si>
  <si>
    <t>Maquinaria industrial</t>
  </si>
  <si>
    <t>Equipos de comunicación y computo</t>
  </si>
  <si>
    <t>Equipo de comunicación</t>
  </si>
  <si>
    <t>Propiedad Planta y Equipo no explotados</t>
  </si>
  <si>
    <t>Urbanos</t>
  </si>
  <si>
    <t>Maquinaria y Equipo</t>
  </si>
  <si>
    <t>Equipo de enseñanza</t>
  </si>
  <si>
    <t>Herramientas y accesorios</t>
  </si>
  <si>
    <t>Muebles y Enseres y equipo de oficina</t>
  </si>
  <si>
    <t>Equipo de comunicación y computación</t>
  </si>
  <si>
    <t>Equipo de computación</t>
  </si>
  <si>
    <t>Edificios y casas</t>
  </si>
  <si>
    <t>Redes Líneas y Cables</t>
  </si>
  <si>
    <t>Maquinaría y Equipo</t>
  </si>
  <si>
    <t>Maquinaria Industrial</t>
  </si>
  <si>
    <t>Equipo de ayuda audiovisual</t>
  </si>
  <si>
    <t>Equipo Médico científico</t>
  </si>
  <si>
    <t>Equipo de apoyo diagnóstico</t>
  </si>
  <si>
    <t>Equipo de Apoyo Terapéutico</t>
  </si>
  <si>
    <t>Muebles y Enseres y Equipo de Oficina</t>
  </si>
  <si>
    <t>Muebles y enseres</t>
  </si>
  <si>
    <t>Equipo y máquina de oficina</t>
  </si>
  <si>
    <t>Equipo de Comunicación y Computación</t>
  </si>
  <si>
    <t>Equipo de transporte, tracción y elevación</t>
  </si>
  <si>
    <t>Terrestre</t>
  </si>
  <si>
    <t>Equipos de comedor y cocina, despensa y hotelería</t>
  </si>
  <si>
    <t>Equipo de restaurante y cafetería</t>
  </si>
  <si>
    <t>Bienes de arte y Cultura</t>
  </si>
  <si>
    <t>Obras de arte</t>
  </si>
  <si>
    <t>Depreciación Acumulada de Propiedades, Planta y Equipo</t>
  </si>
  <si>
    <t>Equipo médico científico</t>
  </si>
  <si>
    <t>Muebles y enseres y equipo de oficina</t>
  </si>
  <si>
    <t>Equipo de transporte tracción y elevación</t>
  </si>
  <si>
    <t>Equipo de comedor, cocina despensa y hotelería</t>
  </si>
  <si>
    <t>OTROS ACTIVOS</t>
  </si>
  <si>
    <t>Seguros</t>
  </si>
  <si>
    <t xml:space="preserve">Avances para viáticos y Gastos de Viaje </t>
  </si>
  <si>
    <t>Activos Intangibles</t>
  </si>
  <si>
    <t>Derechos</t>
  </si>
  <si>
    <t>Licencias</t>
  </si>
  <si>
    <t>Softwares</t>
  </si>
  <si>
    <t>CUENTAS POR PAGAR</t>
  </si>
  <si>
    <t>Adquisición de Bienes y servicios nacionales</t>
  </si>
  <si>
    <t>Recaudo por clasificar</t>
  </si>
  <si>
    <t>Estampillas</t>
  </si>
  <si>
    <t>Descuentos de nómina</t>
  </si>
  <si>
    <t>Aportes a fondos de pensiones</t>
  </si>
  <si>
    <t>Aportes a seguridad social en salud</t>
  </si>
  <si>
    <t>Cooperativas</t>
  </si>
  <si>
    <t>Fondos de empleados</t>
  </si>
  <si>
    <t>Libranzas</t>
  </si>
  <si>
    <t>Contratos de medicina prepagada</t>
  </si>
  <si>
    <t>Cuentas de ahorro para el fomento de la construcción (afc)</t>
  </si>
  <si>
    <t>Otros descuentos de nómina</t>
  </si>
  <si>
    <t>Honorarios</t>
  </si>
  <si>
    <t>Servicios</t>
  </si>
  <si>
    <t>Compras</t>
  </si>
  <si>
    <t>Rentas de trabajo</t>
  </si>
  <si>
    <t>Impuesto a las ventas retenido</t>
  </si>
  <si>
    <t>Retención impuesto de Industria y comercio - compras</t>
  </si>
  <si>
    <t>Impuesto solidario por el covid 19</t>
  </si>
  <si>
    <t>Impuestos contribuciones y tasas</t>
  </si>
  <si>
    <t>Saldos a favor de beneficiario</t>
  </si>
  <si>
    <t>BENEFICIOS A LOS EMPLEADOS</t>
  </si>
  <si>
    <t>Nómina por pagar</t>
  </si>
  <si>
    <t>Cesantías</t>
  </si>
  <si>
    <t>Vacaciones</t>
  </si>
  <si>
    <t>Prima de Vacaciones</t>
  </si>
  <si>
    <t>Prima de Servicios</t>
  </si>
  <si>
    <t>Prima de Navidad</t>
  </si>
  <si>
    <t>Bonificaciones</t>
  </si>
  <si>
    <t>Otras primas</t>
  </si>
  <si>
    <t>Aportes a fondos de pensiones - empleador</t>
  </si>
  <si>
    <t>Aportes a seguridad social en salud - empleador</t>
  </si>
  <si>
    <t>Aportes a cajas de compensación familiar</t>
  </si>
  <si>
    <t>PATRIMONIO DE LAS ENTIDADES DE GOBIERNO</t>
  </si>
  <si>
    <t>Capital Fiscal</t>
  </si>
  <si>
    <t xml:space="preserve">TOTAL PATRIMONIO </t>
  </si>
  <si>
    <t>TOTAL PASIVO MÁS PATRIMONIO</t>
  </si>
  <si>
    <t>INGRESOS</t>
  </si>
  <si>
    <t>VENTA DE BIENES</t>
  </si>
  <si>
    <t>Productos Manufacturados</t>
  </si>
  <si>
    <t>Impresos y publicaciones</t>
  </si>
  <si>
    <t>Productos metalúrgicos y de microfundición</t>
  </si>
  <si>
    <t>Otros bienes comercializados</t>
  </si>
  <si>
    <t>Otras transferencias</t>
  </si>
  <si>
    <t>OPERACIONES INTERINSTITUCIONALES</t>
  </si>
  <si>
    <t>Funcionamiento</t>
  </si>
  <si>
    <t>Inversión</t>
  </si>
  <si>
    <t>Cuota de fiscalización y auditaje</t>
  </si>
  <si>
    <t>Ingresos Diversos</t>
  </si>
  <si>
    <t>Recuperaciones</t>
  </si>
  <si>
    <t>Aprovechamientos</t>
  </si>
  <si>
    <t>Indemnizaciones</t>
  </si>
  <si>
    <t>TOTAL INGRESOS</t>
  </si>
  <si>
    <t>GASTO</t>
  </si>
  <si>
    <t>GASTOS DE ADMINISTRACIÓN Y OPERACIÓN</t>
  </si>
  <si>
    <t>Sueldos</t>
  </si>
  <si>
    <t>Prima Técnica</t>
  </si>
  <si>
    <t>Auxilio de transporte</t>
  </si>
  <si>
    <t>Subsidio de alimentación</t>
  </si>
  <si>
    <t>Cotizaciones a seguridad social en salud</t>
  </si>
  <si>
    <t>Cotización a riesgos laborales</t>
  </si>
  <si>
    <t>Cotización a entidades administradoras del régimen de prima media</t>
  </si>
  <si>
    <t>Cotizaciones a entidades administradoras del régimen ahorro ind.</t>
  </si>
  <si>
    <t>Aportes sobre la nómina</t>
  </si>
  <si>
    <t>Aportes al icbf</t>
  </si>
  <si>
    <t>Aportes al sena</t>
  </si>
  <si>
    <t>Prima de vacaciones</t>
  </si>
  <si>
    <t>Prima de navidad</t>
  </si>
  <si>
    <t>Prima de servicios</t>
  </si>
  <si>
    <t>Bonificación especial de recreación</t>
  </si>
  <si>
    <t>Prima de coordinación</t>
  </si>
  <si>
    <t>Vigilancia y seguridad</t>
  </si>
  <si>
    <t>Mantenimiento</t>
  </si>
  <si>
    <t>Servicios públicos</t>
  </si>
  <si>
    <t>Comisiones</t>
  </si>
  <si>
    <t>Impuestos Contribuciones y tasas</t>
  </si>
  <si>
    <t>Impuesto predial unificado</t>
  </si>
  <si>
    <t>Tasas</t>
  </si>
  <si>
    <t>DETERIORO, DEPRECIACIONES, AMORTIZACIONES Y PROVISIONES</t>
  </si>
  <si>
    <t>Depreciación de propiedades, planta y equipo</t>
  </si>
  <si>
    <t>Equipos de comunicación y computación</t>
  </si>
  <si>
    <t>Software</t>
  </si>
  <si>
    <t>Provisión litigios y demandas</t>
  </si>
  <si>
    <t>OPERACIONES INTERISTITUCIONALES</t>
  </si>
  <si>
    <t>Recaudos-Incapacidades</t>
  </si>
  <si>
    <t>Gastos diversos</t>
  </si>
  <si>
    <t>TOTAL GASTO</t>
  </si>
  <si>
    <t>COSTO DE VENTA DE BIENES</t>
  </si>
  <si>
    <t>TOTAL COSTO DE VENTAS</t>
  </si>
  <si>
    <t>CUENTAS DE ORDEN DEUDORAS</t>
  </si>
  <si>
    <t>ACTIVOS CONTINGENTES</t>
  </si>
  <si>
    <t>Litigios y mecanismos alternativos de solución de conflictos</t>
  </si>
  <si>
    <t>Administrativas</t>
  </si>
  <si>
    <t>DEUDORES DE CONTROL</t>
  </si>
  <si>
    <t>Internas</t>
  </si>
  <si>
    <t>DEUDORAS POR CONTRA (CR)</t>
  </si>
  <si>
    <t>Activos contingentes por el contrario-</t>
  </si>
  <si>
    <t>Deudores de control por el contra-</t>
  </si>
  <si>
    <t>TOTAL CUENTAS DE ORDEN DEUDORAS</t>
  </si>
  <si>
    <t>CUENTAS DE ORDEN ACREEDORAS</t>
  </si>
  <si>
    <t>PASIVOS CONTINGENTES</t>
  </si>
  <si>
    <t>Administrativos</t>
  </si>
  <si>
    <t>ACREEDORES POR  CONTRA (DB)</t>
  </si>
  <si>
    <t>TOTAL CUENTAS DE ORDEN ACREEDORAS</t>
  </si>
  <si>
    <t>ANEXO No. 5</t>
  </si>
  <si>
    <t>ESTADO DE CAMBIOS EN EL PATRIMONIO</t>
  </si>
  <si>
    <t>DETALLE DE LAS VARIACIONES PATRIMONIALES</t>
  </si>
  <si>
    <t>INCREMENTOS:</t>
  </si>
  <si>
    <t>Provisiones y Depreciaciones</t>
  </si>
  <si>
    <t>Resultado de Ejercicios Anteriores</t>
  </si>
  <si>
    <t>Impacto por transición al Nuevo Marco Normativo</t>
  </si>
  <si>
    <t>Resultados del Ejercicio</t>
  </si>
  <si>
    <t>DISMINUCIONES:</t>
  </si>
  <si>
    <t xml:space="preserve">Resultado de Ejercicios </t>
  </si>
  <si>
    <t>VARIACIÓN PATRIMONIAL</t>
  </si>
  <si>
    <t>Codigo</t>
  </si>
  <si>
    <t>Descripcion</t>
  </si>
  <si>
    <t>Saldo Inicial</t>
  </si>
  <si>
    <t>Movimientos Debito</t>
  </si>
  <si>
    <t>Movimientos Credito</t>
  </si>
  <si>
    <t>Saldo Final</t>
  </si>
  <si>
    <t>ACTIVOS</t>
  </si>
  <si>
    <t>EFECTIVO Y EQUIVALENTES AL EFECTIVO</t>
  </si>
  <si>
    <t>CAJA</t>
  </si>
  <si>
    <t>Caja menor</t>
  </si>
  <si>
    <t>Efectivo</t>
  </si>
  <si>
    <t>Cuenta corriente</t>
  </si>
  <si>
    <t>Cuenta de ahorros</t>
  </si>
  <si>
    <t>DEPÓSITOS EN INSTITUCIONES FINANCIERAS</t>
  </si>
  <si>
    <t>Títulos de tesorería (tes)</t>
  </si>
  <si>
    <t>INVERSIONES DE ADMINISTRACIÓN DE LIQUIDEZ A VALOR DE MERCADO (VALOR RAZONABLE) CON CAMBIOS EN EL PATRIMONIO (OTRO RESULTADO INTEGRAL)</t>
  </si>
  <si>
    <t>Instrumentos de patrimonio - empresas privadas</t>
  </si>
  <si>
    <t>CONTRIBUCIONES TASAS E INGRESOS NO TRIBUTARIOS</t>
  </si>
  <si>
    <t>Multas y sanciones</t>
  </si>
  <si>
    <t>Sanciones disciplinarias</t>
  </si>
  <si>
    <t>Sanciones</t>
  </si>
  <si>
    <t>Disciplinarias</t>
  </si>
  <si>
    <t>PRESTACIÓN DE SERVICIOS</t>
  </si>
  <si>
    <t>Servicios de investigación científica y tecnológica</t>
  </si>
  <si>
    <t>TRANSFERENCIAS POR COBRAR</t>
  </si>
  <si>
    <t>OTRAS CUENTAS POR COBRAR</t>
  </si>
  <si>
    <t>Enajenación de activos</t>
  </si>
  <si>
    <t>Pago por cuenta de terceros</t>
  </si>
  <si>
    <t>Responsabilidades fiscales</t>
  </si>
  <si>
    <t>Otros intereses de mora</t>
  </si>
  <si>
    <t>BIENES PRODUCIDOS</t>
  </si>
  <si>
    <t>MERCANCÍAS EN EXISTENCIA</t>
  </si>
  <si>
    <t>MATERIALES Y SUMINISTROS</t>
  </si>
  <si>
    <t>Materiales para la producción de bienes</t>
  </si>
  <si>
    <t>Víveres y rancho</t>
  </si>
  <si>
    <t>Repuestos</t>
  </si>
  <si>
    <t>Elementos y accesorios de aseo</t>
  </si>
  <si>
    <t>Dotación a trabajadores</t>
  </si>
  <si>
    <t>Otros materiales y suministros</t>
  </si>
  <si>
    <t>PRODUCTOS EN PROCESO</t>
  </si>
  <si>
    <t>PROPIEDADES, PLANTA Y EQUIPO</t>
  </si>
  <si>
    <t>TERRENOS</t>
  </si>
  <si>
    <t>CONSTRUCCIONES EN CURSO</t>
  </si>
  <si>
    <t>BIENES MUEBLES EN BODEGA</t>
  </si>
  <si>
    <t>Equipo de construcción</t>
  </si>
  <si>
    <t>Equipo de seguridad y rescate</t>
  </si>
  <si>
    <t>Otros equipos de comunicación y computación</t>
  </si>
  <si>
    <t>Líneas y cables de interconexión</t>
  </si>
  <si>
    <t>Otros bienes muebles en bodega</t>
  </si>
  <si>
    <t>PROPIEDADES, PLANTA Y EQUIPO NO EXPLOTADOS</t>
  </si>
  <si>
    <t>Equipo de apoyo terapéutico</t>
  </si>
  <si>
    <t>EDIFICACIONES</t>
  </si>
  <si>
    <t>REDES, LÍNEAS Y CABLES</t>
  </si>
  <si>
    <t>MAQUINARIA Y EQUIPO</t>
  </si>
  <si>
    <t>Equipo de recreación y deporte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</si>
  <si>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</si>
  <si>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</si>
  <si>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</si>
  <si>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</si>
  <si>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transporte, tracción y elevación pendientes de legalizar</t>
  </si>
  <si>
    <t>EQUIPOS DE COMEDOR, COCINA, DESPENSA Y HOTELERÍA</t>
  </si>
  <si>
    <t>BIENES DE ARTE Y CULTURA</t>
  </si>
  <si>
    <t>DEPRECIACIÓN ACUMULADA DE PROPIEDADES, PLANTA Y EQUIPO (CR)</t>
  </si>
  <si>
    <t>BIENES Y SERVICIOS PAGADOS POR ANTICIPADO</t>
  </si>
  <si>
    <t>AVANCES Y ANTICIPOS ENTREGADOS</t>
  </si>
  <si>
    <t>Avances para viáticos y gastos de viaje</t>
  </si>
  <si>
    <t>Anticipo para adquisición de bienes y servicios</t>
  </si>
  <si>
    <t>Adquisición de bienes y servicios</t>
  </si>
  <si>
    <t>RECURSOS ENTREGADOS EN ADMINISTRACIÓN</t>
  </si>
  <si>
    <t>En administración</t>
  </si>
  <si>
    <t>En administración dtn - scun</t>
  </si>
  <si>
    <t>ACTIVOS INTANGIBLES</t>
  </si>
  <si>
    <t>AMORTIZACIÓN ACUMULADA DE ACTIVOS INTANGIBLES (CR)</t>
  </si>
  <si>
    <t>PASIVOS</t>
  </si>
  <si>
    <t>ADQUISICION DE BIENES Y SERVICIOS NACIONALES</t>
  </si>
  <si>
    <t>Bienes y servicios</t>
  </si>
  <si>
    <t>Proyectos de inversion</t>
  </si>
  <si>
    <t>Proyectos de inversión</t>
  </si>
  <si>
    <t>RECURSOS A FAVOR DE TERCEROS</t>
  </si>
  <si>
    <t>Cobro cartera de terceros</t>
  </si>
  <si>
    <t>Contribución contrato de obra pública</t>
  </si>
  <si>
    <t>Recaudos por clasificar</t>
  </si>
  <si>
    <t>Estampilla recaudada a favor de unal y otras universidades estatales</t>
  </si>
  <si>
    <t>Retencion estampilla pro unal y otras universidades estatales</t>
  </si>
  <si>
    <t>Otros recursos a favor de terceros</t>
  </si>
  <si>
    <t>DESCUENTOS DE NOMINA</t>
  </si>
  <si>
    <t>Aportes a fondos pensionales</t>
  </si>
  <si>
    <t>Embargos judiciales</t>
  </si>
  <si>
    <t>RETENCIÓN EN LA FUENTE E IMPUESTO DE TIMBRE</t>
  </si>
  <si>
    <t>Dividendos y participaciones</t>
  </si>
  <si>
    <t>Pagado (db)</t>
  </si>
  <si>
    <t>Retenido</t>
  </si>
  <si>
    <t>Impuesto a las ventas retenido.</t>
  </si>
  <si>
    <t>Retenido - a responsables del regimen común</t>
  </si>
  <si>
    <t>Pagado - a responsables del regimen común (db)</t>
  </si>
  <si>
    <t>Contratos de construcción</t>
  </si>
  <si>
    <t>Retención de impuesto de industria y comercio por compras</t>
  </si>
  <si>
    <t>Retención de impuesto de industria y comercio por ventas</t>
  </si>
  <si>
    <t>IMPUESTOS, CONTRIBUCIONES Y TASAS</t>
  </si>
  <si>
    <t>Impuesto sobre vehículos automotores</t>
  </si>
  <si>
    <t>Contribuciones</t>
  </si>
  <si>
    <t>CRÉDITOS JUDICIALES</t>
  </si>
  <si>
    <t>Sentencias</t>
  </si>
  <si>
    <t>Laudos arbitrales y conciliaciones extrajudiciales</t>
  </si>
  <si>
    <t>Conciliaciones extrajudiciales</t>
  </si>
  <si>
    <t>OTRAS CUENTAS POR PAGAR</t>
  </si>
  <si>
    <t>Saldos a favor de beneficiarios</t>
  </si>
  <si>
    <t>Aportes al icbf y sena</t>
  </si>
  <si>
    <t>Arrendamiento operativo</t>
  </si>
  <si>
    <t>BENEFICIOS A LOS EMPLEADOS A CORTO PLAZO</t>
  </si>
  <si>
    <t>Aportes a riesgos laborales</t>
  </si>
  <si>
    <t>Remuneración por servicios técnicos</t>
  </si>
  <si>
    <t>Capacitación, bienestar social y estímulos</t>
  </si>
  <si>
    <t>Aportes a fondos pensionales - empleador</t>
  </si>
  <si>
    <t>Incapacidades</t>
  </si>
  <si>
    <t>LITIGIOS Y DEMANDAS</t>
  </si>
  <si>
    <t>Civiles</t>
  </si>
  <si>
    <t>OTROS PASIVOS</t>
  </si>
  <si>
    <t>INGRESOS RECIBIDOS POR ANTICIPADO</t>
  </si>
  <si>
    <t>Ventas</t>
  </si>
  <si>
    <t>Ventas de bienes</t>
  </si>
  <si>
    <t>PRUEBA</t>
  </si>
  <si>
    <t>CAPITAL FISCAL</t>
  </si>
  <si>
    <t>Capital fiscal nación</t>
  </si>
  <si>
    <t>Excedentes financieros distribuidos a la entidad</t>
  </si>
  <si>
    <t>UTILIDAD</t>
  </si>
  <si>
    <t>RESULTADOS DE EJERCICIOS ANTERIORES</t>
  </si>
  <si>
    <t>Utilidad o excedentes acumulados</t>
  </si>
  <si>
    <t>Corrección de errores de un periodo contable anterior</t>
  </si>
  <si>
    <t>Por cambio de política contable</t>
  </si>
  <si>
    <t>Pérdidas o déficits acumulados</t>
  </si>
  <si>
    <t>RESULTADO DEL EJERCICIO</t>
  </si>
  <si>
    <t>Utilidad o excedente del ejercicio</t>
  </si>
  <si>
    <t>Utilidad o excédete del ejercicio</t>
  </si>
  <si>
    <t>Pérdida o déficit del ejercicio</t>
  </si>
  <si>
    <t>IMPACTOS POR LA TRANSICIÓN AL NUEVO MARCO DE REGULACIÓN</t>
  </si>
  <si>
    <t>Inventarios - mayor valor en medición</t>
  </si>
  <si>
    <t>Propiedades, planta y equipo</t>
  </si>
  <si>
    <t>Propiedades, planta y equipo - retirados</t>
  </si>
  <si>
    <t>Propiedades, planta y equipo - menor valor en medición</t>
  </si>
  <si>
    <t>Propiedades, planta y equipo - mayor valor en medición</t>
  </si>
  <si>
    <t>Otros activos - retirados</t>
  </si>
  <si>
    <t>Otros activos - incorporados</t>
  </si>
  <si>
    <t>Otros activos - menor valor en medición</t>
  </si>
  <si>
    <t>Otros activos - mayor valor en medición</t>
  </si>
  <si>
    <t>Cuentas por pagar - menor valor en medición</t>
  </si>
  <si>
    <t>Otros impactos por transición</t>
  </si>
  <si>
    <t>Reclasificación de otras partidas patrimoniales</t>
  </si>
  <si>
    <t>BIENES COMERCIALIZADOS</t>
  </si>
  <si>
    <t>Pasta de papel, papel y cartón</t>
  </si>
  <si>
    <t>FONDOS RECIBIDOS</t>
  </si>
  <si>
    <t>OPERACIONES SIN FLUJO DE EFECTIVO</t>
  </si>
  <si>
    <t>Cruce de cuentas</t>
  </si>
  <si>
    <t>INGRESOS DIVERSOS</t>
  </si>
  <si>
    <t>Otros ingresos diversos</t>
  </si>
  <si>
    <t>Ajuste de valores al mil</t>
  </si>
  <si>
    <t>GASTOS</t>
  </si>
  <si>
    <t>DE ADMINISTRACIÓN Y OPERACIÓN</t>
  </si>
  <si>
    <t>SUELDOS Y SALARIOS</t>
  </si>
  <si>
    <t>Prima técnica</t>
  </si>
  <si>
    <t>Bonificación por servicios prestados</t>
  </si>
  <si>
    <t>CONTRIBUCIONES IMPUTADAS</t>
  </si>
  <si>
    <t>CONTRIBUCIONES EFECTIVAS</t>
  </si>
  <si>
    <t>Cotizaciones a riesgos laborales</t>
  </si>
  <si>
    <t>Cotizaciones a entidades administradoras del régimen de prima media</t>
  </si>
  <si>
    <t>Cotizaciones a entidades administradoras del régimen de ahorro individual</t>
  </si>
  <si>
    <t>APORTES SOBRE LA NÓMINA</t>
  </si>
  <si>
    <t>PRESTACIONES SOCIALES</t>
  </si>
  <si>
    <t>GENERALES</t>
  </si>
  <si>
    <t>DEPRECIACIÓN DE PROPIEDADES, PLANTA Y EQUIPO</t>
  </si>
  <si>
    <t>AMORTIZACIÓN DE ACTIVOS INTANGIBLES</t>
  </si>
  <si>
    <t>LITIGIOS Y MECANISMOS ALTERNATIVOS DE SOLUCIÓN DE CONFLICTOS</t>
  </si>
  <si>
    <t>DEUDORAS DE CONTROL</t>
  </si>
  <si>
    <t>BIENES Y DERECHOS RETIRADOS</t>
  </si>
  <si>
    <t>RESPONSABILIDADES EN PROCESO</t>
  </si>
  <si>
    <t>ACTIVOS CONTINGENTES POR CONTRA (CR)</t>
  </si>
  <si>
    <t>DEUDORAS DE CONTROL POR CONTRA (CR)</t>
  </si>
  <si>
    <t>ACREEDORAS POR CONTRA (DB)</t>
  </si>
  <si>
    <t>PASIVOS CONTINGENTES POR CONTRA (DB)</t>
  </si>
  <si>
    <t>TOTALES --&gt;</t>
  </si>
  <si>
    <t>Contribuciones Imputadas</t>
  </si>
  <si>
    <t>CRISTIAN CAMILO GALÁN MOYA</t>
  </si>
  <si>
    <t>Contador Público T.P. No. 227175-T</t>
  </si>
  <si>
    <t>La Previsora SA Compañía de Seguros</t>
  </si>
  <si>
    <t>Impuesto Predial Unificado</t>
  </si>
  <si>
    <t>Cruce de Cuentas</t>
  </si>
  <si>
    <t>Gas Natural SA ESP</t>
  </si>
  <si>
    <t>Codensa SA ESP</t>
  </si>
  <si>
    <t>EPS Suramericana SA</t>
  </si>
  <si>
    <t xml:space="preserve">Entidad Promotora de Salud Organismo Cooperativo Saludcoop </t>
  </si>
  <si>
    <t>Entidad Promotora de Salud Sanitas SAS</t>
  </si>
  <si>
    <t>Coomeva Entidad Promotora de Salud SA</t>
  </si>
  <si>
    <t>Entidad Promotora de Salud Famisanar Ltda Cafam Colsubsidio</t>
  </si>
  <si>
    <t>Aliansalud Entidad Promotora de Salud SA</t>
  </si>
  <si>
    <t>Positiva Compañía de Seguros SA</t>
  </si>
  <si>
    <t>Nueva Empresa Promotora de Salud SA</t>
  </si>
  <si>
    <t>Administradora Colombiana de Pensiones Colpensiones</t>
  </si>
  <si>
    <t>Medimas EPS SAS</t>
  </si>
  <si>
    <t>Servicios Postales Nacionales SA</t>
  </si>
  <si>
    <t>Luis Arnulfo Delgado Zarate</t>
  </si>
  <si>
    <t>DIFERENCIA</t>
  </si>
  <si>
    <t>Valores Varios</t>
  </si>
  <si>
    <t>Inversiones de administración de liquidez a valor del mercado</t>
  </si>
  <si>
    <t>Construcciones en curso</t>
  </si>
  <si>
    <t>Depreciación acumulada de propiedades, planta y equipo (CR)</t>
  </si>
  <si>
    <t>Operaciones interinstitucionales</t>
  </si>
  <si>
    <t>Ingresos Fiscales</t>
  </si>
  <si>
    <t>Devoluciones rebajas y descuentos en ventas</t>
  </si>
  <si>
    <t>Acerías Paz del Rio SA</t>
  </si>
  <si>
    <t>Equipamientos Urbanos Nacionales de Colombia SA</t>
  </si>
  <si>
    <t>Servicio Geológico Colombiano</t>
  </si>
  <si>
    <t>Salud Total Entidad Promotora de Salud del Régimen Contributivo SA</t>
  </si>
  <si>
    <t>Caja de Compensación Familiar Compensar</t>
  </si>
  <si>
    <t>Ministerio de Hacienda y Crédito Publico</t>
  </si>
  <si>
    <t>Contratos de Construcción</t>
  </si>
  <si>
    <t>INGRESOS FISCALES</t>
  </si>
  <si>
    <t>Financieros</t>
  </si>
  <si>
    <t>Terceros Factura a Plazos</t>
  </si>
  <si>
    <t>Otros Materiales y Suministros</t>
  </si>
  <si>
    <t>Fondos de Empleados</t>
  </si>
  <si>
    <t>Contratos de Medicina Prepagada</t>
  </si>
  <si>
    <t>Cesantias</t>
  </si>
  <si>
    <t>Aportes a Riesgos Laborales</t>
  </si>
  <si>
    <t>No Tributarios</t>
  </si>
  <si>
    <t>Diversos</t>
  </si>
  <si>
    <t>Gastos de Viaje</t>
  </si>
  <si>
    <t>Viaticos</t>
  </si>
  <si>
    <t>Otras cuentas deudoras de control por el contra</t>
  </si>
  <si>
    <t>Otras cuentas deudoras de control</t>
  </si>
  <si>
    <t>Otras Primas</t>
  </si>
  <si>
    <t>Cuota de Fiscalización y Auditaje</t>
  </si>
  <si>
    <t>INVERSIONES DE ADMINISTRACIÓN DE LIQUIDEZ EN TÍTULOS DE DEUDA CON RECURSOS ADMINISTRADOS POR LA DIRECCIÓN GENERAL DE CRÉDITO PÚBLICO Y TESORO NACIONAL</t>
  </si>
  <si>
    <t>CUENTAS POR COBRAR DE DIFÍCIL RECAUDO</t>
  </si>
  <si>
    <t>Administración de la seguridad social en salud</t>
  </si>
  <si>
    <t>Otros ingresos por la administración del sistema de seguridad social en salud</t>
  </si>
  <si>
    <t>DETERIORO ACUMULADO DE CUENTAS POR COBRAR (CR)</t>
  </si>
  <si>
    <t>Materiales médico - quirúrgicos</t>
  </si>
  <si>
    <t>Sanciones - Procesos disciplinarios</t>
  </si>
  <si>
    <t>Instituto Nacional para Ciegos</t>
  </si>
  <si>
    <t>Leidy Fernanda Hoyos Cubides</t>
  </si>
  <si>
    <t>Martha Emilia Castro Ñungo</t>
  </si>
  <si>
    <t>Otros Bienes Muebles en Bodega</t>
  </si>
  <si>
    <t>Victoria Eugenia Gutierrez Malo</t>
  </si>
  <si>
    <t>Insertel GRM SAS</t>
  </si>
  <si>
    <t>Beneficios a los Empleados a Corto Plazo</t>
  </si>
  <si>
    <t>Nomina por Pagar</t>
  </si>
  <si>
    <t>Thomas Greig</t>
  </si>
  <si>
    <t>Maquinaria y elementos de ferretería</t>
  </si>
  <si>
    <t>Impresos, publicaciones, suscripciones y afiliaciones</t>
  </si>
  <si>
    <t>Seguros generales</t>
  </si>
  <si>
    <t>Elementos de aseo, lavandería y cafetería</t>
  </si>
  <si>
    <t>Prima tecnica salarial</t>
  </si>
  <si>
    <t>Prima tecnica no salarial</t>
  </si>
  <si>
    <t>Combustibles y lubricantes</t>
  </si>
  <si>
    <t>COSTOS DE VENTAS</t>
  </si>
  <si>
    <t>COSTO DE VENTAS DE BIENES</t>
  </si>
  <si>
    <t>COSTOS DE TRANSFORMACIÓN</t>
  </si>
  <si>
    <t>BIENES</t>
  </si>
  <si>
    <t>IMPRESOS Y PUBLICACIONES</t>
  </si>
  <si>
    <t>Traslado de costos (cr)</t>
  </si>
  <si>
    <t>Costos de Transformacion</t>
  </si>
  <si>
    <t>Materiales Medico Quirurgicos</t>
  </si>
  <si>
    <t>Aportes al ICBF y Sena</t>
  </si>
  <si>
    <t>Prima Tecnica Salarial</t>
  </si>
  <si>
    <t>Prima Tecnica No Salarial</t>
  </si>
  <si>
    <t>Seguros Generales</t>
  </si>
  <si>
    <t>Combustibles y Lubricantes</t>
  </si>
  <si>
    <t>Comunicaciones y transporte</t>
  </si>
  <si>
    <t>OPERACIONES DE ENLACE</t>
  </si>
  <si>
    <t>Recaudos</t>
  </si>
  <si>
    <t>GASTOS DIVERSOS</t>
  </si>
  <si>
    <t>DEVOLUCIONES, REBAJAS Y DESCUENTOS EN VENTA DE BIENES (DB)</t>
  </si>
  <si>
    <t>Servicios de aseo, cafetería, restaurante y lavandería</t>
  </si>
  <si>
    <t>Pablo Ernesto Villate Leon</t>
  </si>
  <si>
    <t>Servicios Publicos</t>
  </si>
  <si>
    <t>Devoluciones, Rebajas y Descuentos</t>
  </si>
  <si>
    <t>Impresos, Publicaciones, Suscripciones</t>
  </si>
  <si>
    <t>Comunicaciones y Transporte</t>
  </si>
  <si>
    <t>Servicio de Aseo, Cafeteria, Restaurantes</t>
  </si>
  <si>
    <t>Elementos de Aseo, Cafeteria</t>
  </si>
  <si>
    <t>Otros gastos generales</t>
  </si>
  <si>
    <t>Pago de obligaciones con títulos</t>
  </si>
  <si>
    <t>GASTOS DE PERSONAL DIVERSOS</t>
  </si>
  <si>
    <t>Viáticos</t>
  </si>
  <si>
    <t>COMPARATIVO ABRIL 2022 - 2021</t>
  </si>
  <si>
    <t>SALDO DEL PATRIMONIO A ABRIL 30 DE 2021</t>
  </si>
  <si>
    <t>VARIACIONES PATRIMONIALES DURANTE ABRIL 2022</t>
  </si>
  <si>
    <t>SALDO DEL PATRIMONIO A ABRIL 30 DE 2022</t>
  </si>
  <si>
    <t>A 30 DE ABRIL 2022</t>
  </si>
  <si>
    <t>Luis Ignacio Maya Peña</t>
  </si>
  <si>
    <t>Patricia Montoya Falla</t>
  </si>
  <si>
    <t>Aleida Marcela Valbuena Pachon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</si>
</sst>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_-&quot;$&quot;* #,##0.00_-;\-&quot;$&quot;* #,##0.00_-;_-&quot;$&quot;* &quot;-&quot;??_-;_-@"/>
  </numFmts>
  <fonts count="1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62">
    <xf numFmtId="0" fontId="0" fillId="0" borderId="0" xfId="0" applyFont="1" applyAlignment="1"/>
    <xf numFmtId="0" fontId="4" fillId="0" borderId="0" xfId="0" applyFont="1" applyFill="1" applyAlignment="1">
      <alignment vertical="center" wrapText="1"/>
    </xf>
    <xf numFmtId="1" fontId="4" fillId="0" borderId="0" xfId="0" applyNumberFormat="1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horizontal="right" vertical="center"/>
    </xf>
    <xf numFmtId="166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1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right" vertical="center"/>
    </xf>
    <xf numFmtId="166" fontId="5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/>
    <xf numFmtId="166" fontId="5" fillId="0" borderId="0" xfId="0" applyNumberFormat="1" applyFont="1" applyFill="1" applyBorder="1" applyAlignment="1">
      <alignment horizontal="left" vertical="center"/>
    </xf>
    <xf numFmtId="166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1" fontId="5" fillId="0" borderId="0" xfId="0" applyNumberFormat="1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166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4" fontId="6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166" fontId="4" fillId="0" borderId="0" xfId="0" applyNumberFormat="1" applyFont="1" applyFill="1" applyAlignment="1">
      <alignment vertical="center"/>
    </xf>
    <xf numFmtId="0" fontId="0" fillId="0" borderId="0" xfId="0" applyFont="1" applyFill="1" applyAlignment="1"/>
    <xf numFmtId="1" fontId="4" fillId="0" borderId="0" xfId="0" applyNumberFormat="1" applyFont="1" applyFill="1" applyAlignment="1">
      <alignment vertical="center"/>
    </xf>
    <xf numFmtId="165" fontId="4" fillId="0" borderId="0" xfId="1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>
      <alignment wrapText="1"/>
    </xf>
    <xf numFmtId="1" fontId="5" fillId="0" borderId="0" xfId="0" applyNumberFormat="1" applyFont="1" applyFill="1" applyAlignment="1">
      <alignment vertical="center"/>
    </xf>
    <xf numFmtId="0" fontId="4" fillId="0" borderId="0" xfId="0" applyFont="1" applyFill="1"/>
    <xf numFmtId="166" fontId="5" fillId="0" borderId="0" xfId="0" applyNumberFormat="1" applyFont="1" applyFill="1" applyAlignment="1">
      <alignment vertical="center"/>
    </xf>
    <xf numFmtId="166" fontId="5" fillId="0" borderId="0" xfId="0" applyNumberFormat="1" applyFont="1" applyFill="1" applyAlignment="1">
      <alignment horizontal="left" vertical="center"/>
    </xf>
    <xf numFmtId="166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166" fontId="4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/>
    <xf numFmtId="166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166" fontId="4" fillId="0" borderId="0" xfId="3" applyNumberFormat="1" applyFont="1" applyFill="1" applyAlignment="1">
      <alignment vertical="center"/>
    </xf>
    <xf numFmtId="0" fontId="4" fillId="0" borderId="0" xfId="3" applyFont="1" applyFill="1"/>
    <xf numFmtId="0" fontId="7" fillId="0" borderId="0" xfId="3" applyFont="1" applyFill="1" applyBorder="1" applyAlignment="1"/>
    <xf numFmtId="0" fontId="4" fillId="0" borderId="0" xfId="3" applyFont="1" applyFill="1" applyAlignment="1"/>
    <xf numFmtId="166" fontId="5" fillId="0" borderId="0" xfId="3" applyNumberFormat="1" applyFont="1" applyFill="1" applyAlignment="1">
      <alignment horizontal="center" vertical="center"/>
    </xf>
    <xf numFmtId="166" fontId="4" fillId="0" borderId="0" xfId="3" applyNumberFormat="1" applyFont="1" applyFill="1" applyAlignment="1">
      <alignment horizontal="center" vertical="center"/>
    </xf>
    <xf numFmtId="166" fontId="5" fillId="0" borderId="0" xfId="3" applyNumberFormat="1" applyFont="1" applyFill="1" applyAlignment="1">
      <alignment vertical="center"/>
    </xf>
    <xf numFmtId="1" fontId="4" fillId="0" borderId="0" xfId="3" applyNumberFormat="1" applyFont="1" applyFill="1" applyAlignment="1">
      <alignment vertical="center"/>
    </xf>
    <xf numFmtId="166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165" fontId="4" fillId="0" borderId="0" xfId="1" applyFont="1" applyFill="1" applyBorder="1" applyAlignment="1">
      <alignment vertical="center"/>
    </xf>
    <xf numFmtId="165" fontId="4" fillId="0" borderId="0" xfId="1" applyFont="1" applyFill="1" applyBorder="1" applyAlignment="1"/>
    <xf numFmtId="165" fontId="5" fillId="0" borderId="0" xfId="1" applyFont="1" applyFill="1" applyBorder="1" applyAlignment="1">
      <alignment horizontal="center" vertical="center"/>
    </xf>
    <xf numFmtId="165" fontId="5" fillId="0" borderId="0" xfId="1" applyFont="1" applyFill="1" applyBorder="1" applyAlignment="1">
      <alignment vertical="center"/>
    </xf>
    <xf numFmtId="165" fontId="14" fillId="0" borderId="0" xfId="1" applyFont="1" applyFill="1" applyBorder="1" applyAlignment="1"/>
    <xf numFmtId="165" fontId="4" fillId="0" borderId="0" xfId="1" applyFont="1" applyFill="1" applyBorder="1" applyAlignment="1">
      <alignment horizontal="right"/>
    </xf>
    <xf numFmtId="165" fontId="5" fillId="0" borderId="0" xfId="1" applyFont="1" applyFill="1" applyBorder="1" applyAlignment="1">
      <alignment horizontal="right"/>
    </xf>
    <xf numFmtId="165" fontId="4" fillId="0" borderId="0" xfId="1" applyFont="1" applyFill="1" applyBorder="1" applyAlignment="1">
      <alignment horizontal="right" vertical="center"/>
    </xf>
    <xf numFmtId="165" fontId="12" fillId="0" borderId="0" xfId="1" applyFont="1" applyFill="1" applyBorder="1" applyAlignment="1"/>
    <xf numFmtId="165" fontId="0" fillId="0" borderId="0" xfId="1" applyFont="1" applyFill="1" applyBorder="1" applyAlignment="1">
      <alignment horizontal="right"/>
    </xf>
    <xf numFmtId="166" fontId="6" fillId="0" borderId="0" xfId="3" applyNumberFormat="1" applyFont="1" applyFill="1"/>
    <xf numFmtId="1" fontId="6" fillId="0" borderId="0" xfId="3" applyNumberFormat="1" applyFont="1" applyFill="1" applyAlignment="1">
      <alignment horizontal="left"/>
    </xf>
    <xf numFmtId="0" fontId="6" fillId="0" borderId="0" xfId="3" applyFont="1" applyFill="1"/>
    <xf numFmtId="0" fontId="7" fillId="0" borderId="0" xfId="3" applyFont="1" applyFill="1" applyAlignment="1">
      <alignment horizontal="center"/>
    </xf>
    <xf numFmtId="0" fontId="7" fillId="0" borderId="0" xfId="3" applyFont="1" applyFill="1"/>
    <xf numFmtId="0" fontId="6" fillId="0" borderId="0" xfId="3" applyFont="1" applyFill="1" applyAlignment="1"/>
    <xf numFmtId="166" fontId="6" fillId="0" borderId="0" xfId="3" applyNumberFormat="1" applyFont="1" applyFill="1" applyAlignment="1">
      <alignment horizontal="center"/>
    </xf>
    <xf numFmtId="0" fontId="7" fillId="0" borderId="1" xfId="3" applyFont="1" applyFill="1" applyBorder="1" applyAlignment="1">
      <alignment horizontal="center"/>
    </xf>
    <xf numFmtId="164" fontId="6" fillId="0" borderId="0" xfId="3" applyNumberFormat="1" applyFont="1" applyFill="1"/>
    <xf numFmtId="0" fontId="7" fillId="0" borderId="0" xfId="3" applyFont="1" applyFill="1" applyAlignment="1"/>
    <xf numFmtId="0" fontId="7" fillId="0" borderId="1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0" xfId="3" applyFont="1" applyFill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0" fontId="6" fillId="0" borderId="0" xfId="3" applyFont="1" applyFill="1" applyAlignment="1">
      <alignment vertical="center" wrapText="1"/>
    </xf>
    <xf numFmtId="0" fontId="6" fillId="0" borderId="0" xfId="3" applyFont="1" applyFill="1" applyAlignment="1">
      <alignment horizontal="left" vertical="center"/>
    </xf>
    <xf numFmtId="1" fontId="6" fillId="0" borderId="0" xfId="3" applyNumberFormat="1" applyFont="1" applyFill="1" applyAlignment="1">
      <alignment horizontal="right"/>
    </xf>
    <xf numFmtId="164" fontId="4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/>
    <xf numFmtId="164" fontId="4" fillId="0" borderId="0" xfId="0" applyNumberFormat="1" applyFont="1" applyFill="1" applyAlignment="1"/>
    <xf numFmtId="164" fontId="4" fillId="0" borderId="0" xfId="1" applyNumberFormat="1" applyFont="1" applyFill="1" applyBorder="1" applyAlignment="1"/>
    <xf numFmtId="164" fontId="12" fillId="0" borderId="0" xfId="1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horizontal="right" wrapText="1"/>
    </xf>
    <xf numFmtId="164" fontId="14" fillId="0" borderId="0" xfId="1" applyNumberFormat="1" applyFont="1" applyFill="1" applyBorder="1" applyAlignment="1"/>
    <xf numFmtId="164" fontId="5" fillId="0" borderId="5" xfId="0" applyNumberFormat="1" applyFont="1" applyFill="1" applyBorder="1" applyAlignment="1">
      <alignment vertical="center"/>
    </xf>
    <xf numFmtId="164" fontId="5" fillId="0" borderId="5" xfId="1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horizontal="right" vertical="center"/>
    </xf>
    <xf numFmtId="164" fontId="4" fillId="0" borderId="0" xfId="1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164" fontId="12" fillId="0" borderId="0" xfId="1" applyNumberFormat="1" applyFont="1" applyFill="1" applyBorder="1" applyAlignment="1"/>
    <xf numFmtId="164" fontId="13" fillId="0" borderId="0" xfId="0" applyNumberFormat="1" applyFont="1" applyFill="1" applyBorder="1" applyAlignment="1">
      <alignment horizontal="right" wrapText="1"/>
    </xf>
    <xf numFmtId="164" fontId="5" fillId="0" borderId="5" xfId="0" applyNumberFormat="1" applyFont="1" applyFill="1" applyBorder="1" applyAlignment="1">
      <alignment horizontal="right" vertical="center"/>
    </xf>
    <xf numFmtId="164" fontId="5" fillId="0" borderId="5" xfId="1" applyNumberFormat="1" applyFont="1" applyFill="1" applyBorder="1" applyAlignment="1">
      <alignment horizontal="right" vertical="center"/>
    </xf>
    <xf numFmtId="164" fontId="5" fillId="0" borderId="0" xfId="0" applyNumberFormat="1" applyFont="1" applyFill="1" applyAlignment="1">
      <alignment horizontal="right" vertical="center"/>
    </xf>
    <xf numFmtId="164" fontId="5" fillId="0" borderId="0" xfId="0" applyNumberFormat="1" applyFont="1" applyFill="1" applyAlignment="1"/>
    <xf numFmtId="164" fontId="5" fillId="0" borderId="0" xfId="0" applyNumberFormat="1" applyFont="1" applyFill="1"/>
    <xf numFmtId="164" fontId="6" fillId="0" borderId="0" xfId="0" applyNumberFormat="1" applyFont="1" applyFill="1" applyAlignment="1">
      <alignment horizontal="right"/>
    </xf>
    <xf numFmtId="164" fontId="4" fillId="0" borderId="4" xfId="3" applyNumberFormat="1" applyFont="1" applyFill="1" applyBorder="1" applyAlignment="1">
      <alignment wrapText="1"/>
    </xf>
    <xf numFmtId="164" fontId="4" fillId="0" borderId="0" xfId="3" applyNumberFormat="1" applyFont="1" applyFill="1" applyAlignment="1">
      <alignment vertical="center" wrapText="1"/>
    </xf>
    <xf numFmtId="164" fontId="6" fillId="0" borderId="0" xfId="3" applyNumberFormat="1" applyFont="1" applyFill="1" applyAlignment="1">
      <alignment horizontal="center"/>
    </xf>
    <xf numFmtId="164" fontId="7" fillId="0" borderId="0" xfId="3" applyNumberFormat="1" applyFont="1" applyFill="1"/>
    <xf numFmtId="164" fontId="7" fillId="0" borderId="2" xfId="3" applyNumberFormat="1" applyFont="1" applyFill="1" applyBorder="1"/>
    <xf numFmtId="164" fontId="7" fillId="0" borderId="0" xfId="3" applyNumberFormat="1" applyFont="1" applyFill="1" applyBorder="1"/>
    <xf numFmtId="164" fontId="7" fillId="0" borderId="1" xfId="3" applyNumberFormat="1" applyFont="1" applyFill="1" applyBorder="1"/>
    <xf numFmtId="164" fontId="7" fillId="0" borderId="0" xfId="3" applyNumberFormat="1" applyFont="1" applyFill="1" applyAlignment="1">
      <alignment horizontal="center"/>
    </xf>
    <xf numFmtId="164" fontId="7" fillId="0" borderId="2" xfId="3" applyNumberFormat="1" applyFont="1" applyFill="1" applyBorder="1" applyAlignment="1">
      <alignment horizontal="center"/>
    </xf>
    <xf numFmtId="164" fontId="6" fillId="0" borderId="2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 applyAlignment="1">
      <alignment horizontal="right"/>
    </xf>
    <xf numFmtId="164" fontId="6" fillId="0" borderId="2" xfId="3" applyNumberFormat="1" applyFont="1" applyFill="1" applyBorder="1"/>
    <xf numFmtId="164" fontId="7" fillId="0" borderId="1" xfId="3" applyNumberFormat="1" applyFont="1" applyFill="1" applyBorder="1" applyAlignment="1">
      <alignment horizontal="center"/>
    </xf>
    <xf numFmtId="164" fontId="7" fillId="0" borderId="0" xfId="3" applyNumberFormat="1" applyFont="1" applyFill="1" applyBorder="1" applyAlignment="1">
      <alignment horizontal="center"/>
    </xf>
    <xf numFmtId="164" fontId="7" fillId="0" borderId="1" xfId="3" applyNumberFormat="1" applyFont="1" applyFill="1" applyBorder="1" applyAlignment="1">
      <alignment horizontal="center" vertical="center"/>
    </xf>
    <xf numFmtId="164" fontId="7" fillId="0" borderId="3" xfId="3" applyNumberFormat="1" applyFont="1" applyFill="1" applyBorder="1" applyAlignment="1">
      <alignment horizontal="center" vertical="center"/>
    </xf>
    <xf numFmtId="164" fontId="6" fillId="0" borderId="4" xfId="3" applyNumberFormat="1" applyFont="1" applyFill="1" applyBorder="1" applyAlignment="1">
      <alignment horizontal="center"/>
    </xf>
    <xf numFmtId="164" fontId="7" fillId="0" borderId="0" xfId="3" applyNumberFormat="1" applyFont="1" applyFill="1" applyAlignment="1">
      <alignment horizontal="center" vertical="center"/>
    </xf>
    <xf numFmtId="164" fontId="7" fillId="0" borderId="0" xfId="3" applyNumberFormat="1" applyFont="1" applyFill="1" applyAlignment="1">
      <alignment vertical="center"/>
    </xf>
    <xf numFmtId="164" fontId="7" fillId="0" borderId="4" xfId="3" applyNumberFormat="1" applyFont="1" applyFill="1" applyBorder="1" applyAlignment="1">
      <alignment horizontal="center"/>
    </xf>
    <xf numFmtId="164" fontId="6" fillId="0" borderId="0" xfId="3" applyNumberFormat="1" applyFont="1" applyFill="1" applyAlignment="1"/>
    <xf numFmtId="0" fontId="6" fillId="0" borderId="0" xfId="3" applyFont="1" applyFill="1" applyAlignment="1">
      <alignment wrapText="1"/>
    </xf>
    <xf numFmtId="164" fontId="6" fillId="0" borderId="2" xfId="3" applyNumberFormat="1" applyFont="1" applyFill="1" applyBorder="1" applyAlignment="1"/>
    <xf numFmtId="164" fontId="6" fillId="0" borderId="0" xfId="3" applyNumberFormat="1" applyFont="1" applyFill="1" applyBorder="1" applyAlignment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 vertical="center" wrapText="1"/>
    </xf>
    <xf numFmtId="0" fontId="7" fillId="0" borderId="0" xfId="3" applyFont="1" applyFill="1" applyAlignment="1">
      <alignment horizontal="right"/>
    </xf>
    <xf numFmtId="164" fontId="6" fillId="0" borderId="4" xfId="3" applyNumberFormat="1" applyFont="1" applyFill="1" applyBorder="1" applyAlignment="1"/>
    <xf numFmtId="164" fontId="6" fillId="0" borderId="0" xfId="3" applyNumberFormat="1" applyFont="1" applyFill="1" applyBorder="1"/>
    <xf numFmtId="1" fontId="7" fillId="0" borderId="0" xfId="3" applyNumberFormat="1" applyFont="1" applyFill="1" applyAlignment="1">
      <alignment horizontal="right"/>
    </xf>
    <xf numFmtId="166" fontId="7" fillId="0" borderId="0" xfId="3" applyNumberFormat="1" applyFont="1" applyFill="1"/>
    <xf numFmtId="164" fontId="6" fillId="0" borderId="4" xfId="3" applyNumberFormat="1" applyFont="1" applyFill="1" applyBorder="1"/>
    <xf numFmtId="164" fontId="7" fillId="0" borderId="4" xfId="3" applyNumberFormat="1" applyFont="1" applyFill="1" applyBorder="1"/>
    <xf numFmtId="164" fontId="6" fillId="0" borderId="0" xfId="3" applyNumberFormat="1" applyFont="1" applyFill="1" applyAlignment="1">
      <alignment horizontal="left" vertical="center" wrapText="1"/>
    </xf>
    <xf numFmtId="166" fontId="7" fillId="0" borderId="0" xfId="3" applyNumberFormat="1" applyFont="1" applyFill="1" applyAlignment="1">
      <alignment horizontal="center" vertical="center"/>
    </xf>
    <xf numFmtId="0" fontId="7" fillId="0" borderId="0" xfId="3" applyFont="1" applyFill="1" applyAlignment="1">
      <alignment vertical="center"/>
    </xf>
    <xf numFmtId="166" fontId="7" fillId="0" borderId="0" xfId="3" applyNumberFormat="1" applyFont="1" applyFill="1" applyAlignment="1">
      <alignment vertical="center"/>
    </xf>
    <xf numFmtId="0" fontId="7" fillId="0" borderId="0" xfId="3" applyFont="1" applyFill="1" applyBorder="1"/>
    <xf numFmtId="166" fontId="4" fillId="0" borderId="0" xfId="0" applyNumberFormat="1" applyFont="1" applyFill="1" applyBorder="1" applyAlignment="1">
      <alignment horizontal="left" vertical="center"/>
    </xf>
    <xf numFmtId="0" fontId="13" fillId="0" borderId="13" xfId="0" applyFont="1" applyBorder="1" applyAlignment="1">
      <alignment wrapText="1"/>
    </xf>
    <xf numFmtId="4" fontId="13" fillId="0" borderId="13" xfId="0" applyNumberFormat="1" applyFont="1" applyBorder="1" applyAlignment="1">
      <alignment wrapText="1"/>
    </xf>
    <xf numFmtId="49" fontId="13" fillId="0" borderId="13" xfId="0" applyNumberFormat="1" applyFont="1" applyBorder="1" applyAlignment="1">
      <alignment wrapText="1"/>
    </xf>
    <xf numFmtId="4" fontId="13" fillId="0" borderId="13" xfId="0" applyNumberFormat="1" applyFont="1" applyBorder="1" applyAlignment="1">
      <alignment horizontal="right" wrapText="1"/>
    </xf>
    <xf numFmtId="0" fontId="13" fillId="0" borderId="13" xfId="0" applyNumberFormat="1" applyFont="1" applyBorder="1" applyAlignment="1">
      <alignment horizontal="right" wrapText="1"/>
    </xf>
    <xf numFmtId="49" fontId="13" fillId="0" borderId="13" xfId="0" applyNumberFormat="1" applyFont="1" applyBorder="1" applyAlignment="1">
      <alignment horizontal="right" wrapText="1"/>
    </xf>
    <xf numFmtId="1" fontId="6" fillId="0" borderId="0" xfId="3" applyNumberFormat="1" applyFont="1" applyFill="1" applyAlignment="1">
      <alignment vertical="center"/>
    </xf>
    <xf numFmtId="166" fontId="6" fillId="0" borderId="0" xfId="3" applyNumberFormat="1" applyFont="1" applyFill="1" applyAlignment="1">
      <alignment vertical="center"/>
    </xf>
    <xf numFmtId="1" fontId="6" fillId="0" borderId="0" xfId="3" applyNumberFormat="1" applyFont="1" applyFill="1" applyAlignment="1">
      <alignment horizontal="right" vertical="center"/>
    </xf>
    <xf numFmtId="1" fontId="6" fillId="0" borderId="0" xfId="3" applyNumberFormat="1" applyFont="1" applyFill="1" applyBorder="1" applyAlignment="1">
      <alignment vertical="center"/>
    </xf>
    <xf numFmtId="0" fontId="6" fillId="0" borderId="0" xfId="3" applyFont="1" applyFill="1" applyBorder="1"/>
    <xf numFmtId="1" fontId="7" fillId="0" borderId="0" xfId="3" applyNumberFormat="1" applyFont="1" applyFill="1" applyBorder="1" applyAlignment="1">
      <alignment horizontal="right" vertical="center"/>
    </xf>
    <xf numFmtId="1" fontId="7" fillId="0" borderId="0" xfId="3" applyNumberFormat="1" applyFont="1" applyFill="1" applyAlignment="1">
      <alignment vertical="center"/>
    </xf>
    <xf numFmtId="1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Alignment="1">
      <alignment horizontal="left" vertical="center"/>
    </xf>
    <xf numFmtId="166" fontId="7" fillId="0" borderId="0" xfId="3" applyNumberFormat="1" applyFont="1" applyFill="1" applyAlignment="1">
      <alignment horizontal="right"/>
    </xf>
    <xf numFmtId="1" fontId="7" fillId="0" borderId="0" xfId="3" applyNumberFormat="1" applyFont="1" applyFill="1" applyAlignment="1">
      <alignment horizontal="center"/>
    </xf>
    <xf numFmtId="0" fontId="4" fillId="0" borderId="0" xfId="3" applyFont="1" applyFill="1" applyAlignment="1">
      <alignment vertical="center" wrapText="1"/>
    </xf>
    <xf numFmtId="0" fontId="4" fillId="0" borderId="0" xfId="3" applyFont="1" applyFill="1" applyBorder="1" applyAlignment="1">
      <alignment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0" xfId="3" applyFont="1" applyFill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/>
    </xf>
    <xf numFmtId="0" fontId="4" fillId="0" borderId="7" xfId="3" applyFont="1" applyFill="1" applyBorder="1" applyAlignment="1">
      <alignment vertical="center" wrapText="1"/>
    </xf>
    <xf numFmtId="0" fontId="4" fillId="0" borderId="8" xfId="3" applyFont="1" applyFill="1" applyBorder="1" applyAlignment="1">
      <alignment vertical="center" wrapText="1"/>
    </xf>
    <xf numFmtId="164" fontId="4" fillId="0" borderId="9" xfId="3" applyNumberFormat="1" applyFont="1" applyFill="1" applyBorder="1" applyAlignment="1">
      <alignment vertical="center" wrapText="1"/>
    </xf>
    <xf numFmtId="164" fontId="5" fillId="0" borderId="0" xfId="3" applyNumberFormat="1" applyFont="1" applyFill="1" applyBorder="1" applyAlignment="1">
      <alignment vertical="center"/>
    </xf>
    <xf numFmtId="164" fontId="4" fillId="0" borderId="0" xfId="3" applyNumberFormat="1" applyFont="1" applyFill="1" applyBorder="1" applyAlignment="1">
      <alignment vertical="center" wrapText="1"/>
    </xf>
    <xf numFmtId="164" fontId="5" fillId="0" borderId="0" xfId="3" applyNumberFormat="1" applyFont="1" applyFill="1" applyBorder="1" applyAlignment="1"/>
    <xf numFmtId="0" fontId="4" fillId="0" borderId="10" xfId="3" applyFont="1" applyFill="1" applyBorder="1" applyAlignment="1">
      <alignment vertical="center" wrapText="1"/>
    </xf>
    <xf numFmtId="164" fontId="4" fillId="0" borderId="11" xfId="3" applyNumberFormat="1" applyFont="1" applyFill="1" applyBorder="1" applyAlignment="1">
      <alignment vertical="center" wrapText="1"/>
    </xf>
    <xf numFmtId="164" fontId="4" fillId="0" borderId="4" xfId="3" applyNumberFormat="1" applyFont="1" applyFill="1" applyBorder="1" applyAlignment="1">
      <alignment vertical="center" wrapText="1"/>
    </xf>
    <xf numFmtId="0" fontId="4" fillId="0" borderId="12" xfId="3" applyFont="1" applyFill="1" applyBorder="1" applyAlignment="1">
      <alignment vertical="center" wrapText="1"/>
    </xf>
    <xf numFmtId="164" fontId="4" fillId="0" borderId="6" xfId="3" applyNumberFormat="1" applyFont="1" applyFill="1" applyBorder="1" applyAlignment="1">
      <alignment vertical="center" wrapText="1"/>
    </xf>
    <xf numFmtId="164" fontId="4" fillId="0" borderId="7" xfId="3" applyNumberFormat="1" applyFont="1" applyFill="1" applyBorder="1" applyAlignment="1">
      <alignment vertical="center" wrapText="1"/>
    </xf>
    <xf numFmtId="0" fontId="9" fillId="0" borderId="10" xfId="3" applyFont="1" applyFill="1" applyBorder="1" applyAlignment="1"/>
    <xf numFmtId="164" fontId="4" fillId="0" borderId="0" xfId="4" applyNumberFormat="1" applyFont="1" applyFill="1" applyBorder="1" applyAlignment="1"/>
    <xf numFmtId="164" fontId="4" fillId="0" borderId="0" xfId="4" applyNumberFormat="1" applyFont="1" applyFill="1" applyBorder="1" applyAlignment="1">
      <alignment vertical="center"/>
    </xf>
    <xf numFmtId="164" fontId="4" fillId="0" borderId="0" xfId="3" applyNumberFormat="1" applyFont="1" applyFill="1" applyBorder="1" applyAlignment="1"/>
    <xf numFmtId="164" fontId="4" fillId="0" borderId="0" xfId="3" applyNumberFormat="1" applyFont="1" applyFill="1" applyBorder="1" applyAlignment="1">
      <alignment vertical="center"/>
    </xf>
    <xf numFmtId="164" fontId="4" fillId="0" borderId="0" xfId="3" applyNumberFormat="1" applyFont="1" applyFill="1" applyBorder="1" applyAlignment="1">
      <alignment wrapText="1"/>
    </xf>
    <xf numFmtId="1" fontId="5" fillId="0" borderId="0" xfId="3" applyNumberFormat="1" applyFont="1" applyFill="1" applyAlignment="1">
      <alignment vertical="center"/>
    </xf>
    <xf numFmtId="166" fontId="4" fillId="0" borderId="0" xfId="3" applyNumberFormat="1" applyFont="1" applyFill="1" applyAlignment="1">
      <alignment horizontal="right" vertical="center"/>
    </xf>
    <xf numFmtId="1" fontId="4" fillId="0" borderId="0" xfId="3" applyNumberFormat="1" applyFont="1" applyFill="1" applyAlignment="1">
      <alignment horizontal="right" vertical="center"/>
    </xf>
    <xf numFmtId="166" fontId="4" fillId="0" borderId="0" xfId="3" applyNumberFormat="1" applyFont="1" applyFill="1" applyAlignment="1">
      <alignment horizontal="left" vertical="center"/>
    </xf>
    <xf numFmtId="166" fontId="4" fillId="0" borderId="0" xfId="3" applyNumberFormat="1" applyFont="1" applyFill="1" applyBorder="1" applyAlignment="1">
      <alignment vertical="center"/>
    </xf>
    <xf numFmtId="1" fontId="4" fillId="0" borderId="0" xfId="3" applyNumberFormat="1" applyFont="1" applyFill="1" applyAlignment="1">
      <alignment horizontal="left" vertical="center"/>
    </xf>
    <xf numFmtId="0" fontId="4" fillId="0" borderId="0" xfId="3" applyFont="1" applyFill="1" applyAlignment="1">
      <alignment horizontal="right" vertical="center"/>
    </xf>
    <xf numFmtId="166" fontId="5" fillId="0" borderId="0" xfId="3" applyNumberFormat="1" applyFont="1" applyFill="1" applyAlignment="1">
      <alignment horizontal="right" vertical="center"/>
    </xf>
    <xf numFmtId="1" fontId="5" fillId="0" borderId="0" xfId="3" applyNumberFormat="1" applyFont="1" applyFill="1" applyAlignment="1">
      <alignment horizontal="right" vertical="center"/>
    </xf>
    <xf numFmtId="1" fontId="5" fillId="0" borderId="0" xfId="0" applyNumberFormat="1" applyFont="1" applyFill="1" applyAlignment="1">
      <alignment horizontal="right" vertical="center"/>
    </xf>
    <xf numFmtId="43" fontId="5" fillId="0" borderId="0" xfId="2" applyFont="1" applyFill="1" applyAlignment="1">
      <alignment horizontal="right" vertical="center"/>
    </xf>
    <xf numFmtId="0" fontId="7" fillId="0" borderId="0" xfId="0" applyFont="1" applyFill="1" applyAlignment="1">
      <alignment horizontal="right"/>
    </xf>
    <xf numFmtId="0" fontId="5" fillId="0" borderId="0" xfId="0" applyFont="1" applyFill="1"/>
    <xf numFmtId="1" fontId="5" fillId="0" borderId="0" xfId="0" applyNumberFormat="1" applyFont="1" applyFill="1" applyAlignment="1">
      <alignment horizontal="left" vertical="center"/>
    </xf>
    <xf numFmtId="164" fontId="4" fillId="0" borderId="0" xfId="0" applyNumberFormat="1" applyFont="1" applyFill="1"/>
    <xf numFmtId="1" fontId="4" fillId="0" borderId="0" xfId="0" applyNumberFormat="1" applyFont="1" applyFill="1" applyAlignment="1">
      <alignment horizontal="left" vertical="center"/>
    </xf>
    <xf numFmtId="1" fontId="7" fillId="0" borderId="0" xfId="0" applyNumberFormat="1" applyFont="1" applyFill="1" applyAlignment="1">
      <alignment wrapText="1"/>
    </xf>
    <xf numFmtId="166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vertical="center" wrapText="1"/>
    </xf>
    <xf numFmtId="164" fontId="4" fillId="0" borderId="0" xfId="0" applyNumberFormat="1" applyFont="1" applyFill="1" applyAlignment="1">
      <alignment horizontal="right" vertical="center"/>
    </xf>
    <xf numFmtId="44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right" vertical="center"/>
    </xf>
    <xf numFmtId="44" fontId="4" fillId="0" borderId="0" xfId="0" applyNumberFormat="1" applyFont="1" applyFill="1" applyAlignment="1">
      <alignment vertical="center"/>
    </xf>
    <xf numFmtId="4" fontId="13" fillId="0" borderId="0" xfId="0" applyNumberFormat="1" applyFont="1" applyFill="1" applyBorder="1" applyAlignment="1">
      <alignment horizontal="right" wrapText="1"/>
    </xf>
    <xf numFmtId="164" fontId="0" fillId="0" borderId="0" xfId="0" applyNumberFormat="1" applyFont="1" applyFill="1" applyAlignment="1"/>
    <xf numFmtId="0" fontId="7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166" fontId="7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64" fontId="5" fillId="0" borderId="1" xfId="0" applyNumberFormat="1" applyFont="1" applyFill="1" applyBorder="1" applyAlignment="1">
      <alignment vertical="center"/>
    </xf>
    <xf numFmtId="4" fontId="6" fillId="0" borderId="0" xfId="0" applyNumberFormat="1" applyFont="1" applyFill="1"/>
    <xf numFmtId="166" fontId="8" fillId="0" borderId="0" xfId="0" applyNumberFormat="1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166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/>
    <xf numFmtId="166" fontId="7" fillId="0" borderId="0" xfId="3" applyNumberFormat="1" applyFont="1" applyFill="1" applyAlignment="1">
      <alignment horizontal="center"/>
    </xf>
    <xf numFmtId="0" fontId="4" fillId="0" borderId="0" xfId="0" applyFont="1" applyFill="1" applyAlignment="1"/>
    <xf numFmtId="0" fontId="16" fillId="0" borderId="0" xfId="7" applyFont="1" applyFill="1"/>
    <xf numFmtId="4" fontId="16" fillId="0" borderId="0" xfId="7" applyNumberFormat="1" applyFont="1" applyFill="1"/>
    <xf numFmtId="0" fontId="17" fillId="0" borderId="0" xfId="7" applyFont="1" applyFill="1"/>
    <xf numFmtId="4" fontId="17" fillId="0" borderId="0" xfId="7" applyNumberFormat="1" applyFont="1" applyFill="1"/>
    <xf numFmtId="49" fontId="15" fillId="0" borderId="13" xfId="0" applyNumberFormat="1" applyFont="1" applyFill="1" applyBorder="1" applyAlignment="1">
      <alignment horizontal="right" wrapText="1"/>
    </xf>
    <xf numFmtId="49" fontId="15" fillId="0" borderId="13" xfId="0" applyNumberFormat="1" applyFont="1" applyFill="1" applyBorder="1" applyAlignment="1">
      <alignment wrapText="1"/>
    </xf>
    <xf numFmtId="4" fontId="15" fillId="0" borderId="13" xfId="0" applyNumberFormat="1" applyFont="1" applyFill="1" applyBorder="1" applyAlignment="1">
      <alignment horizontal="right" wrapText="1"/>
    </xf>
    <xf numFmtId="0" fontId="15" fillId="0" borderId="13" xfId="0" applyNumberFormat="1" applyFont="1" applyFill="1" applyBorder="1" applyAlignment="1">
      <alignment horizontal="right" wrapText="1"/>
    </xf>
    <xf numFmtId="0" fontId="16" fillId="0" borderId="0" xfId="7" applyFont="1" applyFill="1" applyAlignment="1">
      <alignment horizontal="right"/>
    </xf>
    <xf numFmtId="44" fontId="7" fillId="0" borderId="0" xfId="3" applyNumberFormat="1" applyFont="1" applyFill="1"/>
    <xf numFmtId="164" fontId="7" fillId="0" borderId="0" xfId="3" applyNumberFormat="1" applyFont="1" applyFill="1" applyBorder="1" applyAlignment="1">
      <alignment horizontal="center" vertical="center"/>
    </xf>
    <xf numFmtId="0" fontId="18" fillId="0" borderId="13" xfId="0" applyNumberFormat="1" applyFont="1" applyBorder="1" applyAlignment="1">
      <alignment horizontal="right" wrapText="1"/>
    </xf>
    <xf numFmtId="49" fontId="18" fillId="0" borderId="13" xfId="0" applyNumberFormat="1" applyFont="1" applyBorder="1" applyAlignment="1">
      <alignment wrapText="1"/>
    </xf>
    <xf numFmtId="4" fontId="18" fillId="0" borderId="13" xfId="0" applyNumberFormat="1" applyFont="1" applyBorder="1" applyAlignment="1">
      <alignment horizontal="right" wrapText="1"/>
    </xf>
    <xf numFmtId="49" fontId="13" fillId="2" borderId="13" xfId="0" applyNumberFormat="1" applyFont="1" applyFill="1" applyBorder="1" applyAlignment="1">
      <alignment horizontal="right" wrapText="1"/>
    </xf>
    <xf numFmtId="49" fontId="13" fillId="2" borderId="13" xfId="0" applyNumberFormat="1" applyFont="1" applyFill="1" applyBorder="1" applyAlignment="1">
      <alignment wrapText="1"/>
    </xf>
    <xf numFmtId="4" fontId="13" fillId="2" borderId="13" xfId="0" applyNumberFormat="1" applyFont="1" applyFill="1" applyBorder="1" applyAlignment="1">
      <alignment horizontal="right" wrapText="1"/>
    </xf>
    <xf numFmtId="0" fontId="16" fillId="2" borderId="0" xfId="7" applyFont="1" applyFill="1"/>
    <xf numFmtId="166" fontId="5" fillId="0" borderId="0" xfId="0" applyNumberFormat="1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left" vertical="center" wrapText="1"/>
    </xf>
    <xf numFmtId="166" fontId="4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166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1" fontId="5" fillId="0" borderId="0" xfId="0" applyNumberFormat="1" applyFont="1" applyFill="1" applyBorder="1" applyAlignment="1">
      <alignment horizontal="left" vertical="top"/>
    </xf>
    <xf numFmtId="0" fontId="4" fillId="0" borderId="0" xfId="0" applyFont="1" applyFill="1" applyAlignment="1"/>
    <xf numFmtId="164" fontId="4" fillId="0" borderId="0" xfId="3" applyNumberFormat="1" applyFont="1" applyFill="1" applyBorder="1" applyAlignment="1">
      <alignment vertical="center" wrapText="1"/>
    </xf>
    <xf numFmtId="0" fontId="5" fillId="0" borderId="0" xfId="3" applyFont="1" applyFill="1" applyAlignment="1">
      <alignment horizontal="center" vertical="center" wrapText="1"/>
    </xf>
    <xf numFmtId="164" fontId="5" fillId="0" borderId="0" xfId="3" applyNumberFormat="1" applyFont="1" applyFill="1" applyBorder="1" applyAlignment="1">
      <alignment horizontal="center" vertical="center" wrapText="1"/>
    </xf>
    <xf numFmtId="166" fontId="7" fillId="0" borderId="0" xfId="3" applyNumberFormat="1" applyFont="1" applyFill="1" applyAlignment="1">
      <alignment horizontal="center"/>
    </xf>
    <xf numFmtId="0" fontId="6" fillId="0" borderId="0" xfId="3" applyFont="1" applyFill="1" applyAlignment="1">
      <alignment horizontal="center"/>
    </xf>
  </cellXfs>
  <cellStyles count="8">
    <cellStyle name="Millares" xfId="2" builtinId="3"/>
    <cellStyle name="Millares 2" xfId="4"/>
    <cellStyle name="Moneda" xfId="1" builtinId="4"/>
    <cellStyle name="Normal" xfId="0" builtinId="0"/>
    <cellStyle name="Normal 2" xfId="3"/>
    <cellStyle name="Normal 3" xfId="5"/>
    <cellStyle name="Normal 4" xfId="6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ONSECA/Downloads/EF%20COMPARATIVO%20AG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ANEXO 2"/>
      <sheetName val="ANEXO 3"/>
      <sheetName val="ANEXO 4"/>
      <sheetName val="ANEXO 5"/>
      <sheetName val="NOTAS A LOS ESTADOS FINANCIEROS"/>
    </sheetNames>
    <sheetDataSet>
      <sheetData sheetId="0"/>
      <sheetData sheetId="1">
        <row r="16">
          <cell r="C16">
            <v>38708303.239999995</v>
          </cell>
        </row>
        <row r="37">
          <cell r="K37">
            <v>0</v>
          </cell>
        </row>
      </sheetData>
      <sheetData sheetId="2">
        <row r="42">
          <cell r="D42">
            <v>517235574.86000174</v>
          </cell>
        </row>
      </sheetData>
      <sheetData sheetId="3">
        <row r="72">
          <cell r="F72">
            <v>660596421.27000022</v>
          </cell>
        </row>
      </sheetData>
      <sheetData sheetId="4"/>
      <sheetData sheetId="5">
        <row r="16">
          <cell r="G16">
            <v>31108303.239999998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4"/>
  <sheetViews>
    <sheetView showGridLines="0" topLeftCell="A363" workbookViewId="0">
      <selection activeCell="H381" sqref="H381"/>
    </sheetView>
  </sheetViews>
  <sheetFormatPr baseColWidth="10" defaultRowHeight="15" x14ac:dyDescent="0.25"/>
  <cols>
    <col min="1" max="1" width="14.28515625" style="239" customWidth="1"/>
    <col min="2" max="2" width="71.42578125" style="231" customWidth="1"/>
    <col min="3" max="3" width="15.7109375" style="232" bestFit="1" customWidth="1"/>
    <col min="4" max="4" width="17" style="232" bestFit="1" customWidth="1"/>
    <col min="5" max="5" width="17.5703125" style="232" bestFit="1" customWidth="1"/>
    <col min="6" max="6" width="15.7109375" style="232" bestFit="1" customWidth="1"/>
    <col min="7" max="7" width="11.42578125" style="231"/>
    <col min="8" max="8" width="16.140625" style="231" bestFit="1" customWidth="1"/>
    <col min="9" max="16384" width="11.42578125" style="231"/>
  </cols>
  <sheetData>
    <row r="1" spans="1:9" x14ac:dyDescent="0.25">
      <c r="A1" s="153" t="s">
        <v>315</v>
      </c>
      <c r="B1" s="153" t="s">
        <v>316</v>
      </c>
      <c r="C1" s="154" t="s">
        <v>317</v>
      </c>
      <c r="D1" s="154" t="s">
        <v>318</v>
      </c>
      <c r="E1" s="154" t="s">
        <v>319</v>
      </c>
      <c r="F1" s="154" t="s">
        <v>320</v>
      </c>
    </row>
    <row r="2" spans="1:9" x14ac:dyDescent="0.25">
      <c r="A2" s="157">
        <v>1</v>
      </c>
      <c r="B2" s="155" t="s">
        <v>321</v>
      </c>
      <c r="C2" s="156">
        <v>9124360830.7099991</v>
      </c>
      <c r="D2" s="156">
        <v>391540614.95999998</v>
      </c>
      <c r="E2" s="156">
        <v>325928936.76999998</v>
      </c>
      <c r="F2" s="156">
        <v>9189972508.8999996</v>
      </c>
      <c r="H2" s="232">
        <f>+C2+D2-E2</f>
        <v>9189972508.8999977</v>
      </c>
      <c r="I2" s="232">
        <f>+F2-H2</f>
        <v>0</v>
      </c>
    </row>
    <row r="3" spans="1:9" x14ac:dyDescent="0.25">
      <c r="A3" s="158">
        <v>11</v>
      </c>
      <c r="B3" s="155" t="s">
        <v>322</v>
      </c>
      <c r="C3" s="156">
        <v>339663781</v>
      </c>
      <c r="D3" s="156">
        <v>110605614.95999999</v>
      </c>
      <c r="E3" s="156">
        <v>3225</v>
      </c>
      <c r="F3" s="156">
        <v>450266170.95999998</v>
      </c>
    </row>
    <row r="4" spans="1:9" x14ac:dyDescent="0.25">
      <c r="A4" s="158">
        <v>1105</v>
      </c>
      <c r="B4" s="155" t="s">
        <v>323</v>
      </c>
      <c r="C4" s="156">
        <v>745000</v>
      </c>
      <c r="D4" s="156">
        <v>0</v>
      </c>
      <c r="E4" s="156">
        <v>0</v>
      </c>
      <c r="F4" s="156">
        <v>745000</v>
      </c>
    </row>
    <row r="5" spans="1:9" x14ac:dyDescent="0.25">
      <c r="A5" s="158">
        <v>110502</v>
      </c>
      <c r="B5" s="155" t="s">
        <v>324</v>
      </c>
      <c r="C5" s="156">
        <v>745000</v>
      </c>
      <c r="D5" s="156">
        <v>0</v>
      </c>
      <c r="E5" s="156">
        <v>0</v>
      </c>
      <c r="F5" s="156">
        <v>745000</v>
      </c>
    </row>
    <row r="6" spans="1:9" x14ac:dyDescent="0.25">
      <c r="A6" s="158">
        <v>110502001</v>
      </c>
      <c r="B6" s="155" t="s">
        <v>325</v>
      </c>
      <c r="C6" s="156">
        <v>-920365.31</v>
      </c>
      <c r="D6" s="156">
        <v>0</v>
      </c>
      <c r="E6" s="156">
        <v>0</v>
      </c>
      <c r="F6" s="156">
        <v>-920365.31</v>
      </c>
    </row>
    <row r="7" spans="1:9" x14ac:dyDescent="0.25">
      <c r="A7" s="158">
        <v>110502002</v>
      </c>
      <c r="B7" s="155" t="s">
        <v>326</v>
      </c>
      <c r="C7" s="156">
        <v>1665365.31</v>
      </c>
      <c r="D7" s="156">
        <v>0</v>
      </c>
      <c r="E7" s="156">
        <v>0</v>
      </c>
      <c r="F7" s="156">
        <v>1665365.31</v>
      </c>
    </row>
    <row r="8" spans="1:9" x14ac:dyDescent="0.25">
      <c r="A8" s="158">
        <v>110502003</v>
      </c>
      <c r="B8" s="155" t="s">
        <v>327</v>
      </c>
      <c r="C8" s="156">
        <v>0</v>
      </c>
      <c r="D8" s="156">
        <v>0</v>
      </c>
      <c r="E8" s="156">
        <v>0</v>
      </c>
      <c r="F8" s="156">
        <v>0</v>
      </c>
    </row>
    <row r="9" spans="1:9" x14ac:dyDescent="0.25">
      <c r="A9" s="158">
        <v>1110</v>
      </c>
      <c r="B9" s="155" t="s">
        <v>328</v>
      </c>
      <c r="C9" s="156">
        <v>338918781</v>
      </c>
      <c r="D9" s="156">
        <v>110605614.95999999</v>
      </c>
      <c r="E9" s="156">
        <v>3225</v>
      </c>
      <c r="F9" s="156">
        <v>449521170.95999998</v>
      </c>
    </row>
    <row r="10" spans="1:9" x14ac:dyDescent="0.25">
      <c r="A10" s="158">
        <v>111005</v>
      </c>
      <c r="B10" s="155" t="s">
        <v>326</v>
      </c>
      <c r="C10" s="156">
        <v>338918781</v>
      </c>
      <c r="D10" s="156">
        <v>110605614.95999999</v>
      </c>
      <c r="E10" s="156">
        <v>3225</v>
      </c>
      <c r="F10" s="156">
        <v>449521170.95999998</v>
      </c>
    </row>
    <row r="11" spans="1:9" x14ac:dyDescent="0.25">
      <c r="A11" s="158">
        <v>111005001</v>
      </c>
      <c r="B11" s="155" t="s">
        <v>326</v>
      </c>
      <c r="C11" s="156">
        <v>338918781</v>
      </c>
      <c r="D11" s="156">
        <v>110605614.95999999</v>
      </c>
      <c r="E11" s="156">
        <v>3225</v>
      </c>
      <c r="F11" s="156">
        <v>449521170.95999998</v>
      </c>
    </row>
    <row r="12" spans="1:9" x14ac:dyDescent="0.25">
      <c r="A12" s="158">
        <v>12</v>
      </c>
      <c r="B12" s="155" t="s">
        <v>148</v>
      </c>
      <c r="C12" s="156">
        <v>1000</v>
      </c>
      <c r="D12" s="156">
        <v>138000000</v>
      </c>
      <c r="E12" s="156">
        <v>138000000</v>
      </c>
      <c r="F12" s="156">
        <v>1000</v>
      </c>
    </row>
    <row r="13" spans="1:9" ht="26.25" x14ac:dyDescent="0.25">
      <c r="A13" s="158">
        <v>1211</v>
      </c>
      <c r="B13" s="155" t="s">
        <v>546</v>
      </c>
      <c r="C13" s="156">
        <v>0</v>
      </c>
      <c r="D13" s="156">
        <v>138000000</v>
      </c>
      <c r="E13" s="156">
        <v>138000000</v>
      </c>
      <c r="F13" s="156">
        <v>0</v>
      </c>
    </row>
    <row r="14" spans="1:9" x14ac:dyDescent="0.25">
      <c r="A14" s="158">
        <v>121101</v>
      </c>
      <c r="B14" s="155" t="s">
        <v>329</v>
      </c>
      <c r="C14" s="156">
        <v>0</v>
      </c>
      <c r="D14" s="156">
        <v>138000000</v>
      </c>
      <c r="E14" s="156">
        <v>138000000</v>
      </c>
      <c r="F14" s="156">
        <v>0</v>
      </c>
    </row>
    <row r="15" spans="1:9" x14ac:dyDescent="0.25">
      <c r="A15" s="158">
        <v>121101001</v>
      </c>
      <c r="B15" s="155" t="s">
        <v>329</v>
      </c>
      <c r="C15" s="156">
        <v>0</v>
      </c>
      <c r="D15" s="156">
        <v>138000000</v>
      </c>
      <c r="E15" s="156">
        <v>138000000</v>
      </c>
      <c r="F15" s="156">
        <v>0</v>
      </c>
    </row>
    <row r="16" spans="1:9" ht="26.25" x14ac:dyDescent="0.25">
      <c r="A16" s="158">
        <v>1222</v>
      </c>
      <c r="B16" s="155" t="s">
        <v>330</v>
      </c>
      <c r="C16" s="156">
        <v>1000</v>
      </c>
      <c r="D16" s="156">
        <v>0</v>
      </c>
      <c r="E16" s="156">
        <v>0</v>
      </c>
      <c r="F16" s="156">
        <v>1000</v>
      </c>
    </row>
    <row r="17" spans="1:6" x14ac:dyDescent="0.25">
      <c r="A17" s="158">
        <v>122202</v>
      </c>
      <c r="B17" s="155" t="s">
        <v>331</v>
      </c>
      <c r="C17" s="156">
        <v>1000</v>
      </c>
      <c r="D17" s="156">
        <v>0</v>
      </c>
      <c r="E17" s="156">
        <v>0</v>
      </c>
      <c r="F17" s="156">
        <v>1000</v>
      </c>
    </row>
    <row r="18" spans="1:6" x14ac:dyDescent="0.25">
      <c r="A18" s="158">
        <v>122202001</v>
      </c>
      <c r="B18" s="155" t="s">
        <v>331</v>
      </c>
      <c r="C18" s="156">
        <v>1000</v>
      </c>
      <c r="D18" s="156">
        <v>0</v>
      </c>
      <c r="E18" s="156">
        <v>0</v>
      </c>
      <c r="F18" s="156">
        <v>1000</v>
      </c>
    </row>
    <row r="19" spans="1:6" x14ac:dyDescent="0.25">
      <c r="A19" s="158">
        <v>13</v>
      </c>
      <c r="B19" s="155" t="s">
        <v>149</v>
      </c>
      <c r="C19" s="156">
        <v>117490811</v>
      </c>
      <c r="D19" s="156">
        <v>4935000</v>
      </c>
      <c r="E19" s="156">
        <v>4935000</v>
      </c>
      <c r="F19" s="156">
        <v>117490811</v>
      </c>
    </row>
    <row r="20" spans="1:6" x14ac:dyDescent="0.25">
      <c r="A20" s="158">
        <v>1311</v>
      </c>
      <c r="B20" s="155" t="s">
        <v>332</v>
      </c>
      <c r="C20" s="156">
        <v>11789060</v>
      </c>
      <c r="D20" s="156">
        <v>0</v>
      </c>
      <c r="E20" s="156">
        <v>0</v>
      </c>
      <c r="F20" s="156">
        <v>11789060</v>
      </c>
    </row>
    <row r="21" spans="1:6" x14ac:dyDescent="0.25">
      <c r="A21" s="158">
        <v>131102</v>
      </c>
      <c r="B21" s="155" t="s">
        <v>333</v>
      </c>
      <c r="C21" s="156">
        <v>11789060</v>
      </c>
      <c r="D21" s="156">
        <v>0</v>
      </c>
      <c r="E21" s="156">
        <v>0</v>
      </c>
      <c r="F21" s="156">
        <v>11789060</v>
      </c>
    </row>
    <row r="22" spans="1:6" x14ac:dyDescent="0.25">
      <c r="A22" s="158">
        <v>131102003</v>
      </c>
      <c r="B22" s="155" t="s">
        <v>334</v>
      </c>
      <c r="C22" s="156">
        <v>11789060</v>
      </c>
      <c r="D22" s="156">
        <v>0</v>
      </c>
      <c r="E22" s="156">
        <v>0</v>
      </c>
      <c r="F22" s="156">
        <v>11789060</v>
      </c>
    </row>
    <row r="23" spans="1:6" x14ac:dyDescent="0.25">
      <c r="A23" s="158">
        <v>131104</v>
      </c>
      <c r="B23" s="155" t="s">
        <v>335</v>
      </c>
      <c r="C23" s="156">
        <v>0</v>
      </c>
      <c r="D23" s="156">
        <v>0</v>
      </c>
      <c r="E23" s="156">
        <v>0</v>
      </c>
      <c r="F23" s="156">
        <v>0</v>
      </c>
    </row>
    <row r="24" spans="1:6" x14ac:dyDescent="0.25">
      <c r="A24" s="158">
        <v>131104004</v>
      </c>
      <c r="B24" s="155" t="s">
        <v>336</v>
      </c>
      <c r="C24" s="156">
        <v>0</v>
      </c>
      <c r="D24" s="156">
        <v>0</v>
      </c>
      <c r="E24" s="156">
        <v>0</v>
      </c>
      <c r="F24" s="156">
        <v>0</v>
      </c>
    </row>
    <row r="25" spans="1:6" x14ac:dyDescent="0.25">
      <c r="A25" s="158">
        <v>131104008</v>
      </c>
      <c r="B25" s="155" t="s">
        <v>335</v>
      </c>
      <c r="C25" s="156">
        <v>0</v>
      </c>
      <c r="D25" s="156">
        <v>0</v>
      </c>
      <c r="E25" s="156">
        <v>0</v>
      </c>
      <c r="F25" s="156">
        <v>0</v>
      </c>
    </row>
    <row r="26" spans="1:6" x14ac:dyDescent="0.25">
      <c r="A26" s="158">
        <v>1316</v>
      </c>
      <c r="B26" s="155" t="s">
        <v>238</v>
      </c>
      <c r="C26" s="156">
        <v>35575655</v>
      </c>
      <c r="D26" s="156">
        <v>4935000</v>
      </c>
      <c r="E26" s="156">
        <v>4935000</v>
      </c>
      <c r="F26" s="156">
        <v>35575655</v>
      </c>
    </row>
    <row r="27" spans="1:6" x14ac:dyDescent="0.25">
      <c r="A27" s="158">
        <v>131604</v>
      </c>
      <c r="B27" s="155" t="s">
        <v>54</v>
      </c>
      <c r="C27" s="156">
        <v>17864005</v>
      </c>
      <c r="D27" s="156">
        <v>0</v>
      </c>
      <c r="E27" s="156">
        <v>0</v>
      </c>
      <c r="F27" s="156">
        <v>17864005</v>
      </c>
    </row>
    <row r="28" spans="1:6" x14ac:dyDescent="0.25">
      <c r="A28" s="158">
        <v>131604001</v>
      </c>
      <c r="B28" s="155" t="s">
        <v>115</v>
      </c>
      <c r="C28" s="156">
        <v>17864005</v>
      </c>
      <c r="D28" s="156">
        <v>0</v>
      </c>
      <c r="E28" s="156">
        <v>0</v>
      </c>
      <c r="F28" s="156">
        <v>17864005</v>
      </c>
    </row>
    <row r="29" spans="1:6" x14ac:dyDescent="0.25">
      <c r="A29" s="158">
        <v>131606</v>
      </c>
      <c r="B29" s="155" t="s">
        <v>116</v>
      </c>
      <c r="C29" s="156">
        <v>17711650</v>
      </c>
      <c r="D29" s="156">
        <v>4935000</v>
      </c>
      <c r="E29" s="156">
        <v>4935000</v>
      </c>
      <c r="F29" s="156">
        <v>17711650</v>
      </c>
    </row>
    <row r="30" spans="1:6" x14ac:dyDescent="0.25">
      <c r="A30" s="158">
        <v>131606001</v>
      </c>
      <c r="B30" s="155" t="s">
        <v>116</v>
      </c>
      <c r="C30" s="156">
        <v>17711650</v>
      </c>
      <c r="D30" s="156">
        <v>4935000</v>
      </c>
      <c r="E30" s="156">
        <v>4935000</v>
      </c>
      <c r="F30" s="156">
        <v>17711650</v>
      </c>
    </row>
    <row r="31" spans="1:6" x14ac:dyDescent="0.25">
      <c r="A31" s="158">
        <v>1317</v>
      </c>
      <c r="B31" s="155" t="s">
        <v>337</v>
      </c>
      <c r="C31" s="156">
        <v>0</v>
      </c>
      <c r="D31" s="156">
        <v>0</v>
      </c>
      <c r="E31" s="156">
        <v>0</v>
      </c>
      <c r="F31" s="156">
        <v>0</v>
      </c>
    </row>
    <row r="32" spans="1:6" x14ac:dyDescent="0.25">
      <c r="A32" s="158">
        <v>131720</v>
      </c>
      <c r="B32" s="155" t="s">
        <v>338</v>
      </c>
      <c r="C32" s="156">
        <v>0</v>
      </c>
      <c r="D32" s="156">
        <v>0</v>
      </c>
      <c r="E32" s="156">
        <v>0</v>
      </c>
      <c r="F32" s="156">
        <v>0</v>
      </c>
    </row>
    <row r="33" spans="1:6" x14ac:dyDescent="0.25">
      <c r="A33" s="158">
        <v>131720001</v>
      </c>
      <c r="B33" s="155" t="s">
        <v>338</v>
      </c>
      <c r="C33" s="156">
        <v>0</v>
      </c>
      <c r="D33" s="156">
        <v>0</v>
      </c>
      <c r="E33" s="156">
        <v>0</v>
      </c>
      <c r="F33" s="156">
        <v>0</v>
      </c>
    </row>
    <row r="34" spans="1:6" x14ac:dyDescent="0.25">
      <c r="A34" s="158">
        <v>1337</v>
      </c>
      <c r="B34" s="155" t="s">
        <v>339</v>
      </c>
      <c r="C34" s="156">
        <v>0</v>
      </c>
      <c r="D34" s="156">
        <v>0</v>
      </c>
      <c r="E34" s="156">
        <v>0</v>
      </c>
      <c r="F34" s="156">
        <v>0</v>
      </c>
    </row>
    <row r="35" spans="1:6" x14ac:dyDescent="0.25">
      <c r="A35" s="158">
        <v>133712</v>
      </c>
      <c r="B35" s="155" t="s">
        <v>243</v>
      </c>
      <c r="C35" s="156">
        <v>0</v>
      </c>
      <c r="D35" s="156">
        <v>0</v>
      </c>
      <c r="E35" s="156">
        <v>0</v>
      </c>
      <c r="F35" s="156">
        <v>0</v>
      </c>
    </row>
    <row r="36" spans="1:6" x14ac:dyDescent="0.25">
      <c r="A36" s="158">
        <v>133712001</v>
      </c>
      <c r="B36" s="155" t="s">
        <v>243</v>
      </c>
      <c r="C36" s="156">
        <v>0</v>
      </c>
      <c r="D36" s="156">
        <v>0</v>
      </c>
      <c r="E36" s="156">
        <v>0</v>
      </c>
      <c r="F36" s="156">
        <v>0</v>
      </c>
    </row>
    <row r="37" spans="1:6" x14ac:dyDescent="0.25">
      <c r="A37" s="158">
        <v>1384</v>
      </c>
      <c r="B37" s="155" t="s">
        <v>340</v>
      </c>
      <c r="C37" s="156">
        <v>70126096</v>
      </c>
      <c r="D37" s="156">
        <v>0</v>
      </c>
      <c r="E37" s="156">
        <v>0</v>
      </c>
      <c r="F37" s="156">
        <v>70126096</v>
      </c>
    </row>
    <row r="38" spans="1:6" x14ac:dyDescent="0.25">
      <c r="A38" s="158">
        <v>138405</v>
      </c>
      <c r="B38" s="155" t="s">
        <v>274</v>
      </c>
      <c r="C38" s="156">
        <v>0</v>
      </c>
      <c r="D38" s="156">
        <v>0</v>
      </c>
      <c r="E38" s="156">
        <v>0</v>
      </c>
      <c r="F38" s="156">
        <v>0</v>
      </c>
    </row>
    <row r="39" spans="1:6" x14ac:dyDescent="0.25">
      <c r="A39" s="158">
        <v>138405001</v>
      </c>
      <c r="B39" s="155" t="s">
        <v>274</v>
      </c>
      <c r="C39" s="156">
        <v>0</v>
      </c>
      <c r="D39" s="156">
        <v>0</v>
      </c>
      <c r="E39" s="156">
        <v>0</v>
      </c>
      <c r="F39" s="156">
        <v>0</v>
      </c>
    </row>
    <row r="40" spans="1:6" x14ac:dyDescent="0.25">
      <c r="A40" s="158">
        <v>138416</v>
      </c>
      <c r="B40" s="155" t="s">
        <v>341</v>
      </c>
      <c r="C40" s="156">
        <v>0</v>
      </c>
      <c r="D40" s="156">
        <v>0</v>
      </c>
      <c r="E40" s="156">
        <v>0</v>
      </c>
      <c r="F40" s="156">
        <v>0</v>
      </c>
    </row>
    <row r="41" spans="1:6" x14ac:dyDescent="0.25">
      <c r="A41" s="158">
        <v>138416001</v>
      </c>
      <c r="B41" s="155" t="s">
        <v>341</v>
      </c>
      <c r="C41" s="156">
        <v>0</v>
      </c>
      <c r="D41" s="156">
        <v>0</v>
      </c>
      <c r="E41" s="156">
        <v>0</v>
      </c>
      <c r="F41" s="156">
        <v>0</v>
      </c>
    </row>
    <row r="42" spans="1:6" x14ac:dyDescent="0.25">
      <c r="A42" s="158">
        <v>138421</v>
      </c>
      <c r="B42" s="155" t="s">
        <v>251</v>
      </c>
      <c r="C42" s="156">
        <v>0</v>
      </c>
      <c r="D42" s="156">
        <v>0</v>
      </c>
      <c r="E42" s="156">
        <v>0</v>
      </c>
      <c r="F42" s="156">
        <v>0</v>
      </c>
    </row>
    <row r="43" spans="1:6" x14ac:dyDescent="0.25">
      <c r="A43" s="158">
        <v>138421001</v>
      </c>
      <c r="B43" s="155" t="s">
        <v>251</v>
      </c>
      <c r="C43" s="156">
        <v>0</v>
      </c>
      <c r="D43" s="156">
        <v>0</v>
      </c>
      <c r="E43" s="156">
        <v>0</v>
      </c>
      <c r="F43" s="156">
        <v>0</v>
      </c>
    </row>
    <row r="44" spans="1:6" x14ac:dyDescent="0.25">
      <c r="A44" s="158">
        <v>138426</v>
      </c>
      <c r="B44" s="155" t="s">
        <v>342</v>
      </c>
      <c r="C44" s="156">
        <v>70126096</v>
      </c>
      <c r="D44" s="156">
        <v>0</v>
      </c>
      <c r="E44" s="156">
        <v>0</v>
      </c>
      <c r="F44" s="156">
        <v>70126096</v>
      </c>
    </row>
    <row r="45" spans="1:6" x14ac:dyDescent="0.25">
      <c r="A45" s="158">
        <v>138426001</v>
      </c>
      <c r="B45" s="155" t="s">
        <v>342</v>
      </c>
      <c r="C45" s="156">
        <v>70126096</v>
      </c>
      <c r="D45" s="156">
        <v>0</v>
      </c>
      <c r="E45" s="156">
        <v>0</v>
      </c>
      <c r="F45" s="156">
        <v>70126096</v>
      </c>
    </row>
    <row r="46" spans="1:6" x14ac:dyDescent="0.25">
      <c r="A46" s="158">
        <v>138432</v>
      </c>
      <c r="B46" s="155" t="s">
        <v>343</v>
      </c>
      <c r="C46" s="156">
        <v>0</v>
      </c>
      <c r="D46" s="156">
        <v>0</v>
      </c>
      <c r="E46" s="156">
        <v>0</v>
      </c>
      <c r="F46" s="156">
        <v>0</v>
      </c>
    </row>
    <row r="47" spans="1:6" x14ac:dyDescent="0.25">
      <c r="A47" s="158">
        <v>138432001</v>
      </c>
      <c r="B47" s="155" t="s">
        <v>343</v>
      </c>
      <c r="C47" s="156">
        <v>0</v>
      </c>
      <c r="D47" s="156">
        <v>0</v>
      </c>
      <c r="E47" s="156">
        <v>0</v>
      </c>
      <c r="F47" s="156">
        <v>0</v>
      </c>
    </row>
    <row r="48" spans="1:6" x14ac:dyDescent="0.25">
      <c r="A48" s="158">
        <v>138435</v>
      </c>
      <c r="B48" s="155" t="s">
        <v>344</v>
      </c>
      <c r="C48" s="156">
        <v>0</v>
      </c>
      <c r="D48" s="156">
        <v>0</v>
      </c>
      <c r="E48" s="156">
        <v>0</v>
      </c>
      <c r="F48" s="156">
        <v>0</v>
      </c>
    </row>
    <row r="49" spans="1:6" x14ac:dyDescent="0.25">
      <c r="A49" s="158">
        <v>138435001</v>
      </c>
      <c r="B49" s="155" t="s">
        <v>344</v>
      </c>
      <c r="C49" s="156">
        <v>0</v>
      </c>
      <c r="D49" s="156">
        <v>0</v>
      </c>
      <c r="E49" s="156">
        <v>0</v>
      </c>
      <c r="F49" s="156">
        <v>0</v>
      </c>
    </row>
    <row r="50" spans="1:6" x14ac:dyDescent="0.25">
      <c r="A50" s="158">
        <v>138490</v>
      </c>
      <c r="B50" s="155" t="s">
        <v>51</v>
      </c>
      <c r="C50" s="156">
        <v>0</v>
      </c>
      <c r="D50" s="156">
        <v>0</v>
      </c>
      <c r="E50" s="156">
        <v>0</v>
      </c>
      <c r="F50" s="156">
        <v>0</v>
      </c>
    </row>
    <row r="51" spans="1:6" x14ac:dyDescent="0.25">
      <c r="A51" s="158">
        <v>138490001</v>
      </c>
      <c r="B51" s="155" t="s">
        <v>51</v>
      </c>
      <c r="C51" s="156">
        <v>0</v>
      </c>
      <c r="D51" s="156">
        <v>0</v>
      </c>
      <c r="E51" s="156">
        <v>0</v>
      </c>
      <c r="F51" s="156">
        <v>0</v>
      </c>
    </row>
    <row r="52" spans="1:6" x14ac:dyDescent="0.25">
      <c r="A52" s="158">
        <v>15</v>
      </c>
      <c r="B52" s="155" t="s">
        <v>152</v>
      </c>
      <c r="C52" s="156">
        <v>484555077.05000001</v>
      </c>
      <c r="D52" s="156">
        <v>0</v>
      </c>
      <c r="E52" s="156">
        <v>0</v>
      </c>
      <c r="F52" s="156">
        <v>484555077.05000001</v>
      </c>
    </row>
    <row r="53" spans="1:6" x14ac:dyDescent="0.25">
      <c r="A53" s="158">
        <v>1505</v>
      </c>
      <c r="B53" s="155" t="s">
        <v>345</v>
      </c>
      <c r="C53" s="156">
        <v>225512407.78</v>
      </c>
      <c r="D53" s="156">
        <v>0</v>
      </c>
      <c r="E53" s="156">
        <v>0</v>
      </c>
      <c r="F53" s="156">
        <v>225512407.78</v>
      </c>
    </row>
    <row r="54" spans="1:6" x14ac:dyDescent="0.25">
      <c r="A54" s="158">
        <v>150506</v>
      </c>
      <c r="B54" s="155" t="s">
        <v>240</v>
      </c>
      <c r="C54" s="156">
        <v>225512407.78</v>
      </c>
      <c r="D54" s="156">
        <v>0</v>
      </c>
      <c r="E54" s="156">
        <v>0</v>
      </c>
      <c r="F54" s="156">
        <v>225512407.78</v>
      </c>
    </row>
    <row r="55" spans="1:6" x14ac:dyDescent="0.25">
      <c r="A55" s="158">
        <v>150506001</v>
      </c>
      <c r="B55" s="155" t="s">
        <v>240</v>
      </c>
      <c r="C55" s="156">
        <v>225512407.78</v>
      </c>
      <c r="D55" s="156">
        <v>0</v>
      </c>
      <c r="E55" s="156">
        <v>0</v>
      </c>
      <c r="F55" s="156">
        <v>225512407.78</v>
      </c>
    </row>
    <row r="56" spans="1:6" x14ac:dyDescent="0.25">
      <c r="A56" s="158">
        <v>1510</v>
      </c>
      <c r="B56" s="155" t="s">
        <v>346</v>
      </c>
      <c r="C56" s="156">
        <v>222756443.02000001</v>
      </c>
      <c r="D56" s="156">
        <v>0</v>
      </c>
      <c r="E56" s="156">
        <v>0</v>
      </c>
      <c r="F56" s="156">
        <v>222756443.02000001</v>
      </c>
    </row>
    <row r="57" spans="1:6" x14ac:dyDescent="0.25">
      <c r="A57" s="158">
        <v>151029</v>
      </c>
      <c r="B57" s="155" t="s">
        <v>155</v>
      </c>
      <c r="C57" s="156">
        <v>222756443.02000001</v>
      </c>
      <c r="D57" s="156">
        <v>0</v>
      </c>
      <c r="E57" s="156">
        <v>0</v>
      </c>
      <c r="F57" s="156">
        <v>222756443.02000001</v>
      </c>
    </row>
    <row r="58" spans="1:6" x14ac:dyDescent="0.25">
      <c r="A58" s="158">
        <v>151029001</v>
      </c>
      <c r="B58" s="155" t="s">
        <v>155</v>
      </c>
      <c r="C58" s="156">
        <v>222756443.02000001</v>
      </c>
      <c r="D58" s="156">
        <v>0</v>
      </c>
      <c r="E58" s="156">
        <v>0</v>
      </c>
      <c r="F58" s="156">
        <v>222756443.02000001</v>
      </c>
    </row>
    <row r="59" spans="1:6" x14ac:dyDescent="0.25">
      <c r="A59" s="158">
        <v>1514</v>
      </c>
      <c r="B59" s="155" t="s">
        <v>347</v>
      </c>
      <c r="C59" s="156">
        <v>8397419.0199999996</v>
      </c>
      <c r="D59" s="156">
        <v>0</v>
      </c>
      <c r="E59" s="156">
        <v>0</v>
      </c>
      <c r="F59" s="156">
        <v>8397419.0199999996</v>
      </c>
    </row>
    <row r="60" spans="1:6" x14ac:dyDescent="0.25">
      <c r="A60" s="158">
        <v>151402</v>
      </c>
      <c r="B60" s="155" t="s">
        <v>348</v>
      </c>
      <c r="C60" s="156">
        <v>8147143.5300000003</v>
      </c>
      <c r="D60" s="156">
        <v>0</v>
      </c>
      <c r="E60" s="156">
        <v>0</v>
      </c>
      <c r="F60" s="156">
        <v>8147143.5300000003</v>
      </c>
    </row>
    <row r="61" spans="1:6" x14ac:dyDescent="0.25">
      <c r="A61" s="158">
        <v>151402001</v>
      </c>
      <c r="B61" s="155" t="s">
        <v>348</v>
      </c>
      <c r="C61" s="156">
        <v>8147143.5300000003</v>
      </c>
      <c r="D61" s="156">
        <v>0</v>
      </c>
      <c r="E61" s="156">
        <v>0</v>
      </c>
      <c r="F61" s="156">
        <v>8147143.5300000003</v>
      </c>
    </row>
    <row r="62" spans="1:6" x14ac:dyDescent="0.25">
      <c r="A62" s="158">
        <v>151408</v>
      </c>
      <c r="B62" s="155" t="s">
        <v>349</v>
      </c>
      <c r="C62" s="156">
        <v>0</v>
      </c>
      <c r="D62" s="156">
        <v>0</v>
      </c>
      <c r="E62" s="156">
        <v>0</v>
      </c>
      <c r="F62" s="156">
        <v>0</v>
      </c>
    </row>
    <row r="63" spans="1:6" x14ac:dyDescent="0.25">
      <c r="A63" s="158">
        <v>151408001</v>
      </c>
      <c r="B63" s="155" t="s">
        <v>349</v>
      </c>
      <c r="C63" s="156">
        <v>0</v>
      </c>
      <c r="D63" s="156">
        <v>0</v>
      </c>
      <c r="E63" s="156">
        <v>0</v>
      </c>
      <c r="F63" s="156">
        <v>0</v>
      </c>
    </row>
    <row r="64" spans="1:6" x14ac:dyDescent="0.25">
      <c r="A64" s="158">
        <v>151409</v>
      </c>
      <c r="B64" s="155" t="s">
        <v>350</v>
      </c>
      <c r="C64" s="156">
        <v>0</v>
      </c>
      <c r="D64" s="156">
        <v>0</v>
      </c>
      <c r="E64" s="156">
        <v>0</v>
      </c>
      <c r="F64" s="156">
        <v>0</v>
      </c>
    </row>
    <row r="65" spans="1:6" x14ac:dyDescent="0.25">
      <c r="A65" s="158">
        <v>151409001</v>
      </c>
      <c r="B65" s="155" t="s">
        <v>350</v>
      </c>
      <c r="C65" s="156">
        <v>0</v>
      </c>
      <c r="D65" s="156">
        <v>0</v>
      </c>
      <c r="E65" s="156">
        <v>0</v>
      </c>
      <c r="F65" s="156">
        <v>0</v>
      </c>
    </row>
    <row r="66" spans="1:6" x14ac:dyDescent="0.25">
      <c r="A66" s="158">
        <v>151417</v>
      </c>
      <c r="B66" s="155" t="s">
        <v>351</v>
      </c>
      <c r="C66" s="156">
        <v>250275.49</v>
      </c>
      <c r="D66" s="156">
        <v>0</v>
      </c>
      <c r="E66" s="156">
        <v>0</v>
      </c>
      <c r="F66" s="156">
        <v>250275.49</v>
      </c>
    </row>
    <row r="67" spans="1:6" x14ac:dyDescent="0.25">
      <c r="A67" s="158">
        <v>151417001</v>
      </c>
      <c r="B67" s="155" t="s">
        <v>351</v>
      </c>
      <c r="C67" s="156">
        <v>250275.49</v>
      </c>
      <c r="D67" s="156">
        <v>0</v>
      </c>
      <c r="E67" s="156">
        <v>0</v>
      </c>
      <c r="F67" s="156">
        <v>250275.49</v>
      </c>
    </row>
    <row r="68" spans="1:6" x14ac:dyDescent="0.25">
      <c r="A68" s="158">
        <v>151421</v>
      </c>
      <c r="B68" s="155" t="s">
        <v>352</v>
      </c>
      <c r="C68" s="156">
        <v>0</v>
      </c>
      <c r="D68" s="156">
        <v>0</v>
      </c>
      <c r="E68" s="156">
        <v>0</v>
      </c>
      <c r="F68" s="156">
        <v>0</v>
      </c>
    </row>
    <row r="69" spans="1:6" x14ac:dyDescent="0.25">
      <c r="A69" s="158">
        <v>151421001</v>
      </c>
      <c r="B69" s="155" t="s">
        <v>352</v>
      </c>
      <c r="C69" s="156">
        <v>0</v>
      </c>
      <c r="D69" s="156">
        <v>0</v>
      </c>
      <c r="E69" s="156">
        <v>0</v>
      </c>
      <c r="F69" s="156">
        <v>0</v>
      </c>
    </row>
    <row r="70" spans="1:6" x14ac:dyDescent="0.25">
      <c r="A70" s="158">
        <v>151490</v>
      </c>
      <c r="B70" s="155" t="s">
        <v>353</v>
      </c>
      <c r="C70" s="156">
        <v>0</v>
      </c>
      <c r="D70" s="156">
        <v>0</v>
      </c>
      <c r="E70" s="156">
        <v>0</v>
      </c>
      <c r="F70" s="156">
        <v>0</v>
      </c>
    </row>
    <row r="71" spans="1:6" x14ac:dyDescent="0.25">
      <c r="A71" s="158">
        <v>151490001</v>
      </c>
      <c r="B71" s="155" t="s">
        <v>353</v>
      </c>
      <c r="C71" s="156">
        <v>0</v>
      </c>
      <c r="D71" s="156">
        <v>0</v>
      </c>
      <c r="E71" s="156">
        <v>0</v>
      </c>
      <c r="F71" s="156">
        <v>0</v>
      </c>
    </row>
    <row r="72" spans="1:6" x14ac:dyDescent="0.25">
      <c r="A72" s="158">
        <v>1520</v>
      </c>
      <c r="B72" s="155" t="s">
        <v>354</v>
      </c>
      <c r="C72" s="156">
        <v>27888807.23</v>
      </c>
      <c r="D72" s="156">
        <v>0</v>
      </c>
      <c r="E72" s="156">
        <v>0</v>
      </c>
      <c r="F72" s="156">
        <v>27888807.23</v>
      </c>
    </row>
    <row r="73" spans="1:6" x14ac:dyDescent="0.25">
      <c r="A73" s="158">
        <v>152007</v>
      </c>
      <c r="B73" s="155" t="s">
        <v>240</v>
      </c>
      <c r="C73" s="156">
        <v>27888807.23</v>
      </c>
      <c r="D73" s="156">
        <v>0</v>
      </c>
      <c r="E73" s="156">
        <v>0</v>
      </c>
      <c r="F73" s="156">
        <v>27888807.23</v>
      </c>
    </row>
    <row r="74" spans="1:6" x14ac:dyDescent="0.25">
      <c r="A74" s="158">
        <v>152007001</v>
      </c>
      <c r="B74" s="155" t="s">
        <v>240</v>
      </c>
      <c r="C74" s="156">
        <v>27888807.23</v>
      </c>
      <c r="D74" s="156">
        <v>0</v>
      </c>
      <c r="E74" s="156">
        <v>0</v>
      </c>
      <c r="F74" s="156">
        <v>27888807.23</v>
      </c>
    </row>
    <row r="75" spans="1:6" x14ac:dyDescent="0.25">
      <c r="A75" s="158">
        <v>16</v>
      </c>
      <c r="B75" s="155" t="s">
        <v>355</v>
      </c>
      <c r="C75" s="156">
        <v>7597353200.8699999</v>
      </c>
      <c r="D75" s="156">
        <v>0</v>
      </c>
      <c r="E75" s="156">
        <v>25089923</v>
      </c>
      <c r="F75" s="156">
        <v>7572263277.8699999</v>
      </c>
    </row>
    <row r="76" spans="1:6" x14ac:dyDescent="0.25">
      <c r="A76" s="158">
        <v>1605</v>
      </c>
      <c r="B76" s="155" t="s">
        <v>356</v>
      </c>
      <c r="C76" s="156">
        <v>1999777166.71</v>
      </c>
      <c r="D76" s="156">
        <v>0</v>
      </c>
      <c r="E76" s="156">
        <v>0</v>
      </c>
      <c r="F76" s="156">
        <v>1999777166.71</v>
      </c>
    </row>
    <row r="77" spans="1:6" x14ac:dyDescent="0.25">
      <c r="A77" s="158">
        <v>160501</v>
      </c>
      <c r="B77" s="155" t="s">
        <v>162</v>
      </c>
      <c r="C77" s="156">
        <v>1999777166.71</v>
      </c>
      <c r="D77" s="156">
        <v>0</v>
      </c>
      <c r="E77" s="156">
        <v>0</v>
      </c>
      <c r="F77" s="156">
        <v>1999777166.71</v>
      </c>
    </row>
    <row r="78" spans="1:6" x14ac:dyDescent="0.25">
      <c r="A78" s="158">
        <v>160501001</v>
      </c>
      <c r="B78" s="155" t="s">
        <v>162</v>
      </c>
      <c r="C78" s="156">
        <v>1999777166.71</v>
      </c>
      <c r="D78" s="156">
        <v>0</v>
      </c>
      <c r="E78" s="156">
        <v>0</v>
      </c>
      <c r="F78" s="156">
        <v>1999777166.71</v>
      </c>
    </row>
    <row r="79" spans="1:6" x14ac:dyDescent="0.25">
      <c r="A79" s="158">
        <v>1615</v>
      </c>
      <c r="B79" s="155" t="s">
        <v>357</v>
      </c>
      <c r="C79" s="156">
        <v>145749716.55000001</v>
      </c>
      <c r="D79" s="156">
        <v>0</v>
      </c>
      <c r="E79" s="156">
        <v>0</v>
      </c>
      <c r="F79" s="156">
        <v>145749716.55000001</v>
      </c>
    </row>
    <row r="80" spans="1:6" x14ac:dyDescent="0.25">
      <c r="A80" s="158">
        <v>161501</v>
      </c>
      <c r="B80" s="155" t="s">
        <v>68</v>
      </c>
      <c r="C80" s="156">
        <v>145749716.55000001</v>
      </c>
      <c r="D80" s="156">
        <v>0</v>
      </c>
      <c r="E80" s="156">
        <v>0</v>
      </c>
      <c r="F80" s="156">
        <v>145749716.55000001</v>
      </c>
    </row>
    <row r="81" spans="1:6" x14ac:dyDescent="0.25">
      <c r="A81" s="158">
        <v>161501001</v>
      </c>
      <c r="B81" s="155" t="s">
        <v>68</v>
      </c>
      <c r="C81" s="156">
        <v>145749716.55000001</v>
      </c>
      <c r="D81" s="156">
        <v>0</v>
      </c>
      <c r="E81" s="156">
        <v>0</v>
      </c>
      <c r="F81" s="156">
        <v>145749716.55000001</v>
      </c>
    </row>
    <row r="82" spans="1:6" x14ac:dyDescent="0.25">
      <c r="A82" s="158">
        <v>1635</v>
      </c>
      <c r="B82" s="155" t="s">
        <v>358</v>
      </c>
      <c r="C82" s="156">
        <v>444412516.62</v>
      </c>
      <c r="D82" s="156">
        <v>0</v>
      </c>
      <c r="E82" s="156">
        <v>0</v>
      </c>
      <c r="F82" s="156">
        <v>444412516.62</v>
      </c>
    </row>
    <row r="83" spans="1:6" x14ac:dyDescent="0.25">
      <c r="A83" s="158">
        <v>163501</v>
      </c>
      <c r="B83" s="155" t="s">
        <v>71</v>
      </c>
      <c r="C83" s="156">
        <v>283174666.62</v>
      </c>
      <c r="D83" s="156">
        <v>0</v>
      </c>
      <c r="E83" s="156">
        <v>0</v>
      </c>
      <c r="F83" s="156">
        <v>283174666.62</v>
      </c>
    </row>
    <row r="84" spans="1:6" x14ac:dyDescent="0.25">
      <c r="A84" s="158">
        <v>163501001</v>
      </c>
      <c r="B84" s="155" t="s">
        <v>359</v>
      </c>
      <c r="C84" s="156">
        <v>43666807.450000003</v>
      </c>
      <c r="D84" s="156">
        <v>0</v>
      </c>
      <c r="E84" s="156">
        <v>0</v>
      </c>
      <c r="F84" s="156">
        <v>43666807.450000003</v>
      </c>
    </row>
    <row r="85" spans="1:6" x14ac:dyDescent="0.25">
      <c r="A85" s="158">
        <v>163501004</v>
      </c>
      <c r="B85" s="155" t="s">
        <v>158</v>
      </c>
      <c r="C85" s="156">
        <v>0</v>
      </c>
      <c r="D85" s="156">
        <v>0</v>
      </c>
      <c r="E85" s="156">
        <v>0</v>
      </c>
      <c r="F85" s="156">
        <v>0</v>
      </c>
    </row>
    <row r="86" spans="1:6" x14ac:dyDescent="0.25">
      <c r="A86" s="158">
        <v>163501008</v>
      </c>
      <c r="B86" s="155" t="s">
        <v>164</v>
      </c>
      <c r="C86" s="156">
        <v>123697500</v>
      </c>
      <c r="D86" s="156">
        <v>0</v>
      </c>
      <c r="E86" s="156">
        <v>0</v>
      </c>
      <c r="F86" s="156">
        <v>123697500</v>
      </c>
    </row>
    <row r="87" spans="1:6" x14ac:dyDescent="0.25">
      <c r="A87" s="158">
        <v>163501009</v>
      </c>
      <c r="B87" s="155" t="s">
        <v>165</v>
      </c>
      <c r="C87" s="156">
        <v>0</v>
      </c>
      <c r="D87" s="156">
        <v>0</v>
      </c>
      <c r="E87" s="156">
        <v>0</v>
      </c>
      <c r="F87" s="156">
        <v>0</v>
      </c>
    </row>
    <row r="88" spans="1:6" x14ac:dyDescent="0.25">
      <c r="A88" s="158">
        <v>163501012</v>
      </c>
      <c r="B88" s="155" t="s">
        <v>173</v>
      </c>
      <c r="C88" s="156">
        <v>42558792</v>
      </c>
      <c r="D88" s="156">
        <v>0</v>
      </c>
      <c r="E88" s="156">
        <v>0</v>
      </c>
      <c r="F88" s="156">
        <v>42558792</v>
      </c>
    </row>
    <row r="89" spans="1:6" x14ac:dyDescent="0.25">
      <c r="A89" s="158">
        <v>163501015</v>
      </c>
      <c r="B89" s="155" t="s">
        <v>360</v>
      </c>
      <c r="C89" s="156">
        <v>73251567.170000002</v>
      </c>
      <c r="D89" s="156">
        <v>0</v>
      </c>
      <c r="E89" s="156">
        <v>0</v>
      </c>
      <c r="F89" s="156">
        <v>73251567.170000002</v>
      </c>
    </row>
    <row r="90" spans="1:6" x14ac:dyDescent="0.25">
      <c r="A90" s="158">
        <v>163502</v>
      </c>
      <c r="B90" s="155" t="s">
        <v>72</v>
      </c>
      <c r="C90" s="156">
        <v>0</v>
      </c>
      <c r="D90" s="156">
        <v>0</v>
      </c>
      <c r="E90" s="156">
        <v>0</v>
      </c>
      <c r="F90" s="156">
        <v>0</v>
      </c>
    </row>
    <row r="91" spans="1:6" x14ac:dyDescent="0.25">
      <c r="A91" s="158">
        <v>163502006</v>
      </c>
      <c r="B91" s="155" t="s">
        <v>175</v>
      </c>
      <c r="C91" s="156">
        <v>0</v>
      </c>
      <c r="D91" s="156">
        <v>0</v>
      </c>
      <c r="E91" s="156">
        <v>0</v>
      </c>
      <c r="F91" s="156">
        <v>0</v>
      </c>
    </row>
    <row r="92" spans="1:6" x14ac:dyDescent="0.25">
      <c r="A92" s="158">
        <v>163503</v>
      </c>
      <c r="B92" s="155" t="s">
        <v>73</v>
      </c>
      <c r="C92" s="156">
        <v>44903711</v>
      </c>
      <c r="D92" s="156">
        <v>0</v>
      </c>
      <c r="E92" s="156">
        <v>0</v>
      </c>
      <c r="F92" s="156">
        <v>44903711</v>
      </c>
    </row>
    <row r="93" spans="1:6" x14ac:dyDescent="0.25">
      <c r="A93" s="158">
        <v>163503001</v>
      </c>
      <c r="B93" s="155" t="s">
        <v>178</v>
      </c>
      <c r="C93" s="156">
        <v>44903711</v>
      </c>
      <c r="D93" s="156">
        <v>0</v>
      </c>
      <c r="E93" s="156">
        <v>0</v>
      </c>
      <c r="F93" s="156">
        <v>44903711</v>
      </c>
    </row>
    <row r="94" spans="1:6" x14ac:dyDescent="0.25">
      <c r="A94" s="158">
        <v>163503002</v>
      </c>
      <c r="B94" s="155" t="s">
        <v>179</v>
      </c>
      <c r="C94" s="156">
        <v>0</v>
      </c>
      <c r="D94" s="156">
        <v>0</v>
      </c>
      <c r="E94" s="156">
        <v>0</v>
      </c>
      <c r="F94" s="156">
        <v>0</v>
      </c>
    </row>
    <row r="95" spans="1:6" x14ac:dyDescent="0.25">
      <c r="A95" s="158">
        <v>163504</v>
      </c>
      <c r="B95" s="155" t="s">
        <v>280</v>
      </c>
      <c r="C95" s="156">
        <v>116334139</v>
      </c>
      <c r="D95" s="156">
        <v>0</v>
      </c>
      <c r="E95" s="156">
        <v>0</v>
      </c>
      <c r="F95" s="156">
        <v>116334139</v>
      </c>
    </row>
    <row r="96" spans="1:6" x14ac:dyDescent="0.25">
      <c r="A96" s="158">
        <v>163504001</v>
      </c>
      <c r="B96" s="155" t="s">
        <v>160</v>
      </c>
      <c r="C96" s="156">
        <v>22196416</v>
      </c>
      <c r="D96" s="156">
        <v>0</v>
      </c>
      <c r="E96" s="156">
        <v>0</v>
      </c>
      <c r="F96" s="156">
        <v>22196416</v>
      </c>
    </row>
    <row r="97" spans="1:6" x14ac:dyDescent="0.25">
      <c r="A97" s="158">
        <v>163504002</v>
      </c>
      <c r="B97" s="155" t="s">
        <v>168</v>
      </c>
      <c r="C97" s="156">
        <v>94137723</v>
      </c>
      <c r="D97" s="156">
        <v>0</v>
      </c>
      <c r="E97" s="156">
        <v>0</v>
      </c>
      <c r="F97" s="156">
        <v>94137723</v>
      </c>
    </row>
    <row r="98" spans="1:6" x14ac:dyDescent="0.25">
      <c r="A98" s="158">
        <v>163504007</v>
      </c>
      <c r="B98" s="155" t="s">
        <v>361</v>
      </c>
      <c r="C98" s="156">
        <v>0</v>
      </c>
      <c r="D98" s="156">
        <v>0</v>
      </c>
      <c r="E98" s="156">
        <v>0</v>
      </c>
      <c r="F98" s="156">
        <v>0</v>
      </c>
    </row>
    <row r="99" spans="1:6" x14ac:dyDescent="0.25">
      <c r="A99" s="158">
        <v>163507</v>
      </c>
      <c r="B99" s="155" t="s">
        <v>70</v>
      </c>
      <c r="C99" s="156">
        <v>0</v>
      </c>
      <c r="D99" s="156">
        <v>0</v>
      </c>
      <c r="E99" s="156">
        <v>0</v>
      </c>
      <c r="F99" s="156">
        <v>0</v>
      </c>
    </row>
    <row r="100" spans="1:6" x14ac:dyDescent="0.25">
      <c r="A100" s="158">
        <v>163507006</v>
      </c>
      <c r="B100" s="155" t="s">
        <v>362</v>
      </c>
      <c r="C100" s="156">
        <v>0</v>
      </c>
      <c r="D100" s="156">
        <v>0</v>
      </c>
      <c r="E100" s="156">
        <v>0</v>
      </c>
      <c r="F100" s="156">
        <v>0</v>
      </c>
    </row>
    <row r="101" spans="1:6" x14ac:dyDescent="0.25">
      <c r="A101" s="158">
        <v>163590</v>
      </c>
      <c r="B101" s="155" t="s">
        <v>363</v>
      </c>
      <c r="C101" s="156">
        <v>0</v>
      </c>
      <c r="D101" s="156">
        <v>0</v>
      </c>
      <c r="E101" s="156">
        <v>0</v>
      </c>
      <c r="F101" s="156">
        <v>0</v>
      </c>
    </row>
    <row r="102" spans="1:6" x14ac:dyDescent="0.25">
      <c r="A102" s="158">
        <v>163590001</v>
      </c>
      <c r="B102" s="155" t="s">
        <v>363</v>
      </c>
      <c r="C102" s="156">
        <v>0</v>
      </c>
      <c r="D102" s="156">
        <v>0</v>
      </c>
      <c r="E102" s="156">
        <v>0</v>
      </c>
      <c r="F102" s="156">
        <v>0</v>
      </c>
    </row>
    <row r="103" spans="1:6" x14ac:dyDescent="0.25">
      <c r="A103" s="158">
        <v>1637</v>
      </c>
      <c r="B103" s="155" t="s">
        <v>364</v>
      </c>
      <c r="C103" s="156">
        <v>309001021.38</v>
      </c>
      <c r="D103" s="156">
        <v>0</v>
      </c>
      <c r="E103" s="156">
        <v>0</v>
      </c>
      <c r="F103" s="156">
        <v>309001021.38</v>
      </c>
    </row>
    <row r="104" spans="1:6" x14ac:dyDescent="0.25">
      <c r="A104" s="158">
        <v>163701</v>
      </c>
      <c r="B104" s="155" t="s">
        <v>63</v>
      </c>
      <c r="C104" s="156">
        <v>38112889</v>
      </c>
      <c r="D104" s="156">
        <v>0</v>
      </c>
      <c r="E104" s="156">
        <v>0</v>
      </c>
      <c r="F104" s="156">
        <v>38112889</v>
      </c>
    </row>
    <row r="105" spans="1:6" x14ac:dyDescent="0.25">
      <c r="A105" s="158">
        <v>163701001</v>
      </c>
      <c r="B105" s="155" t="s">
        <v>162</v>
      </c>
      <c r="C105" s="156">
        <v>38112889</v>
      </c>
      <c r="D105" s="156">
        <v>0</v>
      </c>
      <c r="E105" s="156">
        <v>0</v>
      </c>
      <c r="F105" s="156">
        <v>38112889</v>
      </c>
    </row>
    <row r="106" spans="1:6" x14ac:dyDescent="0.25">
      <c r="A106" s="158">
        <v>163707</v>
      </c>
      <c r="B106" s="155" t="s">
        <v>71</v>
      </c>
      <c r="C106" s="156">
        <v>133884752.38</v>
      </c>
      <c r="D106" s="156">
        <v>0</v>
      </c>
      <c r="E106" s="156">
        <v>0</v>
      </c>
      <c r="F106" s="156">
        <v>133884752.38</v>
      </c>
    </row>
    <row r="107" spans="1:6" x14ac:dyDescent="0.25">
      <c r="A107" s="158">
        <v>163707004</v>
      </c>
      <c r="B107" s="155" t="s">
        <v>158</v>
      </c>
      <c r="C107" s="156">
        <v>126500000</v>
      </c>
      <c r="D107" s="156">
        <v>0</v>
      </c>
      <c r="E107" s="156">
        <v>0</v>
      </c>
      <c r="F107" s="156">
        <v>126500000</v>
      </c>
    </row>
    <row r="108" spans="1:6" x14ac:dyDescent="0.25">
      <c r="A108" s="158">
        <v>163707008</v>
      </c>
      <c r="B108" s="155" t="s">
        <v>164</v>
      </c>
      <c r="C108" s="156">
        <v>6704752</v>
      </c>
      <c r="D108" s="156">
        <v>0</v>
      </c>
      <c r="E108" s="156">
        <v>0</v>
      </c>
      <c r="F108" s="156">
        <v>6704752</v>
      </c>
    </row>
    <row r="109" spans="1:6" x14ac:dyDescent="0.25">
      <c r="A109" s="158">
        <v>163707009</v>
      </c>
      <c r="B109" s="155" t="s">
        <v>165</v>
      </c>
      <c r="C109" s="156">
        <v>680000.38</v>
      </c>
      <c r="D109" s="156">
        <v>0</v>
      </c>
      <c r="E109" s="156">
        <v>0</v>
      </c>
      <c r="F109" s="156">
        <v>680000.38</v>
      </c>
    </row>
    <row r="110" spans="1:6" x14ac:dyDescent="0.25">
      <c r="A110" s="158">
        <v>163708</v>
      </c>
      <c r="B110" s="155" t="s">
        <v>72</v>
      </c>
      <c r="C110" s="156">
        <v>3277495</v>
      </c>
      <c r="D110" s="156">
        <v>0</v>
      </c>
      <c r="E110" s="156">
        <v>0</v>
      </c>
      <c r="F110" s="156">
        <v>3277495</v>
      </c>
    </row>
    <row r="111" spans="1:6" x14ac:dyDescent="0.25">
      <c r="A111" s="158">
        <v>163708007</v>
      </c>
      <c r="B111" s="155" t="s">
        <v>365</v>
      </c>
      <c r="C111" s="156">
        <v>3277495</v>
      </c>
      <c r="D111" s="156">
        <v>0</v>
      </c>
      <c r="E111" s="156">
        <v>0</v>
      </c>
      <c r="F111" s="156">
        <v>3277495</v>
      </c>
    </row>
    <row r="112" spans="1:6" x14ac:dyDescent="0.25">
      <c r="A112" s="158">
        <v>163709</v>
      </c>
      <c r="B112" s="155" t="s">
        <v>73</v>
      </c>
      <c r="C112" s="156">
        <v>12097218</v>
      </c>
      <c r="D112" s="156">
        <v>0</v>
      </c>
      <c r="E112" s="156">
        <v>0</v>
      </c>
      <c r="F112" s="156">
        <v>12097218</v>
      </c>
    </row>
    <row r="113" spans="1:6" x14ac:dyDescent="0.25">
      <c r="A113" s="158">
        <v>163709001</v>
      </c>
      <c r="B113" s="155" t="s">
        <v>178</v>
      </c>
      <c r="C113" s="156">
        <v>188475</v>
      </c>
      <c r="D113" s="156">
        <v>0</v>
      </c>
      <c r="E113" s="156">
        <v>0</v>
      </c>
      <c r="F113" s="156">
        <v>188475</v>
      </c>
    </row>
    <row r="114" spans="1:6" x14ac:dyDescent="0.25">
      <c r="A114" s="158">
        <v>163709002</v>
      </c>
      <c r="B114" s="155" t="s">
        <v>179</v>
      </c>
      <c r="C114" s="156">
        <v>11908743</v>
      </c>
      <c r="D114" s="156">
        <v>0</v>
      </c>
      <c r="E114" s="156">
        <v>0</v>
      </c>
      <c r="F114" s="156">
        <v>11908743</v>
      </c>
    </row>
    <row r="115" spans="1:6" x14ac:dyDescent="0.25">
      <c r="A115" s="158">
        <v>163710</v>
      </c>
      <c r="B115" s="155" t="s">
        <v>280</v>
      </c>
      <c r="C115" s="156">
        <v>121628667</v>
      </c>
      <c r="D115" s="156">
        <v>0</v>
      </c>
      <c r="E115" s="156">
        <v>0</v>
      </c>
      <c r="F115" s="156">
        <v>121628667</v>
      </c>
    </row>
    <row r="116" spans="1:6" x14ac:dyDescent="0.25">
      <c r="A116" s="158">
        <v>163710001</v>
      </c>
      <c r="B116" s="155" t="s">
        <v>160</v>
      </c>
      <c r="C116" s="156">
        <v>60458705</v>
      </c>
      <c r="D116" s="156">
        <v>0</v>
      </c>
      <c r="E116" s="156">
        <v>0</v>
      </c>
      <c r="F116" s="156">
        <v>60458705</v>
      </c>
    </row>
    <row r="117" spans="1:6" x14ac:dyDescent="0.25">
      <c r="A117" s="158">
        <v>163710002</v>
      </c>
      <c r="B117" s="155" t="s">
        <v>168</v>
      </c>
      <c r="C117" s="156">
        <v>61169962</v>
      </c>
      <c r="D117" s="156">
        <v>0</v>
      </c>
      <c r="E117" s="156">
        <v>0</v>
      </c>
      <c r="F117" s="156">
        <v>61169962</v>
      </c>
    </row>
    <row r="118" spans="1:6" x14ac:dyDescent="0.25">
      <c r="A118" s="158">
        <v>163710007</v>
      </c>
      <c r="B118" s="155" t="s">
        <v>361</v>
      </c>
      <c r="C118" s="156">
        <v>0</v>
      </c>
      <c r="D118" s="156">
        <v>0</v>
      </c>
      <c r="E118" s="156">
        <v>0</v>
      </c>
      <c r="F118" s="156">
        <v>0</v>
      </c>
    </row>
    <row r="119" spans="1:6" x14ac:dyDescent="0.25">
      <c r="A119" s="158">
        <v>163712</v>
      </c>
      <c r="B119" s="155" t="s">
        <v>76</v>
      </c>
      <c r="C119" s="156">
        <v>0</v>
      </c>
      <c r="D119" s="156">
        <v>0</v>
      </c>
      <c r="E119" s="156">
        <v>0</v>
      </c>
      <c r="F119" s="156">
        <v>0</v>
      </c>
    </row>
    <row r="120" spans="1:6" x14ac:dyDescent="0.25">
      <c r="A120" s="158">
        <v>163712002</v>
      </c>
      <c r="B120" s="155" t="s">
        <v>184</v>
      </c>
      <c r="C120" s="156">
        <v>0</v>
      </c>
      <c r="D120" s="156">
        <v>0</v>
      </c>
      <c r="E120" s="156">
        <v>0</v>
      </c>
      <c r="F120" s="156">
        <v>0</v>
      </c>
    </row>
    <row r="121" spans="1:6" x14ac:dyDescent="0.25">
      <c r="A121" s="158">
        <v>1640</v>
      </c>
      <c r="B121" s="155" t="s">
        <v>366</v>
      </c>
      <c r="C121" s="156">
        <v>3220089435.1300001</v>
      </c>
      <c r="D121" s="156">
        <v>0</v>
      </c>
      <c r="E121" s="156">
        <v>0</v>
      </c>
      <c r="F121" s="156">
        <v>3220089435.1300001</v>
      </c>
    </row>
    <row r="122" spans="1:6" x14ac:dyDescent="0.25">
      <c r="A122" s="158">
        <v>164001</v>
      </c>
      <c r="B122" s="155" t="s">
        <v>169</v>
      </c>
      <c r="C122" s="156">
        <v>3220089435.1300001</v>
      </c>
      <c r="D122" s="156">
        <v>0</v>
      </c>
      <c r="E122" s="156">
        <v>0</v>
      </c>
      <c r="F122" s="156">
        <v>3220089435.1300001</v>
      </c>
    </row>
    <row r="123" spans="1:6" x14ac:dyDescent="0.25">
      <c r="A123" s="158">
        <v>164001001</v>
      </c>
      <c r="B123" s="155" t="s">
        <v>169</v>
      </c>
      <c r="C123" s="156">
        <v>3220089435.1300001</v>
      </c>
      <c r="D123" s="156">
        <v>0</v>
      </c>
      <c r="E123" s="156">
        <v>0</v>
      </c>
      <c r="F123" s="156">
        <v>3220089435.1300001</v>
      </c>
    </row>
    <row r="124" spans="1:6" x14ac:dyDescent="0.25">
      <c r="A124" s="158">
        <v>1650</v>
      </c>
      <c r="B124" s="155" t="s">
        <v>367</v>
      </c>
      <c r="C124" s="156">
        <v>65631390</v>
      </c>
      <c r="D124" s="156">
        <v>0</v>
      </c>
      <c r="E124" s="156">
        <v>0</v>
      </c>
      <c r="F124" s="156">
        <v>65631390</v>
      </c>
    </row>
    <row r="125" spans="1:6" x14ac:dyDescent="0.25">
      <c r="A125" s="158">
        <v>165007</v>
      </c>
      <c r="B125" s="155" t="s">
        <v>362</v>
      </c>
      <c r="C125" s="156">
        <v>65631390</v>
      </c>
      <c r="D125" s="156">
        <v>0</v>
      </c>
      <c r="E125" s="156">
        <v>0</v>
      </c>
      <c r="F125" s="156">
        <v>65631390</v>
      </c>
    </row>
    <row r="126" spans="1:6" x14ac:dyDescent="0.25">
      <c r="A126" s="158">
        <v>165007001</v>
      </c>
      <c r="B126" s="155" t="s">
        <v>362</v>
      </c>
      <c r="C126" s="156">
        <v>65631390</v>
      </c>
      <c r="D126" s="156">
        <v>0</v>
      </c>
      <c r="E126" s="156">
        <v>0</v>
      </c>
      <c r="F126" s="156">
        <v>65631390</v>
      </c>
    </row>
    <row r="127" spans="1:6" x14ac:dyDescent="0.25">
      <c r="A127" s="158">
        <v>1655</v>
      </c>
      <c r="B127" s="155" t="s">
        <v>368</v>
      </c>
      <c r="C127" s="156">
        <v>2103941233</v>
      </c>
      <c r="D127" s="156">
        <v>0</v>
      </c>
      <c r="E127" s="156">
        <v>0</v>
      </c>
      <c r="F127" s="156">
        <v>2103941233</v>
      </c>
    </row>
    <row r="128" spans="1:6" x14ac:dyDescent="0.25">
      <c r="A128" s="158">
        <v>165504</v>
      </c>
      <c r="B128" s="155" t="s">
        <v>158</v>
      </c>
      <c r="C128" s="156">
        <v>2004659275</v>
      </c>
      <c r="D128" s="156">
        <v>0</v>
      </c>
      <c r="E128" s="156">
        <v>0</v>
      </c>
      <c r="F128" s="156">
        <v>2004659275</v>
      </c>
    </row>
    <row r="129" spans="1:6" x14ac:dyDescent="0.25">
      <c r="A129" s="158">
        <v>165504001</v>
      </c>
      <c r="B129" s="155" t="s">
        <v>158</v>
      </c>
      <c r="C129" s="156">
        <v>2004659275</v>
      </c>
      <c r="D129" s="156">
        <v>0</v>
      </c>
      <c r="E129" s="156">
        <v>0</v>
      </c>
      <c r="F129" s="156">
        <v>2004659275</v>
      </c>
    </row>
    <row r="130" spans="1:6" x14ac:dyDescent="0.25">
      <c r="A130" s="158">
        <v>165506</v>
      </c>
      <c r="B130" s="155" t="s">
        <v>369</v>
      </c>
      <c r="C130" s="156">
        <v>0</v>
      </c>
      <c r="D130" s="156">
        <v>0</v>
      </c>
      <c r="E130" s="156">
        <v>0</v>
      </c>
      <c r="F130" s="156">
        <v>0</v>
      </c>
    </row>
    <row r="131" spans="1:6" x14ac:dyDescent="0.25">
      <c r="A131" s="158">
        <v>165506001</v>
      </c>
      <c r="B131" s="155" t="s">
        <v>369</v>
      </c>
      <c r="C131" s="156">
        <v>0</v>
      </c>
      <c r="D131" s="156">
        <v>0</v>
      </c>
      <c r="E131" s="156">
        <v>0</v>
      </c>
      <c r="F131" s="156">
        <v>0</v>
      </c>
    </row>
    <row r="132" spans="1:6" x14ac:dyDescent="0.25">
      <c r="A132" s="158">
        <v>165509</v>
      </c>
      <c r="B132" s="155" t="s">
        <v>164</v>
      </c>
      <c r="C132" s="156">
        <v>32098867</v>
      </c>
      <c r="D132" s="156">
        <v>0</v>
      </c>
      <c r="E132" s="156">
        <v>0</v>
      </c>
      <c r="F132" s="156">
        <v>32098867</v>
      </c>
    </row>
    <row r="133" spans="1:6" x14ac:dyDescent="0.25">
      <c r="A133" s="158">
        <v>165509001</v>
      </c>
      <c r="B133" s="155" t="s">
        <v>164</v>
      </c>
      <c r="C133" s="156">
        <v>32098867</v>
      </c>
      <c r="D133" s="156">
        <v>0</v>
      </c>
      <c r="E133" s="156">
        <v>0</v>
      </c>
      <c r="F133" s="156">
        <v>32098867</v>
      </c>
    </row>
    <row r="134" spans="1:6" x14ac:dyDescent="0.25">
      <c r="A134" s="158">
        <v>165511</v>
      </c>
      <c r="B134" s="155" t="s">
        <v>165</v>
      </c>
      <c r="C134" s="156">
        <v>7046619</v>
      </c>
      <c r="D134" s="156">
        <v>0</v>
      </c>
      <c r="E134" s="156">
        <v>0</v>
      </c>
      <c r="F134" s="156">
        <v>7046619</v>
      </c>
    </row>
    <row r="135" spans="1:6" x14ac:dyDescent="0.25">
      <c r="A135" s="158">
        <v>165511001</v>
      </c>
      <c r="B135" s="155" t="s">
        <v>165</v>
      </c>
      <c r="C135" s="156">
        <v>7046619</v>
      </c>
      <c r="D135" s="156">
        <v>0</v>
      </c>
      <c r="E135" s="156">
        <v>0</v>
      </c>
      <c r="F135" s="156">
        <v>7046619</v>
      </c>
    </row>
    <row r="136" spans="1:6" x14ac:dyDescent="0.25">
      <c r="A136" s="158">
        <v>165522</v>
      </c>
      <c r="B136" s="155" t="s">
        <v>173</v>
      </c>
      <c r="C136" s="156">
        <v>60136472</v>
      </c>
      <c r="D136" s="156">
        <v>0</v>
      </c>
      <c r="E136" s="156">
        <v>0</v>
      </c>
      <c r="F136" s="156">
        <v>60136472</v>
      </c>
    </row>
    <row r="137" spans="1:6" x14ac:dyDescent="0.25">
      <c r="A137" s="158">
        <v>165522001</v>
      </c>
      <c r="B137" s="155" t="s">
        <v>173</v>
      </c>
      <c r="C137" s="156">
        <v>60136472</v>
      </c>
      <c r="D137" s="156">
        <v>0</v>
      </c>
      <c r="E137" s="156">
        <v>0</v>
      </c>
      <c r="F137" s="156">
        <v>60136472</v>
      </c>
    </row>
    <row r="138" spans="1:6" x14ac:dyDescent="0.25">
      <c r="A138" s="158">
        <v>1660</v>
      </c>
      <c r="B138" s="155" t="s">
        <v>370</v>
      </c>
      <c r="C138" s="156">
        <v>8736473</v>
      </c>
      <c r="D138" s="156">
        <v>0</v>
      </c>
      <c r="E138" s="156">
        <v>0</v>
      </c>
      <c r="F138" s="156">
        <v>8736473</v>
      </c>
    </row>
    <row r="139" spans="1:6" x14ac:dyDescent="0.25">
      <c r="A139" s="158">
        <v>166007</v>
      </c>
      <c r="B139" s="155" t="s">
        <v>175</v>
      </c>
      <c r="C139" s="156">
        <v>1540000</v>
      </c>
      <c r="D139" s="156">
        <v>0</v>
      </c>
      <c r="E139" s="156">
        <v>0</v>
      </c>
      <c r="F139" s="156">
        <v>1540000</v>
      </c>
    </row>
    <row r="140" spans="1:6" x14ac:dyDescent="0.25">
      <c r="A140" s="158">
        <v>166007001</v>
      </c>
      <c r="B140" s="155" t="s">
        <v>175</v>
      </c>
      <c r="C140" s="156">
        <v>1540000</v>
      </c>
      <c r="D140" s="156">
        <v>0</v>
      </c>
      <c r="E140" s="156">
        <v>0</v>
      </c>
      <c r="F140" s="156">
        <v>1540000</v>
      </c>
    </row>
    <row r="141" spans="1:6" x14ac:dyDescent="0.25">
      <c r="A141" s="158">
        <v>166008</v>
      </c>
      <c r="B141" s="155" t="s">
        <v>365</v>
      </c>
      <c r="C141" s="156">
        <v>7196473</v>
      </c>
      <c r="D141" s="156">
        <v>0</v>
      </c>
      <c r="E141" s="156">
        <v>0</v>
      </c>
      <c r="F141" s="156">
        <v>7196473</v>
      </c>
    </row>
    <row r="142" spans="1:6" x14ac:dyDescent="0.25">
      <c r="A142" s="158">
        <v>166008001</v>
      </c>
      <c r="B142" s="155" t="s">
        <v>365</v>
      </c>
      <c r="C142" s="156">
        <v>7196473</v>
      </c>
      <c r="D142" s="156">
        <v>0</v>
      </c>
      <c r="E142" s="156">
        <v>0</v>
      </c>
      <c r="F142" s="156">
        <v>7196473</v>
      </c>
    </row>
    <row r="143" spans="1:6" x14ac:dyDescent="0.25">
      <c r="A143" s="158">
        <v>1665</v>
      </c>
      <c r="B143" s="155" t="s">
        <v>371</v>
      </c>
      <c r="C143" s="156">
        <v>368932204.17000002</v>
      </c>
      <c r="D143" s="156">
        <v>0</v>
      </c>
      <c r="E143" s="156">
        <v>0</v>
      </c>
      <c r="F143" s="156">
        <v>368932204.17000002</v>
      </c>
    </row>
    <row r="144" spans="1:6" x14ac:dyDescent="0.25">
      <c r="A144" s="158">
        <v>166501</v>
      </c>
      <c r="B144" s="155" t="s">
        <v>178</v>
      </c>
      <c r="C144" s="156">
        <v>220010870.78</v>
      </c>
      <c r="D144" s="156">
        <v>0</v>
      </c>
      <c r="E144" s="156">
        <v>0</v>
      </c>
      <c r="F144" s="156">
        <v>220010870.78</v>
      </c>
    </row>
    <row r="145" spans="1:6" x14ac:dyDescent="0.25">
      <c r="A145" s="158">
        <v>166501001</v>
      </c>
      <c r="B145" s="155" t="s">
        <v>178</v>
      </c>
      <c r="C145" s="156">
        <v>220010870.78</v>
      </c>
      <c r="D145" s="156">
        <v>0</v>
      </c>
      <c r="E145" s="156">
        <v>0</v>
      </c>
      <c r="F145" s="156">
        <v>220010870.78</v>
      </c>
    </row>
    <row r="146" spans="1:6" x14ac:dyDescent="0.25">
      <c r="A146" s="158">
        <v>166502</v>
      </c>
      <c r="B146" s="155" t="s">
        <v>179</v>
      </c>
      <c r="C146" s="156">
        <v>148921333.38999999</v>
      </c>
      <c r="D146" s="156">
        <v>0</v>
      </c>
      <c r="E146" s="156">
        <v>0</v>
      </c>
      <c r="F146" s="156">
        <v>148921333.38999999</v>
      </c>
    </row>
    <row r="147" spans="1:6" x14ac:dyDescent="0.25">
      <c r="A147" s="158">
        <v>166502001</v>
      </c>
      <c r="B147" s="155" t="s">
        <v>179</v>
      </c>
      <c r="C147" s="156">
        <v>148921333.38999999</v>
      </c>
      <c r="D147" s="156">
        <v>0</v>
      </c>
      <c r="E147" s="156">
        <v>0</v>
      </c>
      <c r="F147" s="156">
        <v>148921333.38999999</v>
      </c>
    </row>
    <row r="148" spans="1:6" x14ac:dyDescent="0.25">
      <c r="A148" s="158">
        <v>1670</v>
      </c>
      <c r="B148" s="155" t="s">
        <v>372</v>
      </c>
      <c r="C148" s="156">
        <v>1464077877.5599999</v>
      </c>
      <c r="D148" s="156">
        <v>0</v>
      </c>
      <c r="E148" s="156">
        <v>0</v>
      </c>
      <c r="F148" s="156">
        <v>1464077877.5599999</v>
      </c>
    </row>
    <row r="149" spans="1:6" x14ac:dyDescent="0.25">
      <c r="A149" s="158">
        <v>167001</v>
      </c>
      <c r="B149" s="155" t="s">
        <v>160</v>
      </c>
      <c r="C149" s="156">
        <v>235820728.80000001</v>
      </c>
      <c r="D149" s="156">
        <v>0</v>
      </c>
      <c r="E149" s="156">
        <v>0</v>
      </c>
      <c r="F149" s="156">
        <v>235820728.80000001</v>
      </c>
    </row>
    <row r="150" spans="1:6" x14ac:dyDescent="0.25">
      <c r="A150" s="158">
        <v>167001001</v>
      </c>
      <c r="B150" s="155" t="s">
        <v>160</v>
      </c>
      <c r="C150" s="156">
        <v>235820728.80000001</v>
      </c>
      <c r="D150" s="156">
        <v>0</v>
      </c>
      <c r="E150" s="156">
        <v>0</v>
      </c>
      <c r="F150" s="156">
        <v>235820728.80000001</v>
      </c>
    </row>
    <row r="151" spans="1:6" x14ac:dyDescent="0.25">
      <c r="A151" s="158">
        <v>167002</v>
      </c>
      <c r="B151" s="155" t="s">
        <v>168</v>
      </c>
      <c r="C151" s="156">
        <v>1228257148.76</v>
      </c>
      <c r="D151" s="156">
        <v>0</v>
      </c>
      <c r="E151" s="156">
        <v>0</v>
      </c>
      <c r="F151" s="156">
        <v>1228257148.76</v>
      </c>
    </row>
    <row r="152" spans="1:6" x14ac:dyDescent="0.25">
      <c r="A152" s="158">
        <v>167002001</v>
      </c>
      <c r="B152" s="155" t="s">
        <v>168</v>
      </c>
      <c r="C152" s="156">
        <v>1228257148.76</v>
      </c>
      <c r="D152" s="156">
        <v>0</v>
      </c>
      <c r="E152" s="156">
        <v>0</v>
      </c>
      <c r="F152" s="156">
        <v>1228257148.76</v>
      </c>
    </row>
    <row r="153" spans="1:6" x14ac:dyDescent="0.25">
      <c r="A153" s="158">
        <v>1675</v>
      </c>
      <c r="B153" s="155" t="s">
        <v>373</v>
      </c>
      <c r="C153" s="156">
        <v>82000000</v>
      </c>
      <c r="D153" s="156">
        <v>0</v>
      </c>
      <c r="E153" s="156">
        <v>0</v>
      </c>
      <c r="F153" s="156">
        <v>82000000</v>
      </c>
    </row>
    <row r="154" spans="1:6" x14ac:dyDescent="0.25">
      <c r="A154" s="158">
        <v>167502</v>
      </c>
      <c r="B154" s="155" t="s">
        <v>182</v>
      </c>
      <c r="C154" s="156">
        <v>82000000</v>
      </c>
      <c r="D154" s="156">
        <v>0</v>
      </c>
      <c r="E154" s="156">
        <v>0</v>
      </c>
      <c r="F154" s="156">
        <v>82000000</v>
      </c>
    </row>
    <row r="155" spans="1:6" x14ac:dyDescent="0.25">
      <c r="A155" s="158">
        <v>167502001</v>
      </c>
      <c r="B155" s="155" t="s">
        <v>182</v>
      </c>
      <c r="C155" s="156">
        <v>82000000</v>
      </c>
      <c r="D155" s="156">
        <v>0</v>
      </c>
      <c r="E155" s="156">
        <v>0</v>
      </c>
      <c r="F155" s="156">
        <v>82000000</v>
      </c>
    </row>
    <row r="156" spans="1:6" x14ac:dyDescent="0.25">
      <c r="A156" s="158">
        <v>167507</v>
      </c>
      <c r="B156" s="155" t="s">
        <v>374</v>
      </c>
      <c r="C156" s="156">
        <v>0</v>
      </c>
      <c r="D156" s="156">
        <v>0</v>
      </c>
      <c r="E156" s="156">
        <v>0</v>
      </c>
      <c r="F156" s="156">
        <v>0</v>
      </c>
    </row>
    <row r="157" spans="1:6" x14ac:dyDescent="0.25">
      <c r="A157" s="158">
        <v>167507001</v>
      </c>
      <c r="B157" s="155" t="s">
        <v>374</v>
      </c>
      <c r="C157" s="156">
        <v>0</v>
      </c>
      <c r="D157" s="156">
        <v>0</v>
      </c>
      <c r="E157" s="156">
        <v>0</v>
      </c>
      <c r="F157" s="156">
        <v>0</v>
      </c>
    </row>
    <row r="158" spans="1:6" x14ac:dyDescent="0.25">
      <c r="A158" s="158">
        <v>1680</v>
      </c>
      <c r="B158" s="155" t="s">
        <v>375</v>
      </c>
      <c r="C158" s="156">
        <v>1003911</v>
      </c>
      <c r="D158" s="156">
        <v>0</v>
      </c>
      <c r="E158" s="156">
        <v>0</v>
      </c>
      <c r="F158" s="156">
        <v>1003911</v>
      </c>
    </row>
    <row r="159" spans="1:6" x14ac:dyDescent="0.25">
      <c r="A159" s="158">
        <v>168002</v>
      </c>
      <c r="B159" s="155" t="s">
        <v>184</v>
      </c>
      <c r="C159" s="156">
        <v>1003911</v>
      </c>
      <c r="D159" s="156">
        <v>0</v>
      </c>
      <c r="E159" s="156">
        <v>0</v>
      </c>
      <c r="F159" s="156">
        <v>1003911</v>
      </c>
    </row>
    <row r="160" spans="1:6" x14ac:dyDescent="0.25">
      <c r="A160" s="158">
        <v>168002001</v>
      </c>
      <c r="B160" s="155" t="s">
        <v>184</v>
      </c>
      <c r="C160" s="156">
        <v>1003911</v>
      </c>
      <c r="D160" s="156">
        <v>0</v>
      </c>
      <c r="E160" s="156">
        <v>0</v>
      </c>
      <c r="F160" s="156">
        <v>1003911</v>
      </c>
    </row>
    <row r="161" spans="1:6" x14ac:dyDescent="0.25">
      <c r="A161" s="158">
        <v>1681</v>
      </c>
      <c r="B161" s="155" t="s">
        <v>376</v>
      </c>
      <c r="C161" s="156">
        <v>8383000</v>
      </c>
      <c r="D161" s="156">
        <v>0</v>
      </c>
      <c r="E161" s="156">
        <v>0</v>
      </c>
      <c r="F161" s="156">
        <v>8383000</v>
      </c>
    </row>
    <row r="162" spans="1:6" x14ac:dyDescent="0.25">
      <c r="A162" s="158">
        <v>168101</v>
      </c>
      <c r="B162" s="155" t="s">
        <v>186</v>
      </c>
      <c r="C162" s="156">
        <v>8383000</v>
      </c>
      <c r="D162" s="156">
        <v>0</v>
      </c>
      <c r="E162" s="156">
        <v>0</v>
      </c>
      <c r="F162" s="156">
        <v>8383000</v>
      </c>
    </row>
    <row r="163" spans="1:6" x14ac:dyDescent="0.25">
      <c r="A163" s="158">
        <v>168101001</v>
      </c>
      <c r="B163" s="155" t="s">
        <v>186</v>
      </c>
      <c r="C163" s="156">
        <v>8383000</v>
      </c>
      <c r="D163" s="156">
        <v>0</v>
      </c>
      <c r="E163" s="156">
        <v>0</v>
      </c>
      <c r="F163" s="156">
        <v>8383000</v>
      </c>
    </row>
    <row r="164" spans="1:6" x14ac:dyDescent="0.25">
      <c r="A164" s="158">
        <v>1685</v>
      </c>
      <c r="B164" s="155" t="s">
        <v>377</v>
      </c>
      <c r="C164" s="156">
        <v>-2624382744.25</v>
      </c>
      <c r="D164" s="156">
        <v>0</v>
      </c>
      <c r="E164" s="156">
        <v>25089923</v>
      </c>
      <c r="F164" s="156">
        <v>-2649472667.25</v>
      </c>
    </row>
    <row r="165" spans="1:6" x14ac:dyDescent="0.25">
      <c r="A165" s="158">
        <v>168501</v>
      </c>
      <c r="B165" s="155" t="s">
        <v>68</v>
      </c>
      <c r="C165" s="156">
        <v>-419147510.49000001</v>
      </c>
      <c r="D165" s="156">
        <v>0</v>
      </c>
      <c r="E165" s="156">
        <v>1921669</v>
      </c>
      <c r="F165" s="156">
        <v>-421069179.49000001</v>
      </c>
    </row>
    <row r="166" spans="1:6" x14ac:dyDescent="0.25">
      <c r="A166" s="158">
        <v>168501001</v>
      </c>
      <c r="B166" s="155" t="s">
        <v>169</v>
      </c>
      <c r="C166" s="156">
        <v>-419147510.49000001</v>
      </c>
      <c r="D166" s="156">
        <v>0</v>
      </c>
      <c r="E166" s="156">
        <v>1921669</v>
      </c>
      <c r="F166" s="156">
        <v>-421069179.49000001</v>
      </c>
    </row>
    <row r="167" spans="1:6" x14ac:dyDescent="0.25">
      <c r="A167" s="158">
        <v>168503</v>
      </c>
      <c r="B167" s="155" t="s">
        <v>70</v>
      </c>
      <c r="C167" s="156">
        <v>-8762346.5600000005</v>
      </c>
      <c r="D167" s="156">
        <v>0</v>
      </c>
      <c r="E167" s="156">
        <v>211265</v>
      </c>
      <c r="F167" s="156">
        <v>-8973611.5600000005</v>
      </c>
    </row>
    <row r="168" spans="1:6" x14ac:dyDescent="0.25">
      <c r="A168" s="158">
        <v>168503006</v>
      </c>
      <c r="B168" s="155" t="s">
        <v>362</v>
      </c>
      <c r="C168" s="156">
        <v>-8762346.5600000005</v>
      </c>
      <c r="D168" s="156">
        <v>0</v>
      </c>
      <c r="E168" s="156">
        <v>211265</v>
      </c>
      <c r="F168" s="156">
        <v>-8973611.5600000005</v>
      </c>
    </row>
    <row r="169" spans="1:6" x14ac:dyDescent="0.25">
      <c r="A169" s="158">
        <v>168504</v>
      </c>
      <c r="B169" s="155" t="s">
        <v>71</v>
      </c>
      <c r="C169" s="156">
        <v>-657735438.82000005</v>
      </c>
      <c r="D169" s="156">
        <v>0</v>
      </c>
      <c r="E169" s="156">
        <v>9149357</v>
      </c>
      <c r="F169" s="156">
        <v>-666884795.82000005</v>
      </c>
    </row>
    <row r="170" spans="1:6" x14ac:dyDescent="0.25">
      <c r="A170" s="158">
        <v>168504004</v>
      </c>
      <c r="B170" s="155" t="s">
        <v>158</v>
      </c>
      <c r="C170" s="156">
        <v>-607481987.98000002</v>
      </c>
      <c r="D170" s="156">
        <v>0</v>
      </c>
      <c r="E170" s="156">
        <v>8397775</v>
      </c>
      <c r="F170" s="156">
        <v>-615879762.98000002</v>
      </c>
    </row>
    <row r="171" spans="1:6" x14ac:dyDescent="0.25">
      <c r="A171" s="158">
        <v>168504006</v>
      </c>
      <c r="B171" s="155" t="s">
        <v>369</v>
      </c>
      <c r="C171" s="156">
        <v>0</v>
      </c>
      <c r="D171" s="156">
        <v>0</v>
      </c>
      <c r="E171" s="156">
        <v>0</v>
      </c>
      <c r="F171" s="156">
        <v>0</v>
      </c>
    </row>
    <row r="172" spans="1:6" x14ac:dyDescent="0.25">
      <c r="A172" s="158">
        <v>168504008</v>
      </c>
      <c r="B172" s="155" t="s">
        <v>164</v>
      </c>
      <c r="C172" s="156">
        <v>-27054451.350000001</v>
      </c>
      <c r="D172" s="156">
        <v>0</v>
      </c>
      <c r="E172" s="156">
        <v>294341</v>
      </c>
      <c r="F172" s="156">
        <v>-27348792.350000001</v>
      </c>
    </row>
    <row r="173" spans="1:6" x14ac:dyDescent="0.25">
      <c r="A173" s="158">
        <v>168504009</v>
      </c>
      <c r="B173" s="155" t="s">
        <v>165</v>
      </c>
      <c r="C173" s="156">
        <v>-3524753.49</v>
      </c>
      <c r="D173" s="156">
        <v>0</v>
      </c>
      <c r="E173" s="156">
        <v>9388</v>
      </c>
      <c r="F173" s="156">
        <v>-3534141.49</v>
      </c>
    </row>
    <row r="174" spans="1:6" x14ac:dyDescent="0.25">
      <c r="A174" s="158">
        <v>168504012</v>
      </c>
      <c r="B174" s="155" t="s">
        <v>173</v>
      </c>
      <c r="C174" s="156">
        <v>-19674246</v>
      </c>
      <c r="D174" s="156">
        <v>0</v>
      </c>
      <c r="E174" s="156">
        <v>447853</v>
      </c>
      <c r="F174" s="156">
        <v>-20122099</v>
      </c>
    </row>
    <row r="175" spans="1:6" x14ac:dyDescent="0.25">
      <c r="A175" s="158">
        <v>168505</v>
      </c>
      <c r="B175" s="155" t="s">
        <v>72</v>
      </c>
      <c r="C175" s="156">
        <v>-11395414.300000001</v>
      </c>
      <c r="D175" s="156">
        <v>0</v>
      </c>
      <c r="E175" s="156">
        <v>0</v>
      </c>
      <c r="F175" s="156">
        <v>-11395414.300000001</v>
      </c>
    </row>
    <row r="176" spans="1:6" x14ac:dyDescent="0.25">
      <c r="A176" s="158">
        <v>168505006</v>
      </c>
      <c r="B176" s="155" t="s">
        <v>175</v>
      </c>
      <c r="C176" s="156">
        <v>-958223</v>
      </c>
      <c r="D176" s="156">
        <v>0</v>
      </c>
      <c r="E176" s="156">
        <v>0</v>
      </c>
      <c r="F176" s="156">
        <v>-958223</v>
      </c>
    </row>
    <row r="177" spans="1:6" x14ac:dyDescent="0.25">
      <c r="A177" s="158">
        <v>168505007</v>
      </c>
      <c r="B177" s="155" t="s">
        <v>365</v>
      </c>
      <c r="C177" s="156">
        <v>-10437191.300000001</v>
      </c>
      <c r="D177" s="156">
        <v>0</v>
      </c>
      <c r="E177" s="156">
        <v>0</v>
      </c>
      <c r="F177" s="156">
        <v>-10437191.300000001</v>
      </c>
    </row>
    <row r="178" spans="1:6" x14ac:dyDescent="0.25">
      <c r="A178" s="158">
        <v>168506</v>
      </c>
      <c r="B178" s="155" t="s">
        <v>73</v>
      </c>
      <c r="C178" s="156">
        <v>-221250714.16</v>
      </c>
      <c r="D178" s="156">
        <v>0</v>
      </c>
      <c r="E178" s="156">
        <v>2175329</v>
      </c>
      <c r="F178" s="156">
        <v>-223426043.16</v>
      </c>
    </row>
    <row r="179" spans="1:6" x14ac:dyDescent="0.25">
      <c r="A179" s="158">
        <v>168506001</v>
      </c>
      <c r="B179" s="155" t="s">
        <v>178</v>
      </c>
      <c r="C179" s="156">
        <v>-138193472.81999999</v>
      </c>
      <c r="D179" s="156">
        <v>0</v>
      </c>
      <c r="E179" s="156">
        <v>1550725</v>
      </c>
      <c r="F179" s="156">
        <v>-139744197.81999999</v>
      </c>
    </row>
    <row r="180" spans="1:6" x14ac:dyDescent="0.25">
      <c r="A180" s="158">
        <v>168506002</v>
      </c>
      <c r="B180" s="155" t="s">
        <v>179</v>
      </c>
      <c r="C180" s="156">
        <v>-83057241.340000004</v>
      </c>
      <c r="D180" s="156">
        <v>0</v>
      </c>
      <c r="E180" s="156">
        <v>624604</v>
      </c>
      <c r="F180" s="156">
        <v>-83681845.340000004</v>
      </c>
    </row>
    <row r="181" spans="1:6" x14ac:dyDescent="0.25">
      <c r="A181" s="158">
        <v>168507</v>
      </c>
      <c r="B181" s="155" t="s">
        <v>280</v>
      </c>
      <c r="C181" s="156">
        <v>-1223137748.22</v>
      </c>
      <c r="D181" s="156">
        <v>0</v>
      </c>
      <c r="E181" s="156">
        <v>10907303</v>
      </c>
      <c r="F181" s="156">
        <v>-1234045051.22</v>
      </c>
    </row>
    <row r="182" spans="1:6" x14ac:dyDescent="0.25">
      <c r="A182" s="158">
        <v>168507001</v>
      </c>
      <c r="B182" s="155" t="s">
        <v>160</v>
      </c>
      <c r="C182" s="156">
        <v>-270857984.02999997</v>
      </c>
      <c r="D182" s="156">
        <v>0</v>
      </c>
      <c r="E182" s="156">
        <v>4027048</v>
      </c>
      <c r="F182" s="156">
        <v>-274885032.02999997</v>
      </c>
    </row>
    <row r="183" spans="1:6" x14ac:dyDescent="0.25">
      <c r="A183" s="158">
        <v>168507002</v>
      </c>
      <c r="B183" s="155" t="s">
        <v>168</v>
      </c>
      <c r="C183" s="156">
        <v>-952279764.19000006</v>
      </c>
      <c r="D183" s="156">
        <v>0</v>
      </c>
      <c r="E183" s="156">
        <v>6880255</v>
      </c>
      <c r="F183" s="156">
        <v>-959160019.19000006</v>
      </c>
    </row>
    <row r="184" spans="1:6" x14ac:dyDescent="0.25">
      <c r="A184" s="158">
        <v>168508</v>
      </c>
      <c r="B184" s="155" t="s">
        <v>75</v>
      </c>
      <c r="C184" s="156">
        <v>-75166653.700000003</v>
      </c>
      <c r="D184" s="156">
        <v>0</v>
      </c>
      <c r="E184" s="156">
        <v>683333</v>
      </c>
      <c r="F184" s="156">
        <v>-75849986.700000003</v>
      </c>
    </row>
    <row r="185" spans="1:6" x14ac:dyDescent="0.25">
      <c r="A185" s="158">
        <v>168508002</v>
      </c>
      <c r="B185" s="155" t="s">
        <v>182</v>
      </c>
      <c r="C185" s="156">
        <v>-75166653.700000003</v>
      </c>
      <c r="D185" s="156">
        <v>0</v>
      </c>
      <c r="E185" s="156">
        <v>683333</v>
      </c>
      <c r="F185" s="156">
        <v>-75849986.700000003</v>
      </c>
    </row>
    <row r="186" spans="1:6" x14ac:dyDescent="0.25">
      <c r="A186" s="158">
        <v>168509</v>
      </c>
      <c r="B186" s="155" t="s">
        <v>76</v>
      </c>
      <c r="C186" s="156">
        <v>-1003911</v>
      </c>
      <c r="D186" s="156">
        <v>0</v>
      </c>
      <c r="E186" s="156">
        <v>0</v>
      </c>
      <c r="F186" s="156">
        <v>-1003911</v>
      </c>
    </row>
    <row r="187" spans="1:6" x14ac:dyDescent="0.25">
      <c r="A187" s="158">
        <v>168509002</v>
      </c>
      <c r="B187" s="155" t="s">
        <v>184</v>
      </c>
      <c r="C187" s="156">
        <v>-1003911</v>
      </c>
      <c r="D187" s="156">
        <v>0</v>
      </c>
      <c r="E187" s="156">
        <v>0</v>
      </c>
      <c r="F187" s="156">
        <v>-1003911</v>
      </c>
    </row>
    <row r="188" spans="1:6" x14ac:dyDescent="0.25">
      <c r="A188" s="158">
        <v>168512</v>
      </c>
      <c r="B188" s="155" t="s">
        <v>77</v>
      </c>
      <c r="C188" s="156">
        <v>-6783007</v>
      </c>
      <c r="D188" s="156">
        <v>0</v>
      </c>
      <c r="E188" s="156">
        <v>41667</v>
      </c>
      <c r="F188" s="156">
        <v>-6824674</v>
      </c>
    </row>
    <row r="189" spans="1:6" x14ac:dyDescent="0.25">
      <c r="A189" s="158">
        <v>168512001</v>
      </c>
      <c r="B189" s="155" t="s">
        <v>186</v>
      </c>
      <c r="C189" s="156">
        <v>-6783007</v>
      </c>
      <c r="D189" s="156">
        <v>0</v>
      </c>
      <c r="E189" s="156">
        <v>41667</v>
      </c>
      <c r="F189" s="156">
        <v>-6824674</v>
      </c>
    </row>
    <row r="190" spans="1:6" x14ac:dyDescent="0.25">
      <c r="A190" s="158">
        <v>19</v>
      </c>
      <c r="B190" s="155" t="s">
        <v>192</v>
      </c>
      <c r="C190" s="156">
        <v>585296960.78999996</v>
      </c>
      <c r="D190" s="156">
        <v>138000000</v>
      </c>
      <c r="E190" s="156">
        <v>157900788.77000001</v>
      </c>
      <c r="F190" s="156">
        <v>565396172.01999998</v>
      </c>
    </row>
    <row r="191" spans="1:6" x14ac:dyDescent="0.25">
      <c r="A191" s="158">
        <v>1905</v>
      </c>
      <c r="B191" s="155" t="s">
        <v>378</v>
      </c>
      <c r="C191" s="156">
        <v>9292247</v>
      </c>
      <c r="D191" s="156">
        <v>0</v>
      </c>
      <c r="E191" s="156">
        <v>0</v>
      </c>
      <c r="F191" s="156">
        <v>9292247</v>
      </c>
    </row>
    <row r="192" spans="1:6" x14ac:dyDescent="0.25">
      <c r="A192" s="158">
        <v>190501</v>
      </c>
      <c r="B192" s="155" t="s">
        <v>193</v>
      </c>
      <c r="C192" s="156">
        <v>9292247</v>
      </c>
      <c r="D192" s="156">
        <v>0</v>
      </c>
      <c r="E192" s="156">
        <v>0</v>
      </c>
      <c r="F192" s="156">
        <v>9292247</v>
      </c>
    </row>
    <row r="193" spans="1:6" x14ac:dyDescent="0.25">
      <c r="A193" s="158">
        <v>190501001</v>
      </c>
      <c r="B193" s="155" t="s">
        <v>193</v>
      </c>
      <c r="C193" s="156">
        <v>9292247</v>
      </c>
      <c r="D193" s="156">
        <v>0</v>
      </c>
      <c r="E193" s="156">
        <v>0</v>
      </c>
      <c r="F193" s="156">
        <v>9292247</v>
      </c>
    </row>
    <row r="194" spans="1:6" x14ac:dyDescent="0.25">
      <c r="A194" s="158">
        <v>1906</v>
      </c>
      <c r="B194" s="155" t="s">
        <v>379</v>
      </c>
      <c r="C194" s="156">
        <v>538265</v>
      </c>
      <c r="D194" s="156">
        <v>0</v>
      </c>
      <c r="E194" s="156">
        <v>0</v>
      </c>
      <c r="F194" s="156">
        <v>538265</v>
      </c>
    </row>
    <row r="195" spans="1:6" x14ac:dyDescent="0.25">
      <c r="A195" s="158">
        <v>190603</v>
      </c>
      <c r="B195" s="155" t="s">
        <v>380</v>
      </c>
      <c r="C195" s="156">
        <v>538265</v>
      </c>
      <c r="D195" s="156">
        <v>0</v>
      </c>
      <c r="E195" s="156">
        <v>0</v>
      </c>
      <c r="F195" s="156">
        <v>538265</v>
      </c>
    </row>
    <row r="196" spans="1:6" x14ac:dyDescent="0.25">
      <c r="A196" s="158">
        <v>190603001</v>
      </c>
      <c r="B196" s="155" t="s">
        <v>380</v>
      </c>
      <c r="C196" s="156">
        <v>538265</v>
      </c>
      <c r="D196" s="156">
        <v>0</v>
      </c>
      <c r="E196" s="156">
        <v>0</v>
      </c>
      <c r="F196" s="156">
        <v>538265</v>
      </c>
    </row>
    <row r="197" spans="1:6" x14ac:dyDescent="0.25">
      <c r="A197" s="158">
        <v>190604</v>
      </c>
      <c r="B197" s="155" t="s">
        <v>381</v>
      </c>
      <c r="C197" s="156">
        <v>0</v>
      </c>
      <c r="D197" s="156">
        <v>0</v>
      </c>
      <c r="E197" s="156">
        <v>0</v>
      </c>
      <c r="F197" s="156">
        <v>0</v>
      </c>
    </row>
    <row r="198" spans="1:6" x14ac:dyDescent="0.25">
      <c r="A198" s="158">
        <v>190604001</v>
      </c>
      <c r="B198" s="155" t="s">
        <v>382</v>
      </c>
      <c r="C198" s="156">
        <v>0</v>
      </c>
      <c r="D198" s="156">
        <v>0</v>
      </c>
      <c r="E198" s="156">
        <v>0</v>
      </c>
      <c r="F198" s="156">
        <v>0</v>
      </c>
    </row>
    <row r="199" spans="1:6" x14ac:dyDescent="0.25">
      <c r="A199" s="158">
        <v>1908</v>
      </c>
      <c r="B199" s="155" t="s">
        <v>383</v>
      </c>
      <c r="C199" s="156">
        <v>78577173.150000006</v>
      </c>
      <c r="D199" s="156">
        <v>138000000</v>
      </c>
      <c r="E199" s="156">
        <v>151060533.77000001</v>
      </c>
      <c r="F199" s="156">
        <v>65516639.380000003</v>
      </c>
    </row>
    <row r="200" spans="1:6" x14ac:dyDescent="0.25">
      <c r="A200" s="158">
        <v>190801</v>
      </c>
      <c r="B200" s="155" t="s">
        <v>384</v>
      </c>
      <c r="C200" s="156">
        <v>78577173.150000006</v>
      </c>
      <c r="D200" s="156">
        <v>138000000</v>
      </c>
      <c r="E200" s="156">
        <v>151060533.77000001</v>
      </c>
      <c r="F200" s="156">
        <v>65516639.380000003</v>
      </c>
    </row>
    <row r="201" spans="1:6" x14ac:dyDescent="0.25">
      <c r="A201" s="158">
        <v>190801002</v>
      </c>
      <c r="B201" s="155" t="s">
        <v>385</v>
      </c>
      <c r="C201" s="156">
        <v>78577173.150000006</v>
      </c>
      <c r="D201" s="156">
        <v>138000000</v>
      </c>
      <c r="E201" s="156">
        <v>151060533.77000001</v>
      </c>
      <c r="F201" s="156">
        <v>65516639.380000003</v>
      </c>
    </row>
    <row r="202" spans="1:6" x14ac:dyDescent="0.25">
      <c r="A202" s="158">
        <v>1970</v>
      </c>
      <c r="B202" s="155" t="s">
        <v>386</v>
      </c>
      <c r="C202" s="156">
        <v>1104927267.4100001</v>
      </c>
      <c r="D202" s="156">
        <v>0</v>
      </c>
      <c r="E202" s="156">
        <v>0</v>
      </c>
      <c r="F202" s="156">
        <v>1104927267.4100001</v>
      </c>
    </row>
    <row r="203" spans="1:6" x14ac:dyDescent="0.25">
      <c r="A203" s="158">
        <v>197005</v>
      </c>
      <c r="B203" s="155" t="s">
        <v>196</v>
      </c>
      <c r="C203" s="156">
        <v>715705238</v>
      </c>
      <c r="D203" s="156">
        <v>0</v>
      </c>
      <c r="E203" s="156">
        <v>0</v>
      </c>
      <c r="F203" s="156">
        <v>715705238</v>
      </c>
    </row>
    <row r="204" spans="1:6" x14ac:dyDescent="0.25">
      <c r="A204" s="158">
        <v>197005001</v>
      </c>
      <c r="B204" s="155" t="s">
        <v>196</v>
      </c>
      <c r="C204" s="156">
        <v>715705238</v>
      </c>
      <c r="D204" s="156">
        <v>0</v>
      </c>
      <c r="E204" s="156">
        <v>0</v>
      </c>
      <c r="F204" s="156">
        <v>715705238</v>
      </c>
    </row>
    <row r="205" spans="1:6" x14ac:dyDescent="0.25">
      <c r="A205" s="158">
        <v>197007</v>
      </c>
      <c r="B205" s="155" t="s">
        <v>197</v>
      </c>
      <c r="C205" s="156">
        <v>374422029.41000003</v>
      </c>
      <c r="D205" s="156">
        <v>0</v>
      </c>
      <c r="E205" s="156">
        <v>0</v>
      </c>
      <c r="F205" s="156">
        <v>374422029.41000003</v>
      </c>
    </row>
    <row r="206" spans="1:6" x14ac:dyDescent="0.25">
      <c r="A206" s="158">
        <v>197007001</v>
      </c>
      <c r="B206" s="155" t="s">
        <v>197</v>
      </c>
      <c r="C206" s="156">
        <v>374422029.41000003</v>
      </c>
      <c r="D206" s="156">
        <v>0</v>
      </c>
      <c r="E206" s="156">
        <v>0</v>
      </c>
      <c r="F206" s="156">
        <v>374422029.41000003</v>
      </c>
    </row>
    <row r="207" spans="1:6" x14ac:dyDescent="0.25">
      <c r="A207" s="158">
        <v>197008</v>
      </c>
      <c r="B207" s="155" t="s">
        <v>198</v>
      </c>
      <c r="C207" s="156">
        <v>14800000</v>
      </c>
      <c r="D207" s="156">
        <v>0</v>
      </c>
      <c r="E207" s="156">
        <v>0</v>
      </c>
      <c r="F207" s="156">
        <v>14800000</v>
      </c>
    </row>
    <row r="208" spans="1:6" x14ac:dyDescent="0.25">
      <c r="A208" s="158">
        <v>197008001</v>
      </c>
      <c r="B208" s="155" t="s">
        <v>198</v>
      </c>
      <c r="C208" s="156">
        <v>14800000</v>
      </c>
      <c r="D208" s="156">
        <v>0</v>
      </c>
      <c r="E208" s="156">
        <v>0</v>
      </c>
      <c r="F208" s="156">
        <v>14800000</v>
      </c>
    </row>
    <row r="209" spans="1:11" x14ac:dyDescent="0.25">
      <c r="A209" s="158">
        <v>1975</v>
      </c>
      <c r="B209" s="155" t="s">
        <v>387</v>
      </c>
      <c r="C209" s="156">
        <v>-608037991.76999998</v>
      </c>
      <c r="D209" s="156">
        <v>0</v>
      </c>
      <c r="E209" s="156">
        <v>6840255</v>
      </c>
      <c r="F209" s="156">
        <v>-614878246.76999998</v>
      </c>
    </row>
    <row r="210" spans="1:11" s="233" customFormat="1" x14ac:dyDescent="0.25">
      <c r="A210" s="158">
        <v>197505</v>
      </c>
      <c r="B210" s="155" t="s">
        <v>196</v>
      </c>
      <c r="C210" s="156">
        <v>-343143009.85000002</v>
      </c>
      <c r="D210" s="156">
        <v>0</v>
      </c>
      <c r="E210" s="156">
        <v>0</v>
      </c>
      <c r="F210" s="156">
        <v>-343143009.85000002</v>
      </c>
      <c r="H210" s="232"/>
      <c r="I210" s="232"/>
    </row>
    <row r="211" spans="1:11" x14ac:dyDescent="0.25">
      <c r="A211" s="158">
        <v>197505001</v>
      </c>
      <c r="B211" s="155" t="s">
        <v>196</v>
      </c>
      <c r="C211" s="156">
        <v>-343143009.85000002</v>
      </c>
      <c r="D211" s="156">
        <v>0</v>
      </c>
      <c r="E211" s="156">
        <v>0</v>
      </c>
      <c r="F211" s="156">
        <v>-343143009.85000002</v>
      </c>
    </row>
    <row r="212" spans="1:11" s="233" customFormat="1" x14ac:dyDescent="0.25">
      <c r="A212" s="158">
        <v>197507</v>
      </c>
      <c r="B212" s="155" t="s">
        <v>197</v>
      </c>
      <c r="C212" s="156">
        <v>-262450390.91999999</v>
      </c>
      <c r="D212" s="156">
        <v>0</v>
      </c>
      <c r="E212" s="156">
        <v>6593588</v>
      </c>
      <c r="F212" s="156">
        <v>-269043978.92000002</v>
      </c>
      <c r="G212" s="231"/>
      <c r="H212" s="231"/>
      <c r="I212" s="231"/>
      <c r="J212" s="231"/>
    </row>
    <row r="213" spans="1:11" s="233" customFormat="1" x14ac:dyDescent="0.25">
      <c r="A213" s="158">
        <v>197507001</v>
      </c>
      <c r="B213" s="155" t="s">
        <v>197</v>
      </c>
      <c r="C213" s="156">
        <v>-262450390.91999999</v>
      </c>
      <c r="D213" s="156">
        <v>0</v>
      </c>
      <c r="E213" s="156">
        <v>6593588</v>
      </c>
      <c r="F213" s="156">
        <v>-269043978.92000002</v>
      </c>
      <c r="G213" s="231"/>
      <c r="H213" s="231"/>
      <c r="I213" s="231"/>
      <c r="J213" s="231"/>
    </row>
    <row r="214" spans="1:11" x14ac:dyDescent="0.25">
      <c r="A214" s="158">
        <v>197508</v>
      </c>
      <c r="B214" s="155" t="s">
        <v>198</v>
      </c>
      <c r="C214" s="156">
        <v>-2444591</v>
      </c>
      <c r="D214" s="156">
        <v>0</v>
      </c>
      <c r="E214" s="156">
        <v>246667</v>
      </c>
      <c r="F214" s="156">
        <v>-2691258</v>
      </c>
      <c r="K214" s="233"/>
    </row>
    <row r="215" spans="1:11" x14ac:dyDescent="0.25">
      <c r="A215" s="158">
        <v>197508001</v>
      </c>
      <c r="B215" s="155" t="s">
        <v>198</v>
      </c>
      <c r="C215" s="156">
        <v>-2444591</v>
      </c>
      <c r="D215" s="156">
        <v>0</v>
      </c>
      <c r="E215" s="156">
        <v>246667</v>
      </c>
      <c r="F215" s="156">
        <v>-2691258</v>
      </c>
      <c r="K215" s="233"/>
    </row>
    <row r="216" spans="1:11" s="233" customFormat="1" x14ac:dyDescent="0.25">
      <c r="A216" s="242">
        <v>2</v>
      </c>
      <c r="B216" s="243" t="s">
        <v>388</v>
      </c>
      <c r="C216" s="244">
        <v>1076095865.9000001</v>
      </c>
      <c r="D216" s="244">
        <v>413817017.91000003</v>
      </c>
      <c r="E216" s="244">
        <v>578900677.59000003</v>
      </c>
      <c r="F216" s="244">
        <v>1241179525.5799999</v>
      </c>
      <c r="H216" s="234">
        <f>+C216-D216+E216</f>
        <v>1241179525.5799999</v>
      </c>
      <c r="I216" s="234">
        <f>+F216-H216</f>
        <v>0</v>
      </c>
    </row>
    <row r="217" spans="1:11" x14ac:dyDescent="0.25">
      <c r="A217" s="158">
        <v>24</v>
      </c>
      <c r="B217" s="155" t="s">
        <v>199</v>
      </c>
      <c r="C217" s="156">
        <v>167640090.99000001</v>
      </c>
      <c r="D217" s="156">
        <v>205120811.91</v>
      </c>
      <c r="E217" s="156">
        <v>245594387.59</v>
      </c>
      <c r="F217" s="156">
        <v>208113666.66999999</v>
      </c>
    </row>
    <row r="218" spans="1:11" x14ac:dyDescent="0.25">
      <c r="A218" s="158">
        <v>2401</v>
      </c>
      <c r="B218" s="155" t="s">
        <v>389</v>
      </c>
      <c r="C218" s="156">
        <v>29031472.989999998</v>
      </c>
      <c r="D218" s="156">
        <v>131529920.61</v>
      </c>
      <c r="E218" s="156">
        <v>104587587.33</v>
      </c>
      <c r="F218" s="156">
        <v>2089139.71</v>
      </c>
    </row>
    <row r="219" spans="1:11" x14ac:dyDescent="0.25">
      <c r="A219" s="158">
        <v>240101</v>
      </c>
      <c r="B219" s="155" t="s">
        <v>390</v>
      </c>
      <c r="C219" s="156">
        <v>16319900</v>
      </c>
      <c r="D219" s="156">
        <v>525890.81999999995</v>
      </c>
      <c r="E219" s="156">
        <v>2360130.5299999998</v>
      </c>
      <c r="F219" s="156">
        <v>18154139.710000001</v>
      </c>
    </row>
    <row r="220" spans="1:11" x14ac:dyDescent="0.25">
      <c r="A220" s="158">
        <v>240101001</v>
      </c>
      <c r="B220" s="155" t="s">
        <v>390</v>
      </c>
      <c r="C220" s="156">
        <v>16319900</v>
      </c>
      <c r="D220" s="156">
        <v>525890.81999999995</v>
      </c>
      <c r="E220" s="156">
        <v>2360130.5299999998</v>
      </c>
      <c r="F220" s="156">
        <v>18154139.710000001</v>
      </c>
    </row>
    <row r="221" spans="1:11" x14ac:dyDescent="0.25">
      <c r="A221" s="158">
        <v>240102</v>
      </c>
      <c r="B221" s="155" t="s">
        <v>391</v>
      </c>
      <c r="C221" s="156">
        <v>12711572.99</v>
      </c>
      <c r="D221" s="156">
        <v>131004029.79000001</v>
      </c>
      <c r="E221" s="156">
        <v>102227456.8</v>
      </c>
      <c r="F221" s="156">
        <v>-16065000</v>
      </c>
    </row>
    <row r="222" spans="1:11" x14ac:dyDescent="0.25">
      <c r="A222" s="158">
        <v>240102001</v>
      </c>
      <c r="B222" s="155" t="s">
        <v>392</v>
      </c>
      <c r="C222" s="156">
        <v>12711572.99</v>
      </c>
      <c r="D222" s="156">
        <v>131004029.79000001</v>
      </c>
      <c r="E222" s="156">
        <v>102227456.8</v>
      </c>
      <c r="F222" s="156">
        <v>-16065000</v>
      </c>
    </row>
    <row r="223" spans="1:11" x14ac:dyDescent="0.25">
      <c r="A223" s="158">
        <v>2407</v>
      </c>
      <c r="B223" s="155" t="s">
        <v>393</v>
      </c>
      <c r="C223" s="156">
        <v>937002</v>
      </c>
      <c r="D223" s="156">
        <v>4935000</v>
      </c>
      <c r="E223" s="156">
        <v>4950000</v>
      </c>
      <c r="F223" s="156">
        <v>952002</v>
      </c>
    </row>
    <row r="224" spans="1:11" x14ac:dyDescent="0.25">
      <c r="A224" s="158">
        <v>240706</v>
      </c>
      <c r="B224" s="155" t="s">
        <v>394</v>
      </c>
      <c r="C224" s="156">
        <v>0</v>
      </c>
      <c r="D224" s="156">
        <v>0</v>
      </c>
      <c r="E224" s="156">
        <v>0</v>
      </c>
      <c r="F224" s="156">
        <v>0</v>
      </c>
    </row>
    <row r="225" spans="1:6" x14ac:dyDescent="0.25">
      <c r="A225" s="158">
        <v>240706002</v>
      </c>
      <c r="B225" s="155" t="s">
        <v>395</v>
      </c>
      <c r="C225" s="156">
        <v>0</v>
      </c>
      <c r="D225" s="156">
        <v>0</v>
      </c>
      <c r="E225" s="156">
        <v>0</v>
      </c>
      <c r="F225" s="156">
        <v>0</v>
      </c>
    </row>
    <row r="226" spans="1:6" x14ac:dyDescent="0.25">
      <c r="A226" s="158">
        <v>240720</v>
      </c>
      <c r="B226" s="155" t="s">
        <v>396</v>
      </c>
      <c r="C226" s="156">
        <v>390969</v>
      </c>
      <c r="D226" s="156">
        <v>4935000</v>
      </c>
      <c r="E226" s="156">
        <v>4935000</v>
      </c>
      <c r="F226" s="156">
        <v>390969</v>
      </c>
    </row>
    <row r="227" spans="1:6" x14ac:dyDescent="0.25">
      <c r="A227" s="158">
        <v>240720001</v>
      </c>
      <c r="B227" s="155" t="s">
        <v>396</v>
      </c>
      <c r="C227" s="156">
        <v>390969</v>
      </c>
      <c r="D227" s="156">
        <v>4935000</v>
      </c>
      <c r="E227" s="156">
        <v>4935000</v>
      </c>
      <c r="F227" s="156">
        <v>390969</v>
      </c>
    </row>
    <row r="228" spans="1:6" x14ac:dyDescent="0.25">
      <c r="A228" s="158">
        <v>240722</v>
      </c>
      <c r="B228" s="155" t="s">
        <v>202</v>
      </c>
      <c r="C228" s="156">
        <v>546033</v>
      </c>
      <c r="D228" s="156">
        <v>0</v>
      </c>
      <c r="E228" s="156">
        <v>15000</v>
      </c>
      <c r="F228" s="156">
        <v>561033</v>
      </c>
    </row>
    <row r="229" spans="1:6" x14ac:dyDescent="0.25">
      <c r="A229" s="158">
        <v>240722001</v>
      </c>
      <c r="B229" s="155" t="s">
        <v>397</v>
      </c>
      <c r="C229" s="156">
        <v>0</v>
      </c>
      <c r="D229" s="156">
        <v>0</v>
      </c>
      <c r="E229" s="156">
        <v>0</v>
      </c>
      <c r="F229" s="156">
        <v>0</v>
      </c>
    </row>
    <row r="230" spans="1:6" x14ac:dyDescent="0.25">
      <c r="A230" s="158">
        <v>240722002</v>
      </c>
      <c r="B230" s="155" t="s">
        <v>398</v>
      </c>
      <c r="C230" s="156">
        <v>546033</v>
      </c>
      <c r="D230" s="156">
        <v>0</v>
      </c>
      <c r="E230" s="156">
        <v>15000</v>
      </c>
      <c r="F230" s="156">
        <v>561033</v>
      </c>
    </row>
    <row r="231" spans="1:6" x14ac:dyDescent="0.25">
      <c r="A231" s="158">
        <v>240790</v>
      </c>
      <c r="B231" s="155" t="s">
        <v>399</v>
      </c>
      <c r="C231" s="156">
        <v>0</v>
      </c>
      <c r="D231" s="156">
        <v>0</v>
      </c>
      <c r="E231" s="156">
        <v>0</v>
      </c>
      <c r="F231" s="156">
        <v>0</v>
      </c>
    </row>
    <row r="232" spans="1:6" x14ac:dyDescent="0.25">
      <c r="A232" s="158">
        <v>240790001</v>
      </c>
      <c r="B232" s="155" t="s">
        <v>399</v>
      </c>
      <c r="C232" s="156">
        <v>0</v>
      </c>
      <c r="D232" s="156">
        <v>0</v>
      </c>
      <c r="E232" s="156">
        <v>0</v>
      </c>
      <c r="F232" s="156">
        <v>0</v>
      </c>
    </row>
    <row r="233" spans="1:6" x14ac:dyDescent="0.25">
      <c r="A233" s="158">
        <v>2424</v>
      </c>
      <c r="B233" s="155" t="s">
        <v>400</v>
      </c>
      <c r="C233" s="156">
        <v>89173927</v>
      </c>
      <c r="D233" s="156">
        <v>13831545</v>
      </c>
      <c r="E233" s="156">
        <v>49848810</v>
      </c>
      <c r="F233" s="156">
        <v>125191192</v>
      </c>
    </row>
    <row r="234" spans="1:6" x14ac:dyDescent="0.25">
      <c r="A234" s="158">
        <v>242401</v>
      </c>
      <c r="B234" s="155" t="s">
        <v>401</v>
      </c>
      <c r="C234" s="156">
        <v>26454202</v>
      </c>
      <c r="D234" s="156">
        <v>0</v>
      </c>
      <c r="E234" s="156">
        <v>9558113</v>
      </c>
      <c r="F234" s="156">
        <v>36012315</v>
      </c>
    </row>
    <row r="235" spans="1:6" x14ac:dyDescent="0.25">
      <c r="A235" s="158">
        <v>242401001</v>
      </c>
      <c r="B235" s="155" t="s">
        <v>401</v>
      </c>
      <c r="C235" s="156">
        <v>26454202</v>
      </c>
      <c r="D235" s="156">
        <v>0</v>
      </c>
      <c r="E235" s="156">
        <v>9558113</v>
      </c>
      <c r="F235" s="156">
        <v>36012315</v>
      </c>
    </row>
    <row r="236" spans="1:6" x14ac:dyDescent="0.25">
      <c r="A236" s="158">
        <v>242402</v>
      </c>
      <c r="B236" s="155" t="s">
        <v>205</v>
      </c>
      <c r="C236" s="156">
        <v>24700275</v>
      </c>
      <c r="D236" s="156">
        <v>0</v>
      </c>
      <c r="E236" s="156">
        <v>9013152</v>
      </c>
      <c r="F236" s="156">
        <v>33713427</v>
      </c>
    </row>
    <row r="237" spans="1:6" x14ac:dyDescent="0.25">
      <c r="A237" s="158">
        <v>242402001</v>
      </c>
      <c r="B237" s="155" t="s">
        <v>205</v>
      </c>
      <c r="C237" s="156">
        <v>24700275</v>
      </c>
      <c r="D237" s="156">
        <v>0</v>
      </c>
      <c r="E237" s="156">
        <v>9013152</v>
      </c>
      <c r="F237" s="156">
        <v>33713427</v>
      </c>
    </row>
    <row r="238" spans="1:6" x14ac:dyDescent="0.25">
      <c r="A238" s="158">
        <v>242405</v>
      </c>
      <c r="B238" s="155" t="s">
        <v>206</v>
      </c>
      <c r="C238" s="156">
        <v>0</v>
      </c>
      <c r="D238" s="156">
        <v>12775117</v>
      </c>
      <c r="E238" s="156">
        <v>12775117</v>
      </c>
      <c r="F238" s="156">
        <v>0</v>
      </c>
    </row>
    <row r="239" spans="1:6" x14ac:dyDescent="0.25">
      <c r="A239" s="158">
        <v>242405001</v>
      </c>
      <c r="B239" s="155" t="s">
        <v>206</v>
      </c>
      <c r="C239" s="156">
        <v>0</v>
      </c>
      <c r="D239" s="156">
        <v>12775117</v>
      </c>
      <c r="E239" s="156">
        <v>12775117</v>
      </c>
      <c r="F239" s="156">
        <v>0</v>
      </c>
    </row>
    <row r="240" spans="1:6" x14ac:dyDescent="0.25">
      <c r="A240" s="158">
        <v>242406</v>
      </c>
      <c r="B240" s="155" t="s">
        <v>207</v>
      </c>
      <c r="C240" s="156">
        <v>0</v>
      </c>
      <c r="D240" s="156">
        <v>332000</v>
      </c>
      <c r="E240" s="156">
        <v>332000</v>
      </c>
      <c r="F240" s="156">
        <v>0</v>
      </c>
    </row>
    <row r="241" spans="1:6" x14ac:dyDescent="0.25">
      <c r="A241" s="158">
        <v>242406001</v>
      </c>
      <c r="B241" s="155" t="s">
        <v>207</v>
      </c>
      <c r="C241" s="156">
        <v>0</v>
      </c>
      <c r="D241" s="156">
        <v>332000</v>
      </c>
      <c r="E241" s="156">
        <v>332000</v>
      </c>
      <c r="F241" s="156">
        <v>0</v>
      </c>
    </row>
    <row r="242" spans="1:6" x14ac:dyDescent="0.25">
      <c r="A242" s="158">
        <v>242407</v>
      </c>
      <c r="B242" s="155" t="s">
        <v>208</v>
      </c>
      <c r="C242" s="156">
        <v>30011000</v>
      </c>
      <c r="D242" s="156">
        <v>0</v>
      </c>
      <c r="E242" s="156">
        <v>15446000</v>
      </c>
      <c r="F242" s="156">
        <v>45457000</v>
      </c>
    </row>
    <row r="243" spans="1:6" x14ac:dyDescent="0.25">
      <c r="A243" s="158">
        <v>242407001</v>
      </c>
      <c r="B243" s="155" t="s">
        <v>208</v>
      </c>
      <c r="C243" s="156">
        <v>30011000</v>
      </c>
      <c r="D243" s="156">
        <v>0</v>
      </c>
      <c r="E243" s="156">
        <v>15446000</v>
      </c>
      <c r="F243" s="156">
        <v>45457000</v>
      </c>
    </row>
    <row r="244" spans="1:6" x14ac:dyDescent="0.25">
      <c r="A244" s="158">
        <v>242408</v>
      </c>
      <c r="B244" s="155" t="s">
        <v>209</v>
      </c>
      <c r="C244" s="156">
        <v>0</v>
      </c>
      <c r="D244" s="156">
        <v>724428</v>
      </c>
      <c r="E244" s="156">
        <v>724428</v>
      </c>
      <c r="F244" s="156">
        <v>0</v>
      </c>
    </row>
    <row r="245" spans="1:6" x14ac:dyDescent="0.25">
      <c r="A245" s="158">
        <v>242408001</v>
      </c>
      <c r="B245" s="155" t="s">
        <v>209</v>
      </c>
      <c r="C245" s="156">
        <v>0</v>
      </c>
      <c r="D245" s="156">
        <v>724428</v>
      </c>
      <c r="E245" s="156">
        <v>724428</v>
      </c>
      <c r="F245" s="156">
        <v>0</v>
      </c>
    </row>
    <row r="246" spans="1:6" x14ac:dyDescent="0.25">
      <c r="A246" s="158">
        <v>242411</v>
      </c>
      <c r="B246" s="155" t="s">
        <v>402</v>
      </c>
      <c r="C246" s="156">
        <v>0</v>
      </c>
      <c r="D246" s="156">
        <v>0</v>
      </c>
      <c r="E246" s="156">
        <v>0</v>
      </c>
      <c r="F246" s="156">
        <v>0</v>
      </c>
    </row>
    <row r="247" spans="1:6" x14ac:dyDescent="0.25">
      <c r="A247" s="158">
        <v>242411001</v>
      </c>
      <c r="B247" s="155" t="s">
        <v>402</v>
      </c>
      <c r="C247" s="156">
        <v>0</v>
      </c>
      <c r="D247" s="156">
        <v>0</v>
      </c>
      <c r="E247" s="156">
        <v>0</v>
      </c>
      <c r="F247" s="156">
        <v>0</v>
      </c>
    </row>
    <row r="248" spans="1:6" x14ac:dyDescent="0.25">
      <c r="A248" s="158">
        <v>242413</v>
      </c>
      <c r="B248" s="155" t="s">
        <v>210</v>
      </c>
      <c r="C248" s="156">
        <v>4000000</v>
      </c>
      <c r="D248" s="156">
        <v>0</v>
      </c>
      <c r="E248" s="156">
        <v>2000000</v>
      </c>
      <c r="F248" s="156">
        <v>6000000</v>
      </c>
    </row>
    <row r="249" spans="1:6" x14ac:dyDescent="0.25">
      <c r="A249" s="158">
        <v>242413001</v>
      </c>
      <c r="B249" s="155" t="s">
        <v>210</v>
      </c>
      <c r="C249" s="156">
        <v>4000000</v>
      </c>
      <c r="D249" s="156">
        <v>0</v>
      </c>
      <c r="E249" s="156">
        <v>2000000</v>
      </c>
      <c r="F249" s="156">
        <v>6000000</v>
      </c>
    </row>
    <row r="250" spans="1:6" x14ac:dyDescent="0.25">
      <c r="A250" s="158">
        <v>242490</v>
      </c>
      <c r="B250" s="155" t="s">
        <v>211</v>
      </c>
      <c r="C250" s="156">
        <v>4008450</v>
      </c>
      <c r="D250" s="156">
        <v>0</v>
      </c>
      <c r="E250" s="156">
        <v>0</v>
      </c>
      <c r="F250" s="156">
        <v>4008450</v>
      </c>
    </row>
    <row r="251" spans="1:6" x14ac:dyDescent="0.25">
      <c r="A251" s="158">
        <v>242490001</v>
      </c>
      <c r="B251" s="155" t="s">
        <v>211</v>
      </c>
      <c r="C251" s="156">
        <v>4008450</v>
      </c>
      <c r="D251" s="156">
        <v>0</v>
      </c>
      <c r="E251" s="156">
        <v>0</v>
      </c>
      <c r="F251" s="156">
        <v>4008450</v>
      </c>
    </row>
    <row r="252" spans="1:6" x14ac:dyDescent="0.25">
      <c r="A252" s="158">
        <v>2436</v>
      </c>
      <c r="B252" s="155" t="s">
        <v>403</v>
      </c>
      <c r="C252" s="156">
        <v>15494089</v>
      </c>
      <c r="D252" s="156">
        <v>17208111</v>
      </c>
      <c r="E252" s="156">
        <v>16411495</v>
      </c>
      <c r="F252" s="156">
        <v>14697473</v>
      </c>
    </row>
    <row r="253" spans="1:6" x14ac:dyDescent="0.25">
      <c r="A253" s="158">
        <v>243602</v>
      </c>
      <c r="B253" s="155" t="s">
        <v>404</v>
      </c>
      <c r="C253" s="156">
        <v>0</v>
      </c>
      <c r="D253" s="156">
        <v>0</v>
      </c>
      <c r="E253" s="156">
        <v>0</v>
      </c>
      <c r="F253" s="156">
        <v>0</v>
      </c>
    </row>
    <row r="254" spans="1:6" x14ac:dyDescent="0.25">
      <c r="A254" s="158">
        <v>243602002</v>
      </c>
      <c r="B254" s="155" t="s">
        <v>405</v>
      </c>
      <c r="C254" s="156">
        <v>0</v>
      </c>
      <c r="D254" s="156">
        <v>0</v>
      </c>
      <c r="E254" s="156">
        <v>0</v>
      </c>
      <c r="F254" s="156">
        <v>0</v>
      </c>
    </row>
    <row r="255" spans="1:6" x14ac:dyDescent="0.25">
      <c r="A255" s="158">
        <v>243603</v>
      </c>
      <c r="B255" s="155" t="s">
        <v>212</v>
      </c>
      <c r="C255" s="156">
        <v>114</v>
      </c>
      <c r="D255" s="156">
        <v>0</v>
      </c>
      <c r="E255" s="156">
        <v>0</v>
      </c>
      <c r="F255" s="156">
        <v>114</v>
      </c>
    </row>
    <row r="256" spans="1:6" x14ac:dyDescent="0.25">
      <c r="A256" s="158">
        <v>243603001</v>
      </c>
      <c r="B256" s="155" t="s">
        <v>406</v>
      </c>
      <c r="C256" s="156">
        <v>114</v>
      </c>
      <c r="D256" s="156">
        <v>0</v>
      </c>
      <c r="E256" s="156">
        <v>0</v>
      </c>
      <c r="F256" s="156">
        <v>114</v>
      </c>
    </row>
    <row r="257" spans="1:6" x14ac:dyDescent="0.25">
      <c r="A257" s="158">
        <v>243603002</v>
      </c>
      <c r="B257" s="155" t="s">
        <v>405</v>
      </c>
      <c r="C257" s="156">
        <v>0</v>
      </c>
      <c r="D257" s="156">
        <v>0</v>
      </c>
      <c r="E257" s="156">
        <v>0</v>
      </c>
      <c r="F257" s="156">
        <v>0</v>
      </c>
    </row>
    <row r="258" spans="1:6" x14ac:dyDescent="0.25">
      <c r="A258" s="158">
        <v>243605</v>
      </c>
      <c r="B258" s="155" t="s">
        <v>213</v>
      </c>
      <c r="C258" s="156">
        <v>223875</v>
      </c>
      <c r="D258" s="156">
        <v>152000</v>
      </c>
      <c r="E258" s="156">
        <v>607267</v>
      </c>
      <c r="F258" s="156">
        <v>679142</v>
      </c>
    </row>
    <row r="259" spans="1:6" x14ac:dyDescent="0.25">
      <c r="A259" s="158">
        <v>243605001</v>
      </c>
      <c r="B259" s="155" t="s">
        <v>406</v>
      </c>
      <c r="C259" s="156">
        <v>223875</v>
      </c>
      <c r="D259" s="156">
        <v>76000</v>
      </c>
      <c r="E259" s="156">
        <v>531267</v>
      </c>
      <c r="F259" s="156">
        <v>679142</v>
      </c>
    </row>
    <row r="260" spans="1:6" x14ac:dyDescent="0.25">
      <c r="A260" s="158">
        <v>243605002</v>
      </c>
      <c r="B260" s="155" t="s">
        <v>405</v>
      </c>
      <c r="C260" s="156">
        <v>0</v>
      </c>
      <c r="D260" s="156">
        <v>76000</v>
      </c>
      <c r="E260" s="156">
        <v>76000</v>
      </c>
      <c r="F260" s="156">
        <v>0</v>
      </c>
    </row>
    <row r="261" spans="1:6" x14ac:dyDescent="0.25">
      <c r="A261" s="158">
        <v>243608</v>
      </c>
      <c r="B261" s="155" t="s">
        <v>214</v>
      </c>
      <c r="C261" s="156">
        <v>2286355</v>
      </c>
      <c r="D261" s="156">
        <v>3796867</v>
      </c>
      <c r="E261" s="156">
        <v>1854550</v>
      </c>
      <c r="F261" s="156">
        <v>344038</v>
      </c>
    </row>
    <row r="262" spans="1:6" x14ac:dyDescent="0.25">
      <c r="A262" s="158">
        <v>243608001</v>
      </c>
      <c r="B262" s="155" t="s">
        <v>406</v>
      </c>
      <c r="C262" s="156">
        <v>2286355</v>
      </c>
      <c r="D262" s="156">
        <v>747990</v>
      </c>
      <c r="E262" s="156">
        <v>550</v>
      </c>
      <c r="F262" s="156">
        <v>1538915</v>
      </c>
    </row>
    <row r="263" spans="1:6" x14ac:dyDescent="0.25">
      <c r="A263" s="158">
        <v>243608002</v>
      </c>
      <c r="B263" s="155" t="s">
        <v>405</v>
      </c>
      <c r="C263" s="156">
        <v>0</v>
      </c>
      <c r="D263" s="156">
        <v>3048877</v>
      </c>
      <c r="E263" s="156">
        <v>1854000</v>
      </c>
      <c r="F263" s="156">
        <v>-1194877</v>
      </c>
    </row>
    <row r="264" spans="1:6" x14ac:dyDescent="0.25">
      <c r="A264" s="158">
        <v>243615</v>
      </c>
      <c r="B264" s="155" t="s">
        <v>215</v>
      </c>
      <c r="C264" s="156">
        <v>6030615</v>
      </c>
      <c r="D264" s="156">
        <v>12084000</v>
      </c>
      <c r="E264" s="156">
        <v>12023000</v>
      </c>
      <c r="F264" s="156">
        <v>5969615</v>
      </c>
    </row>
    <row r="265" spans="1:6" x14ac:dyDescent="0.25">
      <c r="A265" s="158">
        <v>243615001</v>
      </c>
      <c r="B265" s="155" t="s">
        <v>406</v>
      </c>
      <c r="C265" s="156">
        <v>6030615</v>
      </c>
      <c r="D265" s="156">
        <v>6042000</v>
      </c>
      <c r="E265" s="156">
        <v>5981000</v>
      </c>
      <c r="F265" s="156">
        <v>5969615</v>
      </c>
    </row>
    <row r="266" spans="1:6" x14ac:dyDescent="0.25">
      <c r="A266" s="158">
        <v>243615002</v>
      </c>
      <c r="B266" s="155" t="s">
        <v>405</v>
      </c>
      <c r="C266" s="156">
        <v>0</v>
      </c>
      <c r="D266" s="156">
        <v>6042000</v>
      </c>
      <c r="E266" s="156">
        <v>6042000</v>
      </c>
      <c r="F266" s="156">
        <v>0</v>
      </c>
    </row>
    <row r="267" spans="1:6" x14ac:dyDescent="0.25">
      <c r="A267" s="158">
        <v>243625</v>
      </c>
      <c r="B267" s="155" t="s">
        <v>407</v>
      </c>
      <c r="C267" s="156">
        <v>3639393</v>
      </c>
      <c r="D267" s="156">
        <v>1136000</v>
      </c>
      <c r="E267" s="156">
        <v>823517</v>
      </c>
      <c r="F267" s="156">
        <v>3326910</v>
      </c>
    </row>
    <row r="268" spans="1:6" x14ac:dyDescent="0.25">
      <c r="A268" s="158">
        <v>243625001</v>
      </c>
      <c r="B268" s="155" t="s">
        <v>408</v>
      </c>
      <c r="C268" s="156">
        <v>3639393</v>
      </c>
      <c r="D268" s="156">
        <v>568000</v>
      </c>
      <c r="E268" s="156">
        <v>255517</v>
      </c>
      <c r="F268" s="156">
        <v>3326910</v>
      </c>
    </row>
    <row r="269" spans="1:6" x14ac:dyDescent="0.25">
      <c r="A269" s="158">
        <v>243625002</v>
      </c>
      <c r="B269" s="155" t="s">
        <v>409</v>
      </c>
      <c r="C269" s="156">
        <v>0</v>
      </c>
      <c r="D269" s="156">
        <v>568000</v>
      </c>
      <c r="E269" s="156">
        <v>568000</v>
      </c>
      <c r="F269" s="156">
        <v>0</v>
      </c>
    </row>
    <row r="270" spans="1:6" x14ac:dyDescent="0.25">
      <c r="A270" s="158">
        <v>243626</v>
      </c>
      <c r="B270" s="155" t="s">
        <v>410</v>
      </c>
      <c r="C270" s="156">
        <v>584</v>
      </c>
      <c r="D270" s="156">
        <v>0</v>
      </c>
      <c r="E270" s="156">
        <v>0</v>
      </c>
      <c r="F270" s="156">
        <v>584</v>
      </c>
    </row>
    <row r="271" spans="1:6" x14ac:dyDescent="0.25">
      <c r="A271" s="158">
        <v>243626001</v>
      </c>
      <c r="B271" s="155" t="s">
        <v>406</v>
      </c>
      <c r="C271" s="156">
        <v>584</v>
      </c>
      <c r="D271" s="156">
        <v>0</v>
      </c>
      <c r="E271" s="156">
        <v>0</v>
      </c>
      <c r="F271" s="156">
        <v>584</v>
      </c>
    </row>
    <row r="272" spans="1:6" x14ac:dyDescent="0.25">
      <c r="A272" s="158">
        <v>243626002</v>
      </c>
      <c r="B272" s="155" t="s">
        <v>405</v>
      </c>
      <c r="C272" s="156">
        <v>0</v>
      </c>
      <c r="D272" s="156">
        <v>0</v>
      </c>
      <c r="E272" s="156">
        <v>0</v>
      </c>
      <c r="F272" s="156">
        <v>0</v>
      </c>
    </row>
    <row r="273" spans="1:6" x14ac:dyDescent="0.25">
      <c r="A273" s="158">
        <v>243627</v>
      </c>
      <c r="B273" s="155" t="s">
        <v>411</v>
      </c>
      <c r="C273" s="156">
        <v>3313153</v>
      </c>
      <c r="D273" s="156">
        <v>39244</v>
      </c>
      <c r="E273" s="156">
        <v>1103161</v>
      </c>
      <c r="F273" s="156">
        <v>4377070</v>
      </c>
    </row>
    <row r="274" spans="1:6" x14ac:dyDescent="0.25">
      <c r="A274" s="158">
        <v>243627001</v>
      </c>
      <c r="B274" s="155" t="s">
        <v>406</v>
      </c>
      <c r="C274" s="156">
        <v>3313344</v>
      </c>
      <c r="D274" s="156">
        <v>39244</v>
      </c>
      <c r="E274" s="156">
        <v>1103161</v>
      </c>
      <c r="F274" s="156">
        <v>4377261</v>
      </c>
    </row>
    <row r="275" spans="1:6" x14ac:dyDescent="0.25">
      <c r="A275" s="158">
        <v>243627002</v>
      </c>
      <c r="B275" s="155" t="s">
        <v>405</v>
      </c>
      <c r="C275" s="156">
        <v>-191</v>
      </c>
      <c r="D275" s="156">
        <v>0</v>
      </c>
      <c r="E275" s="156">
        <v>0</v>
      </c>
      <c r="F275" s="156">
        <v>-191</v>
      </c>
    </row>
    <row r="276" spans="1:6" x14ac:dyDescent="0.25">
      <c r="A276" s="158">
        <v>243628</v>
      </c>
      <c r="B276" s="155" t="s">
        <v>412</v>
      </c>
      <c r="C276" s="156">
        <v>0</v>
      </c>
      <c r="D276" s="156">
        <v>0</v>
      </c>
      <c r="E276" s="156">
        <v>0</v>
      </c>
      <c r="F276" s="156">
        <v>0</v>
      </c>
    </row>
    <row r="277" spans="1:6" x14ac:dyDescent="0.25">
      <c r="A277" s="158">
        <v>243628001</v>
      </c>
      <c r="B277" s="155" t="s">
        <v>406</v>
      </c>
      <c r="C277" s="156">
        <v>0</v>
      </c>
      <c r="D277" s="156">
        <v>0</v>
      </c>
      <c r="E277" s="156">
        <v>0</v>
      </c>
      <c r="F277" s="156">
        <v>0</v>
      </c>
    </row>
    <row r="278" spans="1:6" x14ac:dyDescent="0.25">
      <c r="A278" s="158">
        <v>243628002</v>
      </c>
      <c r="B278" s="155" t="s">
        <v>405</v>
      </c>
      <c r="C278" s="156">
        <v>0</v>
      </c>
      <c r="D278" s="156">
        <v>0</v>
      </c>
      <c r="E278" s="156">
        <v>0</v>
      </c>
      <c r="F278" s="156">
        <v>0</v>
      </c>
    </row>
    <row r="279" spans="1:6" x14ac:dyDescent="0.25">
      <c r="A279" s="158">
        <v>243630</v>
      </c>
      <c r="B279" s="155" t="s">
        <v>218</v>
      </c>
      <c r="C279" s="156">
        <v>0</v>
      </c>
      <c r="D279" s="156">
        <v>0</v>
      </c>
      <c r="E279" s="156">
        <v>0</v>
      </c>
      <c r="F279" s="156">
        <v>0</v>
      </c>
    </row>
    <row r="280" spans="1:6" x14ac:dyDescent="0.25">
      <c r="A280" s="158">
        <v>243630001</v>
      </c>
      <c r="B280" s="155" t="s">
        <v>406</v>
      </c>
      <c r="C280" s="156">
        <v>0</v>
      </c>
      <c r="D280" s="156">
        <v>0</v>
      </c>
      <c r="E280" s="156">
        <v>0</v>
      </c>
      <c r="F280" s="156">
        <v>0</v>
      </c>
    </row>
    <row r="281" spans="1:6" x14ac:dyDescent="0.25">
      <c r="A281" s="158">
        <v>243630002</v>
      </c>
      <c r="B281" s="155" t="s">
        <v>405</v>
      </c>
      <c r="C281" s="156">
        <v>0</v>
      </c>
      <c r="D281" s="156">
        <v>0</v>
      </c>
      <c r="E281" s="156">
        <v>0</v>
      </c>
      <c r="F281" s="156">
        <v>0</v>
      </c>
    </row>
    <row r="282" spans="1:6" x14ac:dyDescent="0.25">
      <c r="A282" s="158">
        <v>2440</v>
      </c>
      <c r="B282" s="155" t="s">
        <v>413</v>
      </c>
      <c r="C282" s="156">
        <v>0</v>
      </c>
      <c r="D282" s="156">
        <v>0</v>
      </c>
      <c r="E282" s="156">
        <v>15931233</v>
      </c>
      <c r="F282" s="156">
        <v>15931233</v>
      </c>
    </row>
    <row r="283" spans="1:6" x14ac:dyDescent="0.25">
      <c r="A283" s="158">
        <v>244003</v>
      </c>
      <c r="B283" s="155" t="s">
        <v>276</v>
      </c>
      <c r="C283" s="156">
        <v>0</v>
      </c>
      <c r="D283" s="156">
        <v>0</v>
      </c>
      <c r="E283" s="156">
        <v>15870233</v>
      </c>
      <c r="F283" s="156">
        <v>15870233</v>
      </c>
    </row>
    <row r="284" spans="1:6" x14ac:dyDescent="0.25">
      <c r="A284" s="158">
        <v>244003001</v>
      </c>
      <c r="B284" s="155" t="s">
        <v>276</v>
      </c>
      <c r="C284" s="156">
        <v>0</v>
      </c>
      <c r="D284" s="156">
        <v>0</v>
      </c>
      <c r="E284" s="156">
        <v>15870233</v>
      </c>
      <c r="F284" s="156">
        <v>15870233</v>
      </c>
    </row>
    <row r="285" spans="1:6" x14ac:dyDescent="0.25">
      <c r="A285" s="158">
        <v>244014</v>
      </c>
      <c r="B285" s="155" t="s">
        <v>247</v>
      </c>
      <c r="C285" s="156">
        <v>0</v>
      </c>
      <c r="D285" s="156">
        <v>0</v>
      </c>
      <c r="E285" s="156">
        <v>0</v>
      </c>
      <c r="F285" s="156">
        <v>0</v>
      </c>
    </row>
    <row r="286" spans="1:6" x14ac:dyDescent="0.25">
      <c r="A286" s="158">
        <v>244014001</v>
      </c>
      <c r="B286" s="155" t="s">
        <v>247</v>
      </c>
      <c r="C286" s="156">
        <v>0</v>
      </c>
      <c r="D286" s="156">
        <v>0</v>
      </c>
      <c r="E286" s="156">
        <v>0</v>
      </c>
      <c r="F286" s="156">
        <v>0</v>
      </c>
    </row>
    <row r="287" spans="1:6" x14ac:dyDescent="0.25">
      <c r="A287" s="158">
        <v>244016</v>
      </c>
      <c r="B287" s="155" t="s">
        <v>414</v>
      </c>
      <c r="C287" s="156">
        <v>0</v>
      </c>
      <c r="D287" s="156">
        <v>0</v>
      </c>
      <c r="E287" s="156">
        <v>61000</v>
      </c>
      <c r="F287" s="156">
        <v>61000</v>
      </c>
    </row>
    <row r="288" spans="1:6" x14ac:dyDescent="0.25">
      <c r="A288" s="158">
        <v>244016001</v>
      </c>
      <c r="B288" s="155" t="s">
        <v>414</v>
      </c>
      <c r="C288" s="156">
        <v>0</v>
      </c>
      <c r="D288" s="156">
        <v>0</v>
      </c>
      <c r="E288" s="156">
        <v>61000</v>
      </c>
      <c r="F288" s="156">
        <v>61000</v>
      </c>
    </row>
    <row r="289" spans="1:6" x14ac:dyDescent="0.25">
      <c r="A289" s="158">
        <v>244023</v>
      </c>
      <c r="B289" s="155" t="s">
        <v>415</v>
      </c>
      <c r="C289" s="156">
        <v>0</v>
      </c>
      <c r="D289" s="156">
        <v>0</v>
      </c>
      <c r="E289" s="156">
        <v>0</v>
      </c>
      <c r="F289" s="156">
        <v>0</v>
      </c>
    </row>
    <row r="290" spans="1:6" x14ac:dyDescent="0.25">
      <c r="A290" s="158">
        <v>244023001</v>
      </c>
      <c r="B290" s="155" t="s">
        <v>415</v>
      </c>
      <c r="C290" s="156">
        <v>0</v>
      </c>
      <c r="D290" s="156">
        <v>0</v>
      </c>
      <c r="E290" s="156">
        <v>0</v>
      </c>
      <c r="F290" s="156">
        <v>0</v>
      </c>
    </row>
    <row r="291" spans="1:6" x14ac:dyDescent="0.25">
      <c r="A291" s="158">
        <v>244024</v>
      </c>
      <c r="B291" s="155" t="s">
        <v>277</v>
      </c>
      <c r="C291" s="156">
        <v>0</v>
      </c>
      <c r="D291" s="156">
        <v>0</v>
      </c>
      <c r="E291" s="156">
        <v>0</v>
      </c>
      <c r="F291" s="156">
        <v>0</v>
      </c>
    </row>
    <row r="292" spans="1:6" x14ac:dyDescent="0.25">
      <c r="A292" s="158">
        <v>244024001</v>
      </c>
      <c r="B292" s="155" t="s">
        <v>277</v>
      </c>
      <c r="C292" s="156">
        <v>0</v>
      </c>
      <c r="D292" s="156">
        <v>0</v>
      </c>
      <c r="E292" s="156">
        <v>0</v>
      </c>
      <c r="F292" s="156">
        <v>0</v>
      </c>
    </row>
    <row r="293" spans="1:6" x14ac:dyDescent="0.25">
      <c r="A293" s="158">
        <v>2460</v>
      </c>
      <c r="B293" s="155" t="s">
        <v>416</v>
      </c>
      <c r="C293" s="156">
        <v>0</v>
      </c>
      <c r="D293" s="156">
        <v>0</v>
      </c>
      <c r="E293" s="156">
        <v>0</v>
      </c>
      <c r="F293" s="156">
        <v>0</v>
      </c>
    </row>
    <row r="294" spans="1:6" x14ac:dyDescent="0.25">
      <c r="A294" s="158">
        <v>246002</v>
      </c>
      <c r="B294" s="155" t="s">
        <v>417</v>
      </c>
      <c r="C294" s="156">
        <v>0</v>
      </c>
      <c r="D294" s="156">
        <v>0</v>
      </c>
      <c r="E294" s="156">
        <v>0</v>
      </c>
      <c r="F294" s="156">
        <v>0</v>
      </c>
    </row>
    <row r="295" spans="1:6" x14ac:dyDescent="0.25">
      <c r="A295" s="158">
        <v>246002001</v>
      </c>
      <c r="B295" s="155" t="s">
        <v>417</v>
      </c>
      <c r="C295" s="156">
        <v>0</v>
      </c>
      <c r="D295" s="156">
        <v>0</v>
      </c>
      <c r="E295" s="156">
        <v>0</v>
      </c>
      <c r="F295" s="156">
        <v>0</v>
      </c>
    </row>
    <row r="296" spans="1:6" x14ac:dyDescent="0.25">
      <c r="A296" s="158">
        <v>246003</v>
      </c>
      <c r="B296" s="155" t="s">
        <v>418</v>
      </c>
      <c r="C296" s="156">
        <v>0</v>
      </c>
      <c r="D296" s="156">
        <v>0</v>
      </c>
      <c r="E296" s="156">
        <v>0</v>
      </c>
      <c r="F296" s="156">
        <v>0</v>
      </c>
    </row>
    <row r="297" spans="1:6" x14ac:dyDescent="0.25">
      <c r="A297" s="158">
        <v>246003002</v>
      </c>
      <c r="B297" s="155" t="s">
        <v>419</v>
      </c>
      <c r="C297" s="156">
        <v>0</v>
      </c>
      <c r="D297" s="156">
        <v>0</v>
      </c>
      <c r="E297" s="156">
        <v>0</v>
      </c>
      <c r="F297" s="156">
        <v>0</v>
      </c>
    </row>
    <row r="298" spans="1:6" x14ac:dyDescent="0.25">
      <c r="A298" s="158">
        <v>2490</v>
      </c>
      <c r="B298" s="155" t="s">
        <v>420</v>
      </c>
      <c r="C298" s="156">
        <v>33003600</v>
      </c>
      <c r="D298" s="156">
        <v>37616235.299999997</v>
      </c>
      <c r="E298" s="156">
        <v>53865262.259999998</v>
      </c>
      <c r="F298" s="156">
        <v>49252626.960000001</v>
      </c>
    </row>
    <row r="299" spans="1:6" x14ac:dyDescent="0.25">
      <c r="A299" s="158">
        <v>249028</v>
      </c>
      <c r="B299" s="155" t="s">
        <v>193</v>
      </c>
      <c r="C299" s="156">
        <v>0</v>
      </c>
      <c r="D299" s="156">
        <v>0</v>
      </c>
      <c r="E299" s="156">
        <v>0</v>
      </c>
      <c r="F299" s="156">
        <v>0</v>
      </c>
    </row>
    <row r="300" spans="1:6" x14ac:dyDescent="0.25">
      <c r="A300" s="158">
        <v>249028001</v>
      </c>
      <c r="B300" s="155" t="s">
        <v>193</v>
      </c>
      <c r="C300" s="156">
        <v>0</v>
      </c>
      <c r="D300" s="156">
        <v>0</v>
      </c>
      <c r="E300" s="156">
        <v>0</v>
      </c>
      <c r="F300" s="156">
        <v>0</v>
      </c>
    </row>
    <row r="301" spans="1:6" x14ac:dyDescent="0.25">
      <c r="A301" s="158">
        <v>249040</v>
      </c>
      <c r="B301" s="155" t="s">
        <v>421</v>
      </c>
      <c r="C301" s="156">
        <v>236500</v>
      </c>
      <c r="D301" s="156">
        <v>0</v>
      </c>
      <c r="E301" s="156">
        <v>0</v>
      </c>
      <c r="F301" s="156">
        <v>236500</v>
      </c>
    </row>
    <row r="302" spans="1:6" x14ac:dyDescent="0.25">
      <c r="A302" s="158">
        <v>249040001</v>
      </c>
      <c r="B302" s="155" t="s">
        <v>421</v>
      </c>
      <c r="C302" s="156">
        <v>236500</v>
      </c>
      <c r="D302" s="156">
        <v>0</v>
      </c>
      <c r="E302" s="156">
        <v>0</v>
      </c>
      <c r="F302" s="156">
        <v>236500</v>
      </c>
    </row>
    <row r="303" spans="1:6" x14ac:dyDescent="0.25">
      <c r="A303" s="158">
        <v>249045</v>
      </c>
      <c r="B303" s="155" t="s">
        <v>333</v>
      </c>
      <c r="C303" s="156">
        <v>0</v>
      </c>
      <c r="D303" s="156">
        <v>0</v>
      </c>
      <c r="E303" s="156">
        <v>0</v>
      </c>
      <c r="F303" s="156">
        <v>0</v>
      </c>
    </row>
    <row r="304" spans="1:6" x14ac:dyDescent="0.25">
      <c r="A304" s="158">
        <v>249045001</v>
      </c>
      <c r="B304" s="155" t="s">
        <v>333</v>
      </c>
      <c r="C304" s="156">
        <v>0</v>
      </c>
      <c r="D304" s="156">
        <v>0</v>
      </c>
      <c r="E304" s="156">
        <v>0</v>
      </c>
      <c r="F304" s="156">
        <v>0</v>
      </c>
    </row>
    <row r="305" spans="1:6" x14ac:dyDescent="0.25">
      <c r="A305" s="158">
        <v>249050</v>
      </c>
      <c r="B305" s="155" t="s">
        <v>422</v>
      </c>
      <c r="C305" s="156">
        <v>31101100</v>
      </c>
      <c r="D305" s="156">
        <v>0</v>
      </c>
      <c r="E305" s="156">
        <v>11513900</v>
      </c>
      <c r="F305" s="156">
        <v>42615000</v>
      </c>
    </row>
    <row r="306" spans="1:6" x14ac:dyDescent="0.25">
      <c r="A306" s="158">
        <v>249050001</v>
      </c>
      <c r="B306" s="155" t="s">
        <v>264</v>
      </c>
      <c r="C306" s="156">
        <v>18657300</v>
      </c>
      <c r="D306" s="156">
        <v>0</v>
      </c>
      <c r="E306" s="156">
        <v>6907000</v>
      </c>
      <c r="F306" s="156">
        <v>25564300</v>
      </c>
    </row>
    <row r="307" spans="1:6" x14ac:dyDescent="0.25">
      <c r="A307" s="158">
        <v>249050002</v>
      </c>
      <c r="B307" s="155" t="s">
        <v>265</v>
      </c>
      <c r="C307" s="156">
        <v>12443800</v>
      </c>
      <c r="D307" s="156">
        <v>0</v>
      </c>
      <c r="E307" s="156">
        <v>4606900</v>
      </c>
      <c r="F307" s="156">
        <v>17050700</v>
      </c>
    </row>
    <row r="308" spans="1:6" x14ac:dyDescent="0.25">
      <c r="A308" s="158">
        <v>249051</v>
      </c>
      <c r="B308" s="155" t="s">
        <v>273</v>
      </c>
      <c r="C308" s="156">
        <v>0</v>
      </c>
      <c r="D308" s="156">
        <v>88296</v>
      </c>
      <c r="E308" s="156">
        <v>2849771.96</v>
      </c>
      <c r="F308" s="156">
        <v>2761475.96</v>
      </c>
    </row>
    <row r="309" spans="1:6" x14ac:dyDescent="0.25">
      <c r="A309" s="158">
        <v>249051001</v>
      </c>
      <c r="B309" s="155" t="s">
        <v>273</v>
      </c>
      <c r="C309" s="156">
        <v>0</v>
      </c>
      <c r="D309" s="156">
        <v>88296</v>
      </c>
      <c r="E309" s="156">
        <v>2849771.96</v>
      </c>
      <c r="F309" s="156">
        <v>2761475.96</v>
      </c>
    </row>
    <row r="310" spans="1:6" x14ac:dyDescent="0.25">
      <c r="A310" s="158">
        <v>249053</v>
      </c>
      <c r="B310" s="155" t="s">
        <v>274</v>
      </c>
      <c r="C310" s="156">
        <v>0</v>
      </c>
      <c r="D310" s="156">
        <v>0</v>
      </c>
      <c r="E310" s="156">
        <v>0</v>
      </c>
      <c r="F310" s="156">
        <v>0</v>
      </c>
    </row>
    <row r="311" spans="1:6" x14ac:dyDescent="0.25">
      <c r="A311" s="158">
        <v>249053001</v>
      </c>
      <c r="B311" s="155" t="s">
        <v>274</v>
      </c>
      <c r="C311" s="156">
        <v>0</v>
      </c>
      <c r="D311" s="156">
        <v>0</v>
      </c>
      <c r="E311" s="156">
        <v>0</v>
      </c>
      <c r="F311" s="156">
        <v>0</v>
      </c>
    </row>
    <row r="312" spans="1:6" x14ac:dyDescent="0.25">
      <c r="A312" s="158">
        <v>249054</v>
      </c>
      <c r="B312" s="155" t="s">
        <v>212</v>
      </c>
      <c r="C312" s="156">
        <v>0</v>
      </c>
      <c r="D312" s="156">
        <v>0</v>
      </c>
      <c r="E312" s="156">
        <v>0</v>
      </c>
      <c r="F312" s="156">
        <v>0</v>
      </c>
    </row>
    <row r="313" spans="1:6" x14ac:dyDescent="0.25">
      <c r="A313" s="158">
        <v>249054001</v>
      </c>
      <c r="B313" s="155" t="s">
        <v>212</v>
      </c>
      <c r="C313" s="156">
        <v>0</v>
      </c>
      <c r="D313" s="156">
        <v>0</v>
      </c>
      <c r="E313" s="156">
        <v>0</v>
      </c>
      <c r="F313" s="156">
        <v>0</v>
      </c>
    </row>
    <row r="314" spans="1:6" x14ac:dyDescent="0.25">
      <c r="A314" s="158">
        <v>249055</v>
      </c>
      <c r="B314" s="155" t="s">
        <v>213</v>
      </c>
      <c r="C314" s="156">
        <v>1666000</v>
      </c>
      <c r="D314" s="156">
        <v>37527939.299999997</v>
      </c>
      <c r="E314" s="156">
        <v>37527939.299999997</v>
      </c>
      <c r="F314" s="156">
        <v>1666000</v>
      </c>
    </row>
    <row r="315" spans="1:6" x14ac:dyDescent="0.25">
      <c r="A315" s="158">
        <v>249055001</v>
      </c>
      <c r="B315" s="155" t="s">
        <v>213</v>
      </c>
      <c r="C315" s="156">
        <v>1666000</v>
      </c>
      <c r="D315" s="156">
        <v>37527939.299999997</v>
      </c>
      <c r="E315" s="156">
        <v>37527939.299999997</v>
      </c>
      <c r="F315" s="156">
        <v>1666000</v>
      </c>
    </row>
    <row r="316" spans="1:6" x14ac:dyDescent="0.25">
      <c r="A316" s="158">
        <v>249058</v>
      </c>
      <c r="B316" s="155" t="s">
        <v>423</v>
      </c>
      <c r="C316" s="156">
        <v>0</v>
      </c>
      <c r="D316" s="156">
        <v>0</v>
      </c>
      <c r="E316" s="156">
        <v>1973651</v>
      </c>
      <c r="F316" s="156">
        <v>1973651</v>
      </c>
    </row>
    <row r="317" spans="1:6" x14ac:dyDescent="0.25">
      <c r="A317" s="158">
        <v>249058001</v>
      </c>
      <c r="B317" s="155" t="s">
        <v>423</v>
      </c>
      <c r="C317" s="156">
        <v>0</v>
      </c>
      <c r="D317" s="156">
        <v>0</v>
      </c>
      <c r="E317" s="156">
        <v>1973651</v>
      </c>
      <c r="F317" s="156">
        <v>1973651</v>
      </c>
    </row>
    <row r="318" spans="1:6" x14ac:dyDescent="0.25">
      <c r="A318" s="158">
        <v>249090</v>
      </c>
      <c r="B318" s="155" t="s">
        <v>50</v>
      </c>
      <c r="C318" s="156">
        <v>0</v>
      </c>
      <c r="D318" s="156">
        <v>0</v>
      </c>
      <c r="E318" s="156">
        <v>0</v>
      </c>
      <c r="F318" s="156">
        <v>0</v>
      </c>
    </row>
    <row r="319" spans="1:6" x14ac:dyDescent="0.25">
      <c r="A319" s="158">
        <v>249090001</v>
      </c>
      <c r="B319" s="155" t="s">
        <v>50</v>
      </c>
      <c r="C319" s="156">
        <v>0</v>
      </c>
      <c r="D319" s="156">
        <v>0</v>
      </c>
      <c r="E319" s="156">
        <v>0</v>
      </c>
      <c r="F319" s="156">
        <v>0</v>
      </c>
    </row>
    <row r="320" spans="1:6" x14ac:dyDescent="0.25">
      <c r="A320" s="158">
        <v>25</v>
      </c>
      <c r="B320" s="155" t="s">
        <v>221</v>
      </c>
      <c r="C320" s="156">
        <v>827059822.90999997</v>
      </c>
      <c r="D320" s="156">
        <v>208696206</v>
      </c>
      <c r="E320" s="156">
        <v>333306290</v>
      </c>
      <c r="F320" s="156">
        <v>951669906.90999997</v>
      </c>
    </row>
    <row r="321" spans="1:6" x14ac:dyDescent="0.25">
      <c r="A321" s="158">
        <v>2511</v>
      </c>
      <c r="B321" s="155" t="s">
        <v>424</v>
      </c>
      <c r="C321" s="156">
        <v>827059822.90999997</v>
      </c>
      <c r="D321" s="156">
        <v>208696206</v>
      </c>
      <c r="E321" s="156">
        <v>333306290</v>
      </c>
      <c r="F321" s="156">
        <v>951669906.90999997</v>
      </c>
    </row>
    <row r="322" spans="1:6" x14ac:dyDescent="0.25">
      <c r="A322" s="158">
        <v>251101</v>
      </c>
      <c r="B322" s="155" t="s">
        <v>222</v>
      </c>
      <c r="C322" s="156">
        <v>0</v>
      </c>
      <c r="D322" s="156">
        <v>166862700.00999999</v>
      </c>
      <c r="E322" s="156">
        <v>166862700.00999999</v>
      </c>
      <c r="F322" s="156">
        <v>0</v>
      </c>
    </row>
    <row r="323" spans="1:6" x14ac:dyDescent="0.25">
      <c r="A323" s="158">
        <v>251101001</v>
      </c>
      <c r="B323" s="155" t="s">
        <v>222</v>
      </c>
      <c r="C323" s="156">
        <v>0</v>
      </c>
      <c r="D323" s="156">
        <v>166862700.00999999</v>
      </c>
      <c r="E323" s="156">
        <v>166862700.00999999</v>
      </c>
      <c r="F323" s="156">
        <v>0</v>
      </c>
    </row>
    <row r="324" spans="1:6" x14ac:dyDescent="0.25">
      <c r="A324" s="158">
        <v>251102</v>
      </c>
      <c r="B324" s="155" t="s">
        <v>223</v>
      </c>
      <c r="C324" s="156">
        <v>18949929</v>
      </c>
      <c r="D324" s="156">
        <v>18949929</v>
      </c>
      <c r="E324" s="156">
        <v>19390306</v>
      </c>
      <c r="F324" s="156">
        <v>19390306</v>
      </c>
    </row>
    <row r="325" spans="1:6" x14ac:dyDescent="0.25">
      <c r="A325" s="158">
        <v>251102001</v>
      </c>
      <c r="B325" s="155" t="s">
        <v>223</v>
      </c>
      <c r="C325" s="156">
        <v>18949929</v>
      </c>
      <c r="D325" s="156">
        <v>18949929</v>
      </c>
      <c r="E325" s="156">
        <v>19390306</v>
      </c>
      <c r="F325" s="156">
        <v>19390306</v>
      </c>
    </row>
    <row r="326" spans="1:6" x14ac:dyDescent="0.25">
      <c r="A326" s="158">
        <v>251104</v>
      </c>
      <c r="B326" s="155" t="s">
        <v>224</v>
      </c>
      <c r="C326" s="156">
        <v>109463662.47</v>
      </c>
      <c r="D326" s="156">
        <v>0</v>
      </c>
      <c r="E326" s="156">
        <v>13833531</v>
      </c>
      <c r="F326" s="156">
        <v>123297193.47</v>
      </c>
    </row>
    <row r="327" spans="1:6" x14ac:dyDescent="0.25">
      <c r="A327" s="158">
        <v>251104001</v>
      </c>
      <c r="B327" s="155" t="s">
        <v>224</v>
      </c>
      <c r="C327" s="156">
        <v>109463662.47</v>
      </c>
      <c r="D327" s="156">
        <v>0</v>
      </c>
      <c r="E327" s="156">
        <v>13833531</v>
      </c>
      <c r="F327" s="156">
        <v>123297193.47</v>
      </c>
    </row>
    <row r="328" spans="1:6" x14ac:dyDescent="0.25">
      <c r="A328" s="158">
        <v>251105</v>
      </c>
      <c r="B328" s="155" t="s">
        <v>266</v>
      </c>
      <c r="C328" s="156">
        <v>75652839.810000002</v>
      </c>
      <c r="D328" s="156">
        <v>0</v>
      </c>
      <c r="E328" s="156">
        <v>9464173</v>
      </c>
      <c r="F328" s="156">
        <v>85117012.810000002</v>
      </c>
    </row>
    <row r="329" spans="1:6" x14ac:dyDescent="0.25">
      <c r="A329" s="158">
        <v>251105001</v>
      </c>
      <c r="B329" s="155" t="s">
        <v>266</v>
      </c>
      <c r="C329" s="156">
        <v>75652839.810000002</v>
      </c>
      <c r="D329" s="156">
        <v>0</v>
      </c>
      <c r="E329" s="156">
        <v>9464173</v>
      </c>
      <c r="F329" s="156">
        <v>85117012.810000002</v>
      </c>
    </row>
    <row r="330" spans="1:6" x14ac:dyDescent="0.25">
      <c r="A330" s="158">
        <v>251106</v>
      </c>
      <c r="B330" s="155" t="s">
        <v>268</v>
      </c>
      <c r="C330" s="156">
        <v>383664779.63</v>
      </c>
      <c r="D330" s="156">
        <v>0</v>
      </c>
      <c r="E330" s="156">
        <v>19057930</v>
      </c>
      <c r="F330" s="156">
        <v>402722709.63</v>
      </c>
    </row>
    <row r="331" spans="1:6" x14ac:dyDescent="0.25">
      <c r="A331" s="158">
        <v>251106001</v>
      </c>
      <c r="B331" s="155" t="s">
        <v>268</v>
      </c>
      <c r="C331" s="156">
        <v>383664779.63</v>
      </c>
      <c r="D331" s="156">
        <v>0</v>
      </c>
      <c r="E331" s="156">
        <v>19057930</v>
      </c>
      <c r="F331" s="156">
        <v>402722709.63</v>
      </c>
    </row>
    <row r="332" spans="1:6" x14ac:dyDescent="0.25">
      <c r="A332" s="158">
        <v>251107</v>
      </c>
      <c r="B332" s="155" t="s">
        <v>267</v>
      </c>
      <c r="C332" s="156">
        <v>60188138</v>
      </c>
      <c r="D332" s="156">
        <v>0</v>
      </c>
      <c r="E332" s="156">
        <v>20485090</v>
      </c>
      <c r="F332" s="156">
        <v>80673228</v>
      </c>
    </row>
    <row r="333" spans="1:6" x14ac:dyDescent="0.25">
      <c r="A333" s="158">
        <v>251107001</v>
      </c>
      <c r="B333" s="155" t="s">
        <v>267</v>
      </c>
      <c r="C333" s="156">
        <v>60188138</v>
      </c>
      <c r="D333" s="156">
        <v>0</v>
      </c>
      <c r="E333" s="156">
        <v>20485090</v>
      </c>
      <c r="F333" s="156">
        <v>80673228</v>
      </c>
    </row>
    <row r="334" spans="1:6" x14ac:dyDescent="0.25">
      <c r="A334" s="158">
        <v>251108</v>
      </c>
      <c r="B334" s="155" t="s">
        <v>197</v>
      </c>
      <c r="C334" s="156">
        <v>0</v>
      </c>
      <c r="D334" s="156">
        <v>0</v>
      </c>
      <c r="E334" s="156">
        <v>0</v>
      </c>
      <c r="F334" s="156">
        <v>0</v>
      </c>
    </row>
    <row r="335" spans="1:6" x14ac:dyDescent="0.25">
      <c r="A335" s="158">
        <v>251108001</v>
      </c>
      <c r="B335" s="155" t="s">
        <v>197</v>
      </c>
      <c r="C335" s="156">
        <v>0</v>
      </c>
      <c r="D335" s="156">
        <v>0</v>
      </c>
      <c r="E335" s="156">
        <v>0</v>
      </c>
      <c r="F335" s="156">
        <v>0</v>
      </c>
    </row>
    <row r="336" spans="1:6" x14ac:dyDescent="0.25">
      <c r="A336" s="158">
        <v>251109</v>
      </c>
      <c r="B336" s="155" t="s">
        <v>228</v>
      </c>
      <c r="C336" s="156">
        <v>522877</v>
      </c>
      <c r="D336" s="156">
        <v>1438846</v>
      </c>
      <c r="E336" s="156">
        <v>6145094</v>
      </c>
      <c r="F336" s="156">
        <v>5229125</v>
      </c>
    </row>
    <row r="337" spans="1:11" x14ac:dyDescent="0.25">
      <c r="A337" s="158">
        <v>251109001</v>
      </c>
      <c r="B337" s="155" t="s">
        <v>228</v>
      </c>
      <c r="C337" s="156">
        <v>522877</v>
      </c>
      <c r="D337" s="156">
        <v>1438846</v>
      </c>
      <c r="E337" s="156">
        <v>6145094</v>
      </c>
      <c r="F337" s="156">
        <v>5229125</v>
      </c>
    </row>
    <row r="338" spans="1:11" x14ac:dyDescent="0.25">
      <c r="A338" s="158">
        <v>251109002</v>
      </c>
      <c r="B338" s="155" t="s">
        <v>269</v>
      </c>
      <c r="C338" s="156">
        <v>0</v>
      </c>
      <c r="D338" s="156">
        <v>0</v>
      </c>
      <c r="E338" s="156">
        <v>0</v>
      </c>
      <c r="F338" s="156">
        <v>0</v>
      </c>
    </row>
    <row r="339" spans="1:11" x14ac:dyDescent="0.25">
      <c r="A339" s="158">
        <v>251110</v>
      </c>
      <c r="B339" s="155" t="s">
        <v>229</v>
      </c>
      <c r="C339" s="156">
        <v>0</v>
      </c>
      <c r="D339" s="156">
        <v>21444730.989999998</v>
      </c>
      <c r="E339" s="156">
        <v>21444730.989999998</v>
      </c>
      <c r="F339" s="156">
        <v>0</v>
      </c>
    </row>
    <row r="340" spans="1:11" x14ac:dyDescent="0.25">
      <c r="A340" s="158">
        <v>251110001</v>
      </c>
      <c r="B340" s="155" t="s">
        <v>229</v>
      </c>
      <c r="C340" s="156">
        <v>0</v>
      </c>
      <c r="D340" s="156">
        <v>21444730.989999998</v>
      </c>
      <c r="E340" s="156">
        <v>21444730.989999998</v>
      </c>
      <c r="F340" s="156">
        <v>0</v>
      </c>
    </row>
    <row r="341" spans="1:11" x14ac:dyDescent="0.25">
      <c r="A341" s="158">
        <v>251111</v>
      </c>
      <c r="B341" s="155" t="s">
        <v>425</v>
      </c>
      <c r="C341" s="156">
        <v>4739200</v>
      </c>
      <c r="D341" s="156">
        <v>0</v>
      </c>
      <c r="E341" s="156">
        <v>1737700</v>
      </c>
      <c r="F341" s="156">
        <v>6476900</v>
      </c>
    </row>
    <row r="342" spans="1:11" x14ac:dyDescent="0.25">
      <c r="A342" s="158">
        <v>251111001</v>
      </c>
      <c r="B342" s="155" t="s">
        <v>425</v>
      </c>
      <c r="C342" s="156">
        <v>4739200</v>
      </c>
      <c r="D342" s="156">
        <v>0</v>
      </c>
      <c r="E342" s="156">
        <v>1737700</v>
      </c>
      <c r="F342" s="156">
        <v>6476900</v>
      </c>
    </row>
    <row r="343" spans="1:11" x14ac:dyDescent="0.25">
      <c r="A343" s="158">
        <v>251113</v>
      </c>
      <c r="B343" s="155" t="s">
        <v>426</v>
      </c>
      <c r="C343" s="156">
        <v>0</v>
      </c>
      <c r="D343" s="156">
        <v>0</v>
      </c>
      <c r="E343" s="156">
        <v>0</v>
      </c>
      <c r="F343" s="156">
        <v>0</v>
      </c>
    </row>
    <row r="344" spans="1:11" x14ac:dyDescent="0.25">
      <c r="A344" s="158">
        <v>251113001</v>
      </c>
      <c r="B344" s="155" t="s">
        <v>426</v>
      </c>
      <c r="C344" s="156">
        <v>0</v>
      </c>
      <c r="D344" s="156">
        <v>0</v>
      </c>
      <c r="E344" s="156">
        <v>0</v>
      </c>
      <c r="F344" s="156">
        <v>0</v>
      </c>
    </row>
    <row r="345" spans="1:11" x14ac:dyDescent="0.25">
      <c r="A345" s="158">
        <v>251115</v>
      </c>
      <c r="B345" s="155" t="s">
        <v>427</v>
      </c>
      <c r="C345" s="156">
        <v>0</v>
      </c>
      <c r="D345" s="156">
        <v>0</v>
      </c>
      <c r="E345" s="156">
        <v>0</v>
      </c>
      <c r="F345" s="156">
        <v>0</v>
      </c>
    </row>
    <row r="346" spans="1:11" x14ac:dyDescent="0.25">
      <c r="A346" s="158">
        <v>251115001</v>
      </c>
      <c r="B346" s="155" t="s">
        <v>427</v>
      </c>
      <c r="C346" s="156">
        <v>0</v>
      </c>
      <c r="D346" s="156">
        <v>0</v>
      </c>
      <c r="E346" s="156">
        <v>0</v>
      </c>
      <c r="F346" s="156">
        <v>0</v>
      </c>
    </row>
    <row r="347" spans="1:11" x14ac:dyDescent="0.25">
      <c r="A347" s="158">
        <v>251122</v>
      </c>
      <c r="B347" s="155" t="s">
        <v>428</v>
      </c>
      <c r="C347" s="156">
        <v>84103283</v>
      </c>
      <c r="D347" s="156">
        <v>0</v>
      </c>
      <c r="E347" s="156">
        <v>25995887</v>
      </c>
      <c r="F347" s="156">
        <v>110099170</v>
      </c>
    </row>
    <row r="348" spans="1:11" s="233" customFormat="1" x14ac:dyDescent="0.25">
      <c r="A348" s="158">
        <v>251122001</v>
      </c>
      <c r="B348" s="155" t="s">
        <v>428</v>
      </c>
      <c r="C348" s="156">
        <v>84103283</v>
      </c>
      <c r="D348" s="156">
        <v>0</v>
      </c>
      <c r="E348" s="156">
        <v>25995887</v>
      </c>
      <c r="F348" s="156">
        <v>110099170</v>
      </c>
      <c r="G348" s="231"/>
      <c r="H348" s="231"/>
      <c r="I348" s="231"/>
      <c r="J348" s="231"/>
      <c r="K348" s="231"/>
    </row>
    <row r="349" spans="1:11" x14ac:dyDescent="0.25">
      <c r="A349" s="158">
        <v>251123</v>
      </c>
      <c r="B349" s="155" t="s">
        <v>231</v>
      </c>
      <c r="C349" s="156">
        <v>64611494</v>
      </c>
      <c r="D349" s="156">
        <v>0</v>
      </c>
      <c r="E349" s="156">
        <v>19681148</v>
      </c>
      <c r="F349" s="156">
        <v>84292642</v>
      </c>
    </row>
    <row r="350" spans="1:11" x14ac:dyDescent="0.25">
      <c r="A350" s="158">
        <v>251123001</v>
      </c>
      <c r="B350" s="155" t="s">
        <v>231</v>
      </c>
      <c r="C350" s="156">
        <v>64611494</v>
      </c>
      <c r="D350" s="156">
        <v>0</v>
      </c>
      <c r="E350" s="156">
        <v>19681148</v>
      </c>
      <c r="F350" s="156">
        <v>84292642</v>
      </c>
    </row>
    <row r="351" spans="1:11" x14ac:dyDescent="0.25">
      <c r="A351" s="158">
        <v>251124</v>
      </c>
      <c r="B351" s="155" t="s">
        <v>232</v>
      </c>
      <c r="C351" s="156">
        <v>24871700</v>
      </c>
      <c r="D351" s="156">
        <v>0</v>
      </c>
      <c r="E351" s="156">
        <v>9208000</v>
      </c>
      <c r="F351" s="156">
        <v>34079700</v>
      </c>
      <c r="K351" s="233"/>
    </row>
    <row r="352" spans="1:11" x14ac:dyDescent="0.25">
      <c r="A352" s="158">
        <v>251124001</v>
      </c>
      <c r="B352" s="155" t="s">
        <v>232</v>
      </c>
      <c r="C352" s="156">
        <v>24871700</v>
      </c>
      <c r="D352" s="156">
        <v>0</v>
      </c>
      <c r="E352" s="156">
        <v>9208000</v>
      </c>
      <c r="F352" s="156">
        <v>34079700</v>
      </c>
    </row>
    <row r="353" spans="1:11" x14ac:dyDescent="0.25">
      <c r="A353" s="158">
        <v>251125</v>
      </c>
      <c r="B353" s="155" t="s">
        <v>429</v>
      </c>
      <c r="C353" s="156">
        <v>291920</v>
      </c>
      <c r="D353" s="156">
        <v>0</v>
      </c>
      <c r="E353" s="156">
        <v>0</v>
      </c>
      <c r="F353" s="156">
        <v>291920</v>
      </c>
    </row>
    <row r="354" spans="1:11" x14ac:dyDescent="0.25">
      <c r="A354" s="158">
        <v>251125001</v>
      </c>
      <c r="B354" s="155" t="s">
        <v>429</v>
      </c>
      <c r="C354" s="156">
        <v>291920</v>
      </c>
      <c r="D354" s="156">
        <v>0</v>
      </c>
      <c r="E354" s="156">
        <v>0</v>
      </c>
      <c r="F354" s="156">
        <v>291920</v>
      </c>
    </row>
    <row r="355" spans="1:11" s="233" customFormat="1" x14ac:dyDescent="0.25">
      <c r="A355" s="158">
        <v>27</v>
      </c>
      <c r="B355" s="155" t="s">
        <v>61</v>
      </c>
      <c r="C355" s="156">
        <v>81395952</v>
      </c>
      <c r="D355" s="156">
        <v>0</v>
      </c>
      <c r="E355" s="156">
        <v>0</v>
      </c>
      <c r="F355" s="156">
        <v>81395952</v>
      </c>
      <c r="G355" s="231"/>
      <c r="H355" s="231"/>
      <c r="I355" s="231"/>
      <c r="J355" s="231"/>
      <c r="K355" s="231"/>
    </row>
    <row r="356" spans="1:11" x14ac:dyDescent="0.25">
      <c r="A356" s="158">
        <v>2701</v>
      </c>
      <c r="B356" s="155" t="s">
        <v>430</v>
      </c>
      <c r="C356" s="156">
        <v>81395952</v>
      </c>
      <c r="D356" s="156">
        <v>0</v>
      </c>
      <c r="E356" s="156">
        <v>0</v>
      </c>
      <c r="F356" s="156">
        <v>81395952</v>
      </c>
    </row>
    <row r="357" spans="1:11" s="233" customFormat="1" x14ac:dyDescent="0.25">
      <c r="A357" s="158">
        <v>270101</v>
      </c>
      <c r="B357" s="155" t="s">
        <v>431</v>
      </c>
      <c r="C357" s="156">
        <v>0</v>
      </c>
      <c r="D357" s="156">
        <v>0</v>
      </c>
      <c r="E357" s="156">
        <v>0</v>
      </c>
      <c r="F357" s="156">
        <v>0</v>
      </c>
      <c r="G357" s="231"/>
      <c r="H357" s="231"/>
      <c r="I357" s="231"/>
      <c r="J357" s="231"/>
      <c r="K357" s="231"/>
    </row>
    <row r="358" spans="1:11" x14ac:dyDescent="0.25">
      <c r="A358" s="158">
        <v>270101001</v>
      </c>
      <c r="B358" s="155" t="s">
        <v>431</v>
      </c>
      <c r="C358" s="156">
        <v>0</v>
      </c>
      <c r="D358" s="156">
        <v>0</v>
      </c>
      <c r="E358" s="156">
        <v>0</v>
      </c>
      <c r="F358" s="156">
        <v>0</v>
      </c>
      <c r="K358" s="233"/>
    </row>
    <row r="359" spans="1:11" x14ac:dyDescent="0.25">
      <c r="A359" s="158">
        <v>270103</v>
      </c>
      <c r="B359" s="155" t="s">
        <v>292</v>
      </c>
      <c r="C359" s="156">
        <v>81395952</v>
      </c>
      <c r="D359" s="156">
        <v>0</v>
      </c>
      <c r="E359" s="156">
        <v>0</v>
      </c>
      <c r="F359" s="156">
        <v>81395952</v>
      </c>
    </row>
    <row r="360" spans="1:11" s="233" customFormat="1" x14ac:dyDescent="0.25">
      <c r="A360" s="158">
        <v>270103001</v>
      </c>
      <c r="B360" s="155" t="s">
        <v>292</v>
      </c>
      <c r="C360" s="156">
        <v>81395952</v>
      </c>
      <c r="D360" s="156">
        <v>0</v>
      </c>
      <c r="E360" s="156">
        <v>0</v>
      </c>
      <c r="F360" s="156">
        <v>81395952</v>
      </c>
      <c r="G360" s="231"/>
      <c r="H360" s="231"/>
      <c r="I360" s="231"/>
      <c r="J360" s="231"/>
    </row>
    <row r="361" spans="1:11" x14ac:dyDescent="0.25">
      <c r="A361" s="158">
        <v>29</v>
      </c>
      <c r="B361" s="155" t="s">
        <v>432</v>
      </c>
      <c r="C361" s="156">
        <v>0</v>
      </c>
      <c r="D361" s="156">
        <v>0</v>
      </c>
      <c r="E361" s="156">
        <v>0</v>
      </c>
      <c r="F361" s="156">
        <v>0</v>
      </c>
      <c r="K361" s="233"/>
    </row>
    <row r="362" spans="1:11" x14ac:dyDescent="0.25">
      <c r="A362" s="158">
        <v>2910</v>
      </c>
      <c r="B362" s="155" t="s">
        <v>433</v>
      </c>
      <c r="C362" s="156">
        <v>0</v>
      </c>
      <c r="D362" s="156">
        <v>0</v>
      </c>
      <c r="E362" s="156">
        <v>0</v>
      </c>
      <c r="F362" s="156">
        <v>0</v>
      </c>
      <c r="K362" s="233"/>
    </row>
    <row r="363" spans="1:11" x14ac:dyDescent="0.25">
      <c r="A363" s="158">
        <v>291007</v>
      </c>
      <c r="B363" s="155" t="s">
        <v>434</v>
      </c>
      <c r="C363" s="156">
        <v>0</v>
      </c>
      <c r="D363" s="156">
        <v>0</v>
      </c>
      <c r="E363" s="156">
        <v>0</v>
      </c>
      <c r="F363" s="156">
        <v>0</v>
      </c>
      <c r="K363" s="233"/>
    </row>
    <row r="364" spans="1:11" x14ac:dyDescent="0.25">
      <c r="A364" s="158">
        <v>291007001</v>
      </c>
      <c r="B364" s="155" t="s">
        <v>435</v>
      </c>
      <c r="C364" s="156">
        <v>0</v>
      </c>
      <c r="D364" s="156">
        <v>0</v>
      </c>
      <c r="E364" s="156">
        <v>0</v>
      </c>
      <c r="F364" s="156">
        <v>0</v>
      </c>
      <c r="K364" s="233"/>
    </row>
    <row r="365" spans="1:11" s="233" customFormat="1" x14ac:dyDescent="0.25">
      <c r="A365" s="242">
        <v>3</v>
      </c>
      <c r="B365" s="243" t="s">
        <v>20</v>
      </c>
      <c r="C365" s="244">
        <v>7975577272.3800001</v>
      </c>
      <c r="D365" s="244">
        <v>0</v>
      </c>
      <c r="E365" s="244">
        <v>0</v>
      </c>
      <c r="F365" s="244">
        <v>7975577272.3800001</v>
      </c>
      <c r="H365" s="234">
        <f>+C365-D365+E365</f>
        <v>7975577272.3800001</v>
      </c>
      <c r="I365" s="234">
        <f>+F365-H365</f>
        <v>0</v>
      </c>
    </row>
    <row r="366" spans="1:11" x14ac:dyDescent="0.25">
      <c r="A366" s="158">
        <v>31</v>
      </c>
      <c r="B366" s="155" t="s">
        <v>233</v>
      </c>
      <c r="C366" s="156">
        <v>7975577272.3800001</v>
      </c>
      <c r="D366" s="156">
        <v>0</v>
      </c>
      <c r="E366" s="156">
        <v>0</v>
      </c>
      <c r="F366" s="156">
        <v>7975577272.3800001</v>
      </c>
    </row>
    <row r="367" spans="1:11" x14ac:dyDescent="0.25">
      <c r="A367" s="158">
        <v>3105</v>
      </c>
      <c r="B367" s="155" t="s">
        <v>437</v>
      </c>
      <c r="C367" s="156">
        <v>2135861251.4400001</v>
      </c>
      <c r="D367" s="156">
        <v>0</v>
      </c>
      <c r="E367" s="156">
        <v>0</v>
      </c>
      <c r="F367" s="156">
        <v>2135861251.4400001</v>
      </c>
      <c r="G367" s="233" t="s">
        <v>436</v>
      </c>
      <c r="H367" s="234">
        <f>+H2-H216-H365</f>
        <v>-26784289.060002327</v>
      </c>
      <c r="I367" s="233"/>
      <c r="J367" s="233"/>
      <c r="K367" s="233"/>
    </row>
    <row r="368" spans="1:11" x14ac:dyDescent="0.25">
      <c r="A368" s="158">
        <v>310506</v>
      </c>
      <c r="B368" s="155" t="s">
        <v>65</v>
      </c>
      <c r="C368" s="156">
        <v>2135861251.4400001</v>
      </c>
      <c r="D368" s="156">
        <v>0</v>
      </c>
      <c r="E368" s="156">
        <v>0</v>
      </c>
      <c r="F368" s="156">
        <v>2135861251.4400001</v>
      </c>
      <c r="H368" s="232">
        <f>+H216+H365-H2</f>
        <v>26784289.060001373</v>
      </c>
    </row>
    <row r="369" spans="1:11" x14ac:dyDescent="0.25">
      <c r="A369" s="158">
        <v>310506001</v>
      </c>
      <c r="B369" s="155" t="s">
        <v>438</v>
      </c>
      <c r="C369" s="156">
        <v>1676954948.4400001</v>
      </c>
      <c r="D369" s="156">
        <v>0</v>
      </c>
      <c r="E369" s="156">
        <v>0</v>
      </c>
      <c r="F369" s="156">
        <v>1676954948.4400001</v>
      </c>
    </row>
    <row r="370" spans="1:11" x14ac:dyDescent="0.25">
      <c r="A370" s="158">
        <v>310506002</v>
      </c>
      <c r="B370" s="155" t="s">
        <v>439</v>
      </c>
      <c r="C370" s="156">
        <v>458906303</v>
      </c>
      <c r="D370" s="156">
        <v>0</v>
      </c>
      <c r="E370" s="156">
        <v>0</v>
      </c>
      <c r="F370" s="156">
        <v>458906303</v>
      </c>
    </row>
    <row r="371" spans="1:11" x14ac:dyDescent="0.25">
      <c r="A371" s="158">
        <v>3109</v>
      </c>
      <c r="B371" s="155" t="s">
        <v>441</v>
      </c>
      <c r="C371" s="156">
        <v>5839716020.9399996</v>
      </c>
      <c r="D371" s="156">
        <v>0</v>
      </c>
      <c r="E371" s="156">
        <v>0</v>
      </c>
      <c r="F371" s="156">
        <v>5839716020.9399996</v>
      </c>
      <c r="G371" s="231" t="s">
        <v>440</v>
      </c>
      <c r="H371" s="232">
        <f>+H399-H427</f>
        <v>-26784289.059999943</v>
      </c>
    </row>
    <row r="372" spans="1:11" x14ac:dyDescent="0.25">
      <c r="A372" s="158">
        <v>310901</v>
      </c>
      <c r="B372" s="155" t="s">
        <v>442</v>
      </c>
      <c r="C372" s="156">
        <v>7609995408.46</v>
      </c>
      <c r="D372" s="156">
        <v>0</v>
      </c>
      <c r="E372" s="156">
        <v>0</v>
      </c>
      <c r="F372" s="156">
        <v>7609995408.46</v>
      </c>
      <c r="G372" s="231" t="s">
        <v>515</v>
      </c>
      <c r="H372" s="232">
        <f>+H367-H371</f>
        <v>-2.384185791015625E-6</v>
      </c>
    </row>
    <row r="373" spans="1:11" x14ac:dyDescent="0.25">
      <c r="A373" s="158">
        <v>310901001</v>
      </c>
      <c r="B373" s="155" t="s">
        <v>442</v>
      </c>
      <c r="C373" s="156">
        <v>3794284764.5999999</v>
      </c>
      <c r="D373" s="156">
        <v>0</v>
      </c>
      <c r="E373" s="156">
        <v>0</v>
      </c>
      <c r="F373" s="156">
        <v>3794284764.5999999</v>
      </c>
    </row>
    <row r="374" spans="1:11" x14ac:dyDescent="0.25">
      <c r="A374" s="158">
        <v>310901002</v>
      </c>
      <c r="B374" s="155" t="s">
        <v>443</v>
      </c>
      <c r="C374" s="156">
        <v>10596625.82</v>
      </c>
      <c r="D374" s="156">
        <v>0</v>
      </c>
      <c r="E374" s="156">
        <v>0</v>
      </c>
      <c r="F374" s="156">
        <v>10596625.82</v>
      </c>
    </row>
    <row r="375" spans="1:11" x14ac:dyDescent="0.25">
      <c r="A375" s="158">
        <v>310901003</v>
      </c>
      <c r="B375" s="155" t="s">
        <v>444</v>
      </c>
      <c r="C375" s="156">
        <v>3805114018.04</v>
      </c>
      <c r="D375" s="156">
        <v>0</v>
      </c>
      <c r="E375" s="156">
        <v>0</v>
      </c>
      <c r="F375" s="156">
        <v>3805114018.04</v>
      </c>
    </row>
    <row r="376" spans="1:11" x14ac:dyDescent="0.25">
      <c r="A376" s="158">
        <v>310902</v>
      </c>
      <c r="B376" s="155" t="s">
        <v>445</v>
      </c>
      <c r="C376" s="156">
        <v>-1770279387.52</v>
      </c>
      <c r="D376" s="156">
        <v>0</v>
      </c>
      <c r="E376" s="156">
        <v>0</v>
      </c>
      <c r="F376" s="156">
        <v>-1770279387.52</v>
      </c>
    </row>
    <row r="377" spans="1:11" x14ac:dyDescent="0.25">
      <c r="A377" s="158">
        <v>310902001</v>
      </c>
      <c r="B377" s="155" t="s">
        <v>445</v>
      </c>
      <c r="C377" s="156">
        <v>-1770279387.52</v>
      </c>
      <c r="D377" s="156">
        <v>0</v>
      </c>
      <c r="E377" s="156">
        <v>0</v>
      </c>
      <c r="F377" s="156">
        <v>-1770279387.52</v>
      </c>
    </row>
    <row r="378" spans="1:11" x14ac:dyDescent="0.25">
      <c r="A378" s="158">
        <v>3110</v>
      </c>
      <c r="B378" s="155" t="s">
        <v>446</v>
      </c>
      <c r="C378" s="156">
        <v>0</v>
      </c>
      <c r="D378" s="156">
        <v>0</v>
      </c>
      <c r="E378" s="156">
        <v>0</v>
      </c>
      <c r="F378" s="156">
        <v>0</v>
      </c>
    </row>
    <row r="379" spans="1:11" x14ac:dyDescent="0.25">
      <c r="A379" s="158">
        <v>311001</v>
      </c>
      <c r="B379" s="155" t="s">
        <v>447</v>
      </c>
      <c r="C379" s="156">
        <v>0</v>
      </c>
      <c r="D379" s="156">
        <v>0</v>
      </c>
      <c r="E379" s="156">
        <v>0</v>
      </c>
      <c r="F379" s="156">
        <v>0</v>
      </c>
    </row>
    <row r="380" spans="1:11" x14ac:dyDescent="0.25">
      <c r="A380" s="158">
        <v>311001001</v>
      </c>
      <c r="B380" s="155" t="s">
        <v>448</v>
      </c>
      <c r="C380" s="156">
        <v>0</v>
      </c>
      <c r="D380" s="156">
        <v>0</v>
      </c>
      <c r="E380" s="156">
        <v>0</v>
      </c>
      <c r="F380" s="156">
        <v>0</v>
      </c>
    </row>
    <row r="381" spans="1:11" x14ac:dyDescent="0.25">
      <c r="A381" s="158">
        <v>311002</v>
      </c>
      <c r="B381" s="155" t="s">
        <v>449</v>
      </c>
      <c r="C381" s="156">
        <v>0</v>
      </c>
      <c r="D381" s="156">
        <v>0</v>
      </c>
      <c r="E381" s="156">
        <v>0</v>
      </c>
      <c r="F381" s="156">
        <v>0</v>
      </c>
    </row>
    <row r="382" spans="1:11" s="233" customFormat="1" x14ac:dyDescent="0.25">
      <c r="A382" s="158">
        <v>311002001</v>
      </c>
      <c r="B382" s="155" t="s">
        <v>449</v>
      </c>
      <c r="C382" s="156">
        <v>0</v>
      </c>
      <c r="D382" s="156">
        <v>0</v>
      </c>
      <c r="E382" s="156">
        <v>0</v>
      </c>
      <c r="F382" s="156">
        <v>0</v>
      </c>
      <c r="G382" s="231"/>
      <c r="H382" s="231"/>
      <c r="I382" s="231"/>
      <c r="J382" s="231"/>
      <c r="K382" s="231"/>
    </row>
    <row r="383" spans="1:11" x14ac:dyDescent="0.25">
      <c r="A383" s="158">
        <v>3145</v>
      </c>
      <c r="B383" s="155" t="s">
        <v>450</v>
      </c>
      <c r="C383" s="156">
        <v>0</v>
      </c>
      <c r="D383" s="156">
        <v>0</v>
      </c>
      <c r="E383" s="156">
        <v>0</v>
      </c>
      <c r="F383" s="156">
        <v>0</v>
      </c>
    </row>
    <row r="384" spans="1:11" x14ac:dyDescent="0.25">
      <c r="A384" s="158">
        <v>314505</v>
      </c>
      <c r="B384" s="155" t="s">
        <v>13</v>
      </c>
      <c r="C384" s="156">
        <v>0</v>
      </c>
      <c r="D384" s="156">
        <v>0</v>
      </c>
      <c r="E384" s="156">
        <v>0</v>
      </c>
      <c r="F384" s="156">
        <v>0</v>
      </c>
    </row>
    <row r="385" spans="1:11" x14ac:dyDescent="0.25">
      <c r="A385" s="158">
        <v>314505004</v>
      </c>
      <c r="B385" s="155" t="s">
        <v>451</v>
      </c>
      <c r="C385" s="156">
        <v>0</v>
      </c>
      <c r="D385" s="156">
        <v>0</v>
      </c>
      <c r="E385" s="156">
        <v>0</v>
      </c>
      <c r="F385" s="156">
        <v>0</v>
      </c>
    </row>
    <row r="386" spans="1:11" x14ac:dyDescent="0.25">
      <c r="A386" s="158">
        <v>314506</v>
      </c>
      <c r="B386" s="155" t="s">
        <v>452</v>
      </c>
      <c r="C386" s="156">
        <v>0</v>
      </c>
      <c r="D386" s="156">
        <v>0</v>
      </c>
      <c r="E386" s="156">
        <v>0</v>
      </c>
      <c r="F386" s="156">
        <v>0</v>
      </c>
    </row>
    <row r="387" spans="1:11" x14ac:dyDescent="0.25">
      <c r="A387" s="158">
        <v>314506001</v>
      </c>
      <c r="B387" s="155" t="s">
        <v>453</v>
      </c>
      <c r="C387" s="156">
        <v>0</v>
      </c>
      <c r="D387" s="156">
        <v>0</v>
      </c>
      <c r="E387" s="156">
        <v>0</v>
      </c>
      <c r="F387" s="156">
        <v>0</v>
      </c>
    </row>
    <row r="388" spans="1:11" x14ac:dyDescent="0.25">
      <c r="A388" s="158">
        <v>314506003</v>
      </c>
      <c r="B388" s="155" t="s">
        <v>454</v>
      </c>
      <c r="C388" s="156">
        <v>0</v>
      </c>
      <c r="D388" s="156">
        <v>0</v>
      </c>
      <c r="E388" s="156">
        <v>0</v>
      </c>
      <c r="F388" s="156">
        <v>0</v>
      </c>
    </row>
    <row r="389" spans="1:11" s="233" customFormat="1" x14ac:dyDescent="0.25">
      <c r="A389" s="158">
        <v>314506004</v>
      </c>
      <c r="B389" s="155" t="s">
        <v>455</v>
      </c>
      <c r="C389" s="156">
        <v>0</v>
      </c>
      <c r="D389" s="156">
        <v>0</v>
      </c>
      <c r="E389" s="156">
        <v>0</v>
      </c>
      <c r="F389" s="156">
        <v>0</v>
      </c>
      <c r="G389" s="231"/>
      <c r="H389" s="231"/>
      <c r="I389" s="231"/>
      <c r="J389" s="231"/>
    </row>
    <row r="390" spans="1:11" x14ac:dyDescent="0.25">
      <c r="A390" s="158">
        <v>314512</v>
      </c>
      <c r="B390" s="155" t="s">
        <v>14</v>
      </c>
      <c r="C390" s="156">
        <v>0</v>
      </c>
      <c r="D390" s="156">
        <v>0</v>
      </c>
      <c r="E390" s="156">
        <v>0</v>
      </c>
      <c r="F390" s="156">
        <v>0</v>
      </c>
    </row>
    <row r="391" spans="1:11" s="233" customFormat="1" x14ac:dyDescent="0.25">
      <c r="A391" s="158">
        <v>314512001</v>
      </c>
      <c r="B391" s="155" t="s">
        <v>456</v>
      </c>
      <c r="C391" s="156">
        <v>0</v>
      </c>
      <c r="D391" s="156">
        <v>0</v>
      </c>
      <c r="E391" s="156">
        <v>0</v>
      </c>
      <c r="F391" s="156">
        <v>0</v>
      </c>
      <c r="G391" s="231"/>
      <c r="H391" s="231"/>
      <c r="I391" s="231"/>
      <c r="J391" s="231"/>
      <c r="K391" s="231"/>
    </row>
    <row r="392" spans="1:11" x14ac:dyDescent="0.25">
      <c r="A392" s="158">
        <v>314512002</v>
      </c>
      <c r="B392" s="155" t="s">
        <v>457</v>
      </c>
      <c r="C392" s="156">
        <v>0</v>
      </c>
      <c r="D392" s="156">
        <v>0</v>
      </c>
      <c r="E392" s="156">
        <v>0</v>
      </c>
      <c r="F392" s="156">
        <v>0</v>
      </c>
    </row>
    <row r="393" spans="1:11" x14ac:dyDescent="0.25">
      <c r="A393" s="158">
        <v>314512003</v>
      </c>
      <c r="B393" s="155" t="s">
        <v>458</v>
      </c>
      <c r="C393" s="156">
        <v>0</v>
      </c>
      <c r="D393" s="156">
        <v>0</v>
      </c>
      <c r="E393" s="156">
        <v>0</v>
      </c>
      <c r="F393" s="156">
        <v>0</v>
      </c>
    </row>
    <row r="394" spans="1:11" s="233" customFormat="1" x14ac:dyDescent="0.25">
      <c r="A394" s="158">
        <v>314512004</v>
      </c>
      <c r="B394" s="155" t="s">
        <v>459</v>
      </c>
      <c r="C394" s="156">
        <v>0</v>
      </c>
      <c r="D394" s="156">
        <v>0</v>
      </c>
      <c r="E394" s="156">
        <v>0</v>
      </c>
      <c r="F394" s="156">
        <v>0</v>
      </c>
      <c r="G394" s="231"/>
      <c r="H394" s="231"/>
      <c r="I394" s="231"/>
      <c r="J394" s="231"/>
      <c r="K394" s="231"/>
    </row>
    <row r="395" spans="1:11" x14ac:dyDescent="0.25">
      <c r="A395" s="158">
        <v>314515</v>
      </c>
      <c r="B395" s="155" t="s">
        <v>10</v>
      </c>
      <c r="C395" s="156">
        <v>0</v>
      </c>
      <c r="D395" s="156">
        <v>0</v>
      </c>
      <c r="E395" s="156">
        <v>0</v>
      </c>
      <c r="F395" s="156">
        <v>0</v>
      </c>
    </row>
    <row r="396" spans="1:11" x14ac:dyDescent="0.25">
      <c r="A396" s="158">
        <v>314515003</v>
      </c>
      <c r="B396" s="155" t="s">
        <v>460</v>
      </c>
      <c r="C396" s="156">
        <v>0</v>
      </c>
      <c r="D396" s="156">
        <v>0</v>
      </c>
      <c r="E396" s="156">
        <v>0</v>
      </c>
      <c r="F396" s="156">
        <v>0</v>
      </c>
      <c r="K396" s="233"/>
    </row>
    <row r="397" spans="1:11" x14ac:dyDescent="0.25">
      <c r="A397" s="158">
        <v>314590</v>
      </c>
      <c r="B397" s="155" t="s">
        <v>461</v>
      </c>
      <c r="C397" s="156">
        <v>0</v>
      </c>
      <c r="D397" s="156">
        <v>0</v>
      </c>
      <c r="E397" s="156">
        <v>0</v>
      </c>
      <c r="F397" s="156">
        <v>0</v>
      </c>
    </row>
    <row r="398" spans="1:11" x14ac:dyDescent="0.25">
      <c r="A398" s="158">
        <v>314590001</v>
      </c>
      <c r="B398" s="155" t="s">
        <v>462</v>
      </c>
      <c r="C398" s="156">
        <v>0</v>
      </c>
      <c r="D398" s="156">
        <v>0</v>
      </c>
      <c r="E398" s="156">
        <v>0</v>
      </c>
      <c r="F398" s="156">
        <v>0</v>
      </c>
      <c r="K398" s="233"/>
    </row>
    <row r="399" spans="1:11" s="233" customFormat="1" x14ac:dyDescent="0.25">
      <c r="A399" s="242">
        <v>4</v>
      </c>
      <c r="B399" s="243" t="s">
        <v>237</v>
      </c>
      <c r="C399" s="244">
        <v>1489364271.51</v>
      </c>
      <c r="D399" s="244">
        <v>0</v>
      </c>
      <c r="E399" s="244">
        <v>497729037.10000002</v>
      </c>
      <c r="F399" s="244">
        <v>1987093308.6099999</v>
      </c>
      <c r="H399" s="234">
        <f>+C399-D399+E399</f>
        <v>1987093308.6100001</v>
      </c>
      <c r="I399" s="234">
        <f>+F399-H399</f>
        <v>0</v>
      </c>
    </row>
    <row r="400" spans="1:11" x14ac:dyDescent="0.25">
      <c r="A400" s="158">
        <v>42</v>
      </c>
      <c r="B400" s="155" t="s">
        <v>238</v>
      </c>
      <c r="C400" s="156">
        <v>60294992</v>
      </c>
      <c r="D400" s="156">
        <v>0</v>
      </c>
      <c r="E400" s="156">
        <v>4935000</v>
      </c>
      <c r="F400" s="156">
        <v>65229992</v>
      </c>
    </row>
    <row r="401" spans="1:11" x14ac:dyDescent="0.25">
      <c r="A401" s="158">
        <v>4204</v>
      </c>
      <c r="B401" s="155" t="s">
        <v>345</v>
      </c>
      <c r="C401" s="156">
        <v>34371608</v>
      </c>
      <c r="D401" s="156">
        <v>0</v>
      </c>
      <c r="E401" s="156">
        <v>3463250</v>
      </c>
      <c r="F401" s="156">
        <v>37834858</v>
      </c>
    </row>
    <row r="402" spans="1:11" x14ac:dyDescent="0.25">
      <c r="A402" s="158">
        <v>420401</v>
      </c>
      <c r="B402" s="155" t="s">
        <v>240</v>
      </c>
      <c r="C402" s="156">
        <v>31589608</v>
      </c>
      <c r="D402" s="156">
        <v>0</v>
      </c>
      <c r="E402" s="156">
        <v>1808550</v>
      </c>
      <c r="F402" s="156">
        <v>33398158</v>
      </c>
    </row>
    <row r="403" spans="1:11" x14ac:dyDescent="0.25">
      <c r="A403" s="158">
        <v>420401001</v>
      </c>
      <c r="B403" s="155" t="s">
        <v>240</v>
      </c>
      <c r="C403" s="156">
        <v>31589608</v>
      </c>
      <c r="D403" s="156">
        <v>0</v>
      </c>
      <c r="E403" s="156">
        <v>1808550</v>
      </c>
      <c r="F403" s="156">
        <v>33398158</v>
      </c>
    </row>
    <row r="404" spans="1:11" x14ac:dyDescent="0.25">
      <c r="A404" s="158">
        <v>420410</v>
      </c>
      <c r="B404" s="155" t="s">
        <v>241</v>
      </c>
      <c r="C404" s="156">
        <v>2782000</v>
      </c>
      <c r="D404" s="156">
        <v>0</v>
      </c>
      <c r="E404" s="156">
        <v>1654700</v>
      </c>
      <c r="F404" s="156">
        <v>4436700</v>
      </c>
    </row>
    <row r="405" spans="1:11" x14ac:dyDescent="0.25">
      <c r="A405" s="158">
        <v>420410001</v>
      </c>
      <c r="B405" s="155" t="s">
        <v>241</v>
      </c>
      <c r="C405" s="156">
        <v>2782000</v>
      </c>
      <c r="D405" s="156">
        <v>0</v>
      </c>
      <c r="E405" s="156">
        <v>1654700</v>
      </c>
      <c r="F405" s="156">
        <v>4436700</v>
      </c>
    </row>
    <row r="406" spans="1:11" x14ac:dyDescent="0.25">
      <c r="A406" s="158">
        <v>4210</v>
      </c>
      <c r="B406" s="155" t="s">
        <v>463</v>
      </c>
      <c r="C406" s="156">
        <v>25923384</v>
      </c>
      <c r="D406" s="156">
        <v>0</v>
      </c>
      <c r="E406" s="156">
        <v>1471750</v>
      </c>
      <c r="F406" s="156">
        <v>27395134</v>
      </c>
    </row>
    <row r="407" spans="1:11" x14ac:dyDescent="0.25">
      <c r="A407" s="158">
        <v>421004</v>
      </c>
      <c r="B407" s="155" t="s">
        <v>240</v>
      </c>
      <c r="C407" s="156">
        <v>4826284</v>
      </c>
      <c r="D407" s="156">
        <v>0</v>
      </c>
      <c r="E407" s="156">
        <v>187550</v>
      </c>
      <c r="F407" s="156">
        <v>5013834</v>
      </c>
    </row>
    <row r="408" spans="1:11" x14ac:dyDescent="0.25">
      <c r="A408" s="158">
        <v>421004001</v>
      </c>
      <c r="B408" s="155" t="s">
        <v>240</v>
      </c>
      <c r="C408" s="156">
        <v>4826284</v>
      </c>
      <c r="D408" s="156">
        <v>0</v>
      </c>
      <c r="E408" s="156">
        <v>187550</v>
      </c>
      <c r="F408" s="156">
        <v>5013834</v>
      </c>
    </row>
    <row r="409" spans="1:11" x14ac:dyDescent="0.25">
      <c r="A409" s="158">
        <v>421025</v>
      </c>
      <c r="B409" s="155" t="s">
        <v>155</v>
      </c>
      <c r="C409" s="156">
        <v>20859800</v>
      </c>
      <c r="D409" s="156">
        <v>0</v>
      </c>
      <c r="E409" s="156">
        <v>1190500</v>
      </c>
      <c r="F409" s="156">
        <v>22050300</v>
      </c>
    </row>
    <row r="410" spans="1:11" x14ac:dyDescent="0.25">
      <c r="A410" s="158">
        <v>421025001</v>
      </c>
      <c r="B410" s="155" t="s">
        <v>155</v>
      </c>
      <c r="C410" s="156">
        <v>20859800</v>
      </c>
      <c r="D410" s="156">
        <v>0</v>
      </c>
      <c r="E410" s="156">
        <v>1190500</v>
      </c>
      <c r="F410" s="156">
        <v>22050300</v>
      </c>
    </row>
    <row r="411" spans="1:11" s="233" customFormat="1" x14ac:dyDescent="0.25">
      <c r="A411" s="158">
        <v>421038</v>
      </c>
      <c r="B411" s="155" t="s">
        <v>562</v>
      </c>
      <c r="C411" s="156">
        <v>140000</v>
      </c>
      <c r="D411" s="156">
        <v>0</v>
      </c>
      <c r="E411" s="156">
        <v>0</v>
      </c>
      <c r="F411" s="156">
        <v>140000</v>
      </c>
      <c r="G411" s="231"/>
      <c r="H411" s="231"/>
      <c r="I411" s="231"/>
      <c r="J411" s="231"/>
      <c r="K411" s="231"/>
    </row>
    <row r="412" spans="1:11" x14ac:dyDescent="0.25">
      <c r="A412" s="158">
        <v>421038001</v>
      </c>
      <c r="B412" s="155" t="s">
        <v>562</v>
      </c>
      <c r="C412" s="156">
        <v>140000</v>
      </c>
      <c r="D412" s="156">
        <v>0</v>
      </c>
      <c r="E412" s="156">
        <v>0</v>
      </c>
      <c r="F412" s="156">
        <v>140000</v>
      </c>
    </row>
    <row r="413" spans="1:11" x14ac:dyDescent="0.25">
      <c r="A413" s="158">
        <v>421090</v>
      </c>
      <c r="B413" s="155" t="s">
        <v>242</v>
      </c>
      <c r="C413" s="156">
        <v>97300</v>
      </c>
      <c r="D413" s="156">
        <v>0</v>
      </c>
      <c r="E413" s="156">
        <v>93700</v>
      </c>
      <c r="F413" s="156">
        <v>191000</v>
      </c>
    </row>
    <row r="414" spans="1:11" x14ac:dyDescent="0.25">
      <c r="A414" s="158">
        <v>421090005</v>
      </c>
      <c r="B414" s="155" t="s">
        <v>464</v>
      </c>
      <c r="C414" s="156">
        <v>97300</v>
      </c>
      <c r="D414" s="156">
        <v>0</v>
      </c>
      <c r="E414" s="156">
        <v>93700</v>
      </c>
      <c r="F414" s="156">
        <v>191000</v>
      </c>
    </row>
    <row r="415" spans="1:11" x14ac:dyDescent="0.25">
      <c r="A415" s="158">
        <v>47</v>
      </c>
      <c r="B415" s="155" t="s">
        <v>283</v>
      </c>
      <c r="C415" s="156">
        <v>1429067838.51</v>
      </c>
      <c r="D415" s="156">
        <v>0</v>
      </c>
      <c r="E415" s="156">
        <v>492794037.10000002</v>
      </c>
      <c r="F415" s="156">
        <v>1921861875.6099999</v>
      </c>
    </row>
    <row r="416" spans="1:11" x14ac:dyDescent="0.25">
      <c r="A416" s="158">
        <v>4705</v>
      </c>
      <c r="B416" s="155" t="s">
        <v>465</v>
      </c>
      <c r="C416" s="156">
        <v>1388544017.51</v>
      </c>
      <c r="D416" s="156">
        <v>0</v>
      </c>
      <c r="E416" s="156">
        <v>486671707.10000002</v>
      </c>
      <c r="F416" s="156">
        <v>1875215724.6099999</v>
      </c>
    </row>
    <row r="417" spans="1:11" s="233" customFormat="1" x14ac:dyDescent="0.25">
      <c r="A417" s="158">
        <v>470508</v>
      </c>
      <c r="B417" s="155" t="s">
        <v>245</v>
      </c>
      <c r="C417" s="156">
        <v>981410203.50999999</v>
      </c>
      <c r="D417" s="156">
        <v>0</v>
      </c>
      <c r="E417" s="156">
        <v>359236770.30000001</v>
      </c>
      <c r="F417" s="156">
        <v>1340646973.8099999</v>
      </c>
      <c r="G417" s="231"/>
      <c r="H417" s="231"/>
      <c r="I417" s="231"/>
      <c r="J417" s="231"/>
      <c r="K417" s="231"/>
    </row>
    <row r="418" spans="1:11" x14ac:dyDescent="0.25">
      <c r="A418" s="158">
        <v>470510</v>
      </c>
      <c r="B418" s="155" t="s">
        <v>246</v>
      </c>
      <c r="C418" s="156">
        <v>407133814</v>
      </c>
      <c r="D418" s="156">
        <v>0</v>
      </c>
      <c r="E418" s="156">
        <v>127434936.8</v>
      </c>
      <c r="F418" s="156">
        <v>534568750.80000001</v>
      </c>
      <c r="K418" s="233"/>
    </row>
    <row r="419" spans="1:11" s="233" customFormat="1" x14ac:dyDescent="0.25">
      <c r="A419" s="158">
        <v>4722</v>
      </c>
      <c r="B419" s="155" t="s">
        <v>466</v>
      </c>
      <c r="C419" s="156">
        <v>40523821</v>
      </c>
      <c r="D419" s="156">
        <v>0</v>
      </c>
      <c r="E419" s="156">
        <v>6122330</v>
      </c>
      <c r="F419" s="156">
        <v>46646151</v>
      </c>
      <c r="G419" s="231"/>
      <c r="H419" s="231"/>
      <c r="I419" s="231"/>
      <c r="J419" s="231"/>
      <c r="K419" s="231"/>
    </row>
    <row r="420" spans="1:11" x14ac:dyDescent="0.25">
      <c r="A420" s="158">
        <v>472201</v>
      </c>
      <c r="B420" s="155" t="s">
        <v>467</v>
      </c>
      <c r="C420" s="156">
        <v>40523821</v>
      </c>
      <c r="D420" s="156">
        <v>0</v>
      </c>
      <c r="E420" s="156">
        <v>6122330</v>
      </c>
      <c r="F420" s="156">
        <v>46646151</v>
      </c>
    </row>
    <row r="421" spans="1:11" x14ac:dyDescent="0.25">
      <c r="A421" s="158">
        <v>48</v>
      </c>
      <c r="B421" s="155" t="s">
        <v>108</v>
      </c>
      <c r="C421" s="156">
        <v>1441</v>
      </c>
      <c r="D421" s="156">
        <v>0</v>
      </c>
      <c r="E421" s="156">
        <v>0</v>
      </c>
      <c r="F421" s="156">
        <v>1441</v>
      </c>
    </row>
    <row r="422" spans="1:11" s="233" customFormat="1" x14ac:dyDescent="0.25">
      <c r="A422" s="158">
        <v>4808</v>
      </c>
      <c r="B422" s="155" t="s">
        <v>468</v>
      </c>
      <c r="C422" s="156">
        <v>1441</v>
      </c>
      <c r="D422" s="156">
        <v>0</v>
      </c>
      <c r="E422" s="156">
        <v>0</v>
      </c>
      <c r="F422" s="156">
        <v>1441</v>
      </c>
      <c r="G422" s="231"/>
      <c r="H422" s="231"/>
      <c r="I422" s="231"/>
      <c r="J422" s="231"/>
      <c r="K422" s="231"/>
    </row>
    <row r="423" spans="1:11" x14ac:dyDescent="0.25">
      <c r="A423" s="158">
        <v>480827</v>
      </c>
      <c r="B423" s="155" t="s">
        <v>250</v>
      </c>
      <c r="C423" s="156">
        <v>1050</v>
      </c>
      <c r="D423" s="156">
        <v>0</v>
      </c>
      <c r="E423" s="156">
        <v>0</v>
      </c>
      <c r="F423" s="156">
        <v>1050</v>
      </c>
    </row>
    <row r="424" spans="1:11" x14ac:dyDescent="0.25">
      <c r="A424" s="158">
        <v>480827001</v>
      </c>
      <c r="B424" s="155" t="s">
        <v>250</v>
      </c>
      <c r="C424" s="156">
        <v>1050</v>
      </c>
      <c r="D424" s="156">
        <v>0</v>
      </c>
      <c r="E424" s="156">
        <v>0</v>
      </c>
      <c r="F424" s="156">
        <v>1050</v>
      </c>
      <c r="K424" s="233"/>
    </row>
    <row r="425" spans="1:11" x14ac:dyDescent="0.25">
      <c r="A425" s="158">
        <v>480890</v>
      </c>
      <c r="B425" s="155" t="s">
        <v>469</v>
      </c>
      <c r="C425" s="156">
        <v>391</v>
      </c>
      <c r="D425" s="156">
        <v>0</v>
      </c>
      <c r="E425" s="156">
        <v>0</v>
      </c>
      <c r="F425" s="156">
        <v>391</v>
      </c>
    </row>
    <row r="426" spans="1:11" x14ac:dyDescent="0.25">
      <c r="A426" s="158">
        <v>480890003</v>
      </c>
      <c r="B426" s="155" t="s">
        <v>470</v>
      </c>
      <c r="C426" s="156">
        <v>391</v>
      </c>
      <c r="D426" s="156">
        <v>0</v>
      </c>
      <c r="E426" s="156">
        <v>0</v>
      </c>
      <c r="F426" s="156">
        <v>391</v>
      </c>
      <c r="K426" s="233"/>
    </row>
    <row r="427" spans="1:11" s="233" customFormat="1" x14ac:dyDescent="0.25">
      <c r="A427" s="242">
        <v>5</v>
      </c>
      <c r="B427" s="243" t="s">
        <v>471</v>
      </c>
      <c r="C427" s="244">
        <v>1416676579.0799999</v>
      </c>
      <c r="D427" s="244">
        <v>735201018.59000003</v>
      </c>
      <c r="E427" s="244">
        <v>138000000</v>
      </c>
      <c r="F427" s="244">
        <v>2013877597.6700001</v>
      </c>
      <c r="H427" s="234">
        <f>+C427+D427-E427</f>
        <v>2013877597.6700001</v>
      </c>
      <c r="I427" s="234">
        <f>+F427-H427</f>
        <v>0</v>
      </c>
    </row>
    <row r="428" spans="1:11" x14ac:dyDescent="0.25">
      <c r="A428" s="158">
        <v>51</v>
      </c>
      <c r="B428" s="155" t="s">
        <v>472</v>
      </c>
      <c r="C428" s="156">
        <v>1319083471.9100001</v>
      </c>
      <c r="D428" s="156">
        <v>565270840.59000003</v>
      </c>
      <c r="E428" s="156">
        <v>0</v>
      </c>
      <c r="F428" s="156">
        <v>1884354312.5</v>
      </c>
    </row>
    <row r="429" spans="1:11" x14ac:dyDescent="0.25">
      <c r="A429" s="158">
        <v>5101</v>
      </c>
      <c r="B429" s="155" t="s">
        <v>473</v>
      </c>
      <c r="C429" s="156">
        <v>644693297</v>
      </c>
      <c r="D429" s="156">
        <v>245129649</v>
      </c>
      <c r="E429" s="156">
        <v>0</v>
      </c>
      <c r="F429" s="156">
        <v>889822946</v>
      </c>
      <c r="G429" s="233"/>
      <c r="H429" s="233"/>
      <c r="I429" s="233"/>
      <c r="J429" s="233"/>
    </row>
    <row r="430" spans="1:11" x14ac:dyDescent="0.25">
      <c r="A430" s="158">
        <v>510101</v>
      </c>
      <c r="B430" s="155" t="s">
        <v>255</v>
      </c>
      <c r="C430" s="156">
        <v>552868536</v>
      </c>
      <c r="D430" s="156">
        <v>213127673</v>
      </c>
      <c r="E430" s="156">
        <v>0</v>
      </c>
      <c r="F430" s="156">
        <v>765996209</v>
      </c>
    </row>
    <row r="431" spans="1:11" x14ac:dyDescent="0.25">
      <c r="A431" s="158">
        <v>510101001</v>
      </c>
      <c r="B431" s="155" t="s">
        <v>255</v>
      </c>
      <c r="C431" s="156">
        <v>552868536</v>
      </c>
      <c r="D431" s="156">
        <v>213127673</v>
      </c>
      <c r="E431" s="156">
        <v>0</v>
      </c>
      <c r="F431" s="156">
        <v>765996209</v>
      </c>
      <c r="G431" s="233"/>
      <c r="H431" s="233"/>
      <c r="I431" s="233"/>
      <c r="J431" s="233"/>
    </row>
    <row r="432" spans="1:11" x14ac:dyDescent="0.25">
      <c r="A432" s="158">
        <v>510110</v>
      </c>
      <c r="B432" s="155" t="s">
        <v>474</v>
      </c>
      <c r="C432" s="156">
        <v>55754754</v>
      </c>
      <c r="D432" s="156">
        <v>23096050</v>
      </c>
      <c r="E432" s="156">
        <v>0</v>
      </c>
      <c r="F432" s="156">
        <v>78850804</v>
      </c>
    </row>
    <row r="433" spans="1:6" x14ac:dyDescent="0.25">
      <c r="A433" s="158">
        <v>510110001</v>
      </c>
      <c r="B433" s="155" t="s">
        <v>474</v>
      </c>
      <c r="C433" s="156">
        <v>55754754</v>
      </c>
      <c r="D433" s="156">
        <v>23096050</v>
      </c>
      <c r="E433" s="156">
        <v>0</v>
      </c>
      <c r="F433" s="156">
        <v>78850804</v>
      </c>
    </row>
    <row r="434" spans="1:6" x14ac:dyDescent="0.25">
      <c r="A434" s="158">
        <v>510119</v>
      </c>
      <c r="B434" s="155" t="s">
        <v>228</v>
      </c>
      <c r="C434" s="156">
        <v>29231185</v>
      </c>
      <c r="D434" s="156">
        <v>6145094</v>
      </c>
      <c r="E434" s="156">
        <v>0</v>
      </c>
      <c r="F434" s="156">
        <v>35376279</v>
      </c>
    </row>
    <row r="435" spans="1:6" x14ac:dyDescent="0.25">
      <c r="A435" s="158">
        <v>510119003</v>
      </c>
      <c r="B435" s="155" t="s">
        <v>475</v>
      </c>
      <c r="C435" s="156">
        <v>29231185</v>
      </c>
      <c r="D435" s="156">
        <v>6145094</v>
      </c>
      <c r="E435" s="156">
        <v>0</v>
      </c>
      <c r="F435" s="156">
        <v>35376279</v>
      </c>
    </row>
    <row r="436" spans="1:6" x14ac:dyDescent="0.25">
      <c r="A436" s="158">
        <v>510123</v>
      </c>
      <c r="B436" s="155" t="s">
        <v>257</v>
      </c>
      <c r="C436" s="156">
        <v>4219132</v>
      </c>
      <c r="D436" s="156">
        <v>1703264</v>
      </c>
      <c r="E436" s="156">
        <v>0</v>
      </c>
      <c r="F436" s="156">
        <v>5922396</v>
      </c>
    </row>
    <row r="437" spans="1:6" x14ac:dyDescent="0.25">
      <c r="A437" s="158">
        <v>510123001</v>
      </c>
      <c r="B437" s="155" t="s">
        <v>257</v>
      </c>
      <c r="C437" s="156">
        <v>4219132</v>
      </c>
      <c r="D437" s="156">
        <v>1703264</v>
      </c>
      <c r="E437" s="156">
        <v>0</v>
      </c>
      <c r="F437" s="156">
        <v>5922396</v>
      </c>
    </row>
    <row r="438" spans="1:6" x14ac:dyDescent="0.25">
      <c r="A438" s="158">
        <v>510160</v>
      </c>
      <c r="B438" s="155" t="s">
        <v>258</v>
      </c>
      <c r="C438" s="156">
        <v>2619690</v>
      </c>
      <c r="D438" s="156">
        <v>1057568</v>
      </c>
      <c r="E438" s="156">
        <v>0</v>
      </c>
      <c r="F438" s="156">
        <v>3677258</v>
      </c>
    </row>
    <row r="439" spans="1:6" x14ac:dyDescent="0.25">
      <c r="A439" s="158">
        <v>510160001</v>
      </c>
      <c r="B439" s="155" t="s">
        <v>258</v>
      </c>
      <c r="C439" s="156">
        <v>2619690</v>
      </c>
      <c r="D439" s="156">
        <v>1057568</v>
      </c>
      <c r="E439" s="156">
        <v>0</v>
      </c>
      <c r="F439" s="156">
        <v>3677258</v>
      </c>
    </row>
    <row r="440" spans="1:6" x14ac:dyDescent="0.25">
      <c r="A440" s="158">
        <v>5103</v>
      </c>
      <c r="B440" s="155" t="s">
        <v>477</v>
      </c>
      <c r="C440" s="156">
        <v>176372421</v>
      </c>
      <c r="D440" s="156">
        <v>56622735</v>
      </c>
      <c r="E440" s="156">
        <v>0</v>
      </c>
      <c r="F440" s="156">
        <v>232995156</v>
      </c>
    </row>
    <row r="441" spans="1:6" x14ac:dyDescent="0.25">
      <c r="A441" s="158">
        <v>510302</v>
      </c>
      <c r="B441" s="155" t="s">
        <v>232</v>
      </c>
      <c r="C441" s="156">
        <v>24871700</v>
      </c>
      <c r="D441" s="156">
        <v>9208000</v>
      </c>
      <c r="E441" s="156">
        <v>0</v>
      </c>
      <c r="F441" s="156">
        <v>34079700</v>
      </c>
    </row>
    <row r="442" spans="1:6" x14ac:dyDescent="0.25">
      <c r="A442" s="158">
        <v>510302001</v>
      </c>
      <c r="B442" s="155" t="s">
        <v>232</v>
      </c>
      <c r="C442" s="156">
        <v>24871700</v>
      </c>
      <c r="D442" s="156">
        <v>9208000</v>
      </c>
      <c r="E442" s="156">
        <v>0</v>
      </c>
      <c r="F442" s="156">
        <v>34079700</v>
      </c>
    </row>
    <row r="443" spans="1:6" x14ac:dyDescent="0.25">
      <c r="A443" s="158">
        <v>510303</v>
      </c>
      <c r="B443" s="155" t="s">
        <v>259</v>
      </c>
      <c r="C443" s="156">
        <v>63573152</v>
      </c>
      <c r="D443" s="156">
        <v>19681148</v>
      </c>
      <c r="E443" s="156">
        <v>0</v>
      </c>
      <c r="F443" s="156">
        <v>83254300</v>
      </c>
    </row>
    <row r="444" spans="1:6" x14ac:dyDescent="0.25">
      <c r="A444" s="158">
        <v>510303001</v>
      </c>
      <c r="B444" s="155" t="s">
        <v>259</v>
      </c>
      <c r="C444" s="156">
        <v>63573152</v>
      </c>
      <c r="D444" s="156">
        <v>19681148</v>
      </c>
      <c r="E444" s="156">
        <v>0</v>
      </c>
      <c r="F444" s="156">
        <v>83254300</v>
      </c>
    </row>
    <row r="445" spans="1:6" x14ac:dyDescent="0.25">
      <c r="A445" s="158">
        <v>510305</v>
      </c>
      <c r="B445" s="155" t="s">
        <v>478</v>
      </c>
      <c r="C445" s="156">
        <v>4739200</v>
      </c>
      <c r="D445" s="156">
        <v>1737700</v>
      </c>
      <c r="E445" s="156">
        <v>0</v>
      </c>
      <c r="F445" s="156">
        <v>6476900</v>
      </c>
    </row>
    <row r="446" spans="1:6" x14ac:dyDescent="0.25">
      <c r="A446" s="158">
        <v>510305001</v>
      </c>
      <c r="B446" s="155" t="s">
        <v>478</v>
      </c>
      <c r="C446" s="156">
        <v>4739200</v>
      </c>
      <c r="D446" s="156">
        <v>1737700</v>
      </c>
      <c r="E446" s="156">
        <v>0</v>
      </c>
      <c r="F446" s="156">
        <v>6476900</v>
      </c>
    </row>
    <row r="447" spans="1:6" x14ac:dyDescent="0.25">
      <c r="A447" s="158">
        <v>510306</v>
      </c>
      <c r="B447" s="155" t="s">
        <v>479</v>
      </c>
      <c r="C447" s="156">
        <v>42716034</v>
      </c>
      <c r="D447" s="156">
        <v>13293242</v>
      </c>
      <c r="E447" s="156">
        <v>0</v>
      </c>
      <c r="F447" s="156">
        <v>56009276</v>
      </c>
    </row>
    <row r="448" spans="1:6" x14ac:dyDescent="0.25">
      <c r="A448" s="158">
        <v>510306001</v>
      </c>
      <c r="B448" s="155" t="s">
        <v>479</v>
      </c>
      <c r="C448" s="156">
        <v>42716034</v>
      </c>
      <c r="D448" s="156">
        <v>13293242</v>
      </c>
      <c r="E448" s="156">
        <v>0</v>
      </c>
      <c r="F448" s="156">
        <v>56009276</v>
      </c>
    </row>
    <row r="449" spans="1:6" x14ac:dyDescent="0.25">
      <c r="A449" s="158">
        <v>510307</v>
      </c>
      <c r="B449" s="155" t="s">
        <v>480</v>
      </c>
      <c r="C449" s="156">
        <v>40472335</v>
      </c>
      <c r="D449" s="156">
        <v>12702645</v>
      </c>
      <c r="E449" s="156">
        <v>0</v>
      </c>
      <c r="F449" s="156">
        <v>53174980</v>
      </c>
    </row>
    <row r="450" spans="1:6" x14ac:dyDescent="0.25">
      <c r="A450" s="158">
        <v>510307001</v>
      </c>
      <c r="B450" s="155" t="s">
        <v>480</v>
      </c>
      <c r="C450" s="156">
        <v>40472335</v>
      </c>
      <c r="D450" s="156">
        <v>12702645</v>
      </c>
      <c r="E450" s="156">
        <v>0</v>
      </c>
      <c r="F450" s="156">
        <v>53174980</v>
      </c>
    </row>
    <row r="451" spans="1:6" x14ac:dyDescent="0.25">
      <c r="A451" s="158">
        <v>5104</v>
      </c>
      <c r="B451" s="155" t="s">
        <v>481</v>
      </c>
      <c r="C451" s="156">
        <v>31101100</v>
      </c>
      <c r="D451" s="156">
        <v>11513900</v>
      </c>
      <c r="E451" s="156">
        <v>0</v>
      </c>
      <c r="F451" s="156">
        <v>42615000</v>
      </c>
    </row>
    <row r="452" spans="1:6" x14ac:dyDescent="0.25">
      <c r="A452" s="158">
        <v>510401</v>
      </c>
      <c r="B452" s="155" t="s">
        <v>264</v>
      </c>
      <c r="C452" s="156">
        <v>18657300</v>
      </c>
      <c r="D452" s="156">
        <v>6907000</v>
      </c>
      <c r="E452" s="156">
        <v>0</v>
      </c>
      <c r="F452" s="156">
        <v>25564300</v>
      </c>
    </row>
    <row r="453" spans="1:6" x14ac:dyDescent="0.25">
      <c r="A453" s="158">
        <v>510401001</v>
      </c>
      <c r="B453" s="155" t="s">
        <v>264</v>
      </c>
      <c r="C453" s="156">
        <v>18657300</v>
      </c>
      <c r="D453" s="156">
        <v>6907000</v>
      </c>
      <c r="E453" s="156">
        <v>0</v>
      </c>
      <c r="F453" s="156">
        <v>25564300</v>
      </c>
    </row>
    <row r="454" spans="1:6" x14ac:dyDescent="0.25">
      <c r="A454" s="158">
        <v>510402</v>
      </c>
      <c r="B454" s="155" t="s">
        <v>265</v>
      </c>
      <c r="C454" s="156">
        <v>12443800</v>
      </c>
      <c r="D454" s="156">
        <v>4606900</v>
      </c>
      <c r="E454" s="156">
        <v>0</v>
      </c>
      <c r="F454" s="156">
        <v>17050700</v>
      </c>
    </row>
    <row r="455" spans="1:6" x14ac:dyDescent="0.25">
      <c r="A455" s="158">
        <v>510402001</v>
      </c>
      <c r="B455" s="155" t="s">
        <v>265</v>
      </c>
      <c r="C455" s="156">
        <v>12443800</v>
      </c>
      <c r="D455" s="156">
        <v>4606900</v>
      </c>
      <c r="E455" s="156">
        <v>0</v>
      </c>
      <c r="F455" s="156">
        <v>17050700</v>
      </c>
    </row>
    <row r="456" spans="1:6" x14ac:dyDescent="0.25">
      <c r="A456" s="158">
        <v>5107</v>
      </c>
      <c r="B456" s="155" t="s">
        <v>482</v>
      </c>
      <c r="C456" s="156">
        <v>268701125</v>
      </c>
      <c r="D456" s="156">
        <v>87383716</v>
      </c>
      <c r="E456" s="156">
        <v>0</v>
      </c>
      <c r="F456" s="156">
        <v>356084841</v>
      </c>
    </row>
    <row r="457" spans="1:6" x14ac:dyDescent="0.25">
      <c r="A457" s="158">
        <v>510701</v>
      </c>
      <c r="B457" s="155" t="s">
        <v>224</v>
      </c>
      <c r="C457" s="156">
        <v>41797851</v>
      </c>
      <c r="D457" s="156">
        <v>13833531</v>
      </c>
      <c r="E457" s="156">
        <v>0</v>
      </c>
      <c r="F457" s="156">
        <v>55631382</v>
      </c>
    </row>
    <row r="458" spans="1:6" x14ac:dyDescent="0.25">
      <c r="A458" s="158">
        <v>510701001</v>
      </c>
      <c r="B458" s="155" t="s">
        <v>224</v>
      </c>
      <c r="C458" s="156">
        <v>41797851</v>
      </c>
      <c r="D458" s="156">
        <v>13833531</v>
      </c>
      <c r="E458" s="156">
        <v>0</v>
      </c>
      <c r="F458" s="156">
        <v>55631382</v>
      </c>
    </row>
    <row r="459" spans="1:6" x14ac:dyDescent="0.25">
      <c r="A459" s="158">
        <v>510702</v>
      </c>
      <c r="B459" s="155" t="s">
        <v>223</v>
      </c>
      <c r="C459" s="156">
        <v>60263829</v>
      </c>
      <c r="D459" s="156">
        <v>19390306</v>
      </c>
      <c r="E459" s="156">
        <v>0</v>
      </c>
      <c r="F459" s="156">
        <v>79654135</v>
      </c>
    </row>
    <row r="460" spans="1:6" x14ac:dyDescent="0.25">
      <c r="A460" s="158">
        <v>510702001</v>
      </c>
      <c r="B460" s="155" t="s">
        <v>223</v>
      </c>
      <c r="C460" s="156">
        <v>60263829</v>
      </c>
      <c r="D460" s="156">
        <v>19390306</v>
      </c>
      <c r="E460" s="156">
        <v>0</v>
      </c>
      <c r="F460" s="156">
        <v>79654135</v>
      </c>
    </row>
    <row r="461" spans="1:6" x14ac:dyDescent="0.25">
      <c r="A461" s="158">
        <v>510704</v>
      </c>
      <c r="B461" s="155" t="s">
        <v>266</v>
      </c>
      <c r="C461" s="156">
        <v>28604846</v>
      </c>
      <c r="D461" s="156">
        <v>9464173</v>
      </c>
      <c r="E461" s="156">
        <v>0</v>
      </c>
      <c r="F461" s="156">
        <v>38069019</v>
      </c>
    </row>
    <row r="462" spans="1:6" x14ac:dyDescent="0.25">
      <c r="A462" s="158">
        <v>510704001</v>
      </c>
      <c r="B462" s="155" t="s">
        <v>266</v>
      </c>
      <c r="C462" s="156">
        <v>28604846</v>
      </c>
      <c r="D462" s="156">
        <v>9464173</v>
      </c>
      <c r="E462" s="156">
        <v>0</v>
      </c>
      <c r="F462" s="156">
        <v>38069019</v>
      </c>
    </row>
    <row r="463" spans="1:6" x14ac:dyDescent="0.25">
      <c r="A463" s="158">
        <v>510705</v>
      </c>
      <c r="B463" s="155" t="s">
        <v>267</v>
      </c>
      <c r="C463" s="156">
        <v>61941114</v>
      </c>
      <c r="D463" s="156">
        <v>20485090</v>
      </c>
      <c r="E463" s="156">
        <v>0</v>
      </c>
      <c r="F463" s="156">
        <v>82426204</v>
      </c>
    </row>
    <row r="464" spans="1:6" x14ac:dyDescent="0.25">
      <c r="A464" s="158">
        <v>510705001</v>
      </c>
      <c r="B464" s="155" t="s">
        <v>267</v>
      </c>
      <c r="C464" s="156">
        <v>61941114</v>
      </c>
      <c r="D464" s="156">
        <v>20485090</v>
      </c>
      <c r="E464" s="156">
        <v>0</v>
      </c>
      <c r="F464" s="156">
        <v>82426204</v>
      </c>
    </row>
    <row r="465" spans="1:6" x14ac:dyDescent="0.25">
      <c r="A465" s="158">
        <v>510706</v>
      </c>
      <c r="B465" s="155" t="s">
        <v>268</v>
      </c>
      <c r="C465" s="156">
        <v>57542031</v>
      </c>
      <c r="D465" s="156">
        <v>19057930</v>
      </c>
      <c r="E465" s="156">
        <v>0</v>
      </c>
      <c r="F465" s="156">
        <v>76599961</v>
      </c>
    </row>
    <row r="466" spans="1:6" x14ac:dyDescent="0.25">
      <c r="A466" s="158">
        <v>510706001</v>
      </c>
      <c r="B466" s="155" t="s">
        <v>268</v>
      </c>
      <c r="C466" s="156">
        <v>57542031</v>
      </c>
      <c r="D466" s="156">
        <v>19057930</v>
      </c>
      <c r="E466" s="156">
        <v>0</v>
      </c>
      <c r="F466" s="156">
        <v>76599961</v>
      </c>
    </row>
    <row r="467" spans="1:6" x14ac:dyDescent="0.25">
      <c r="A467" s="158">
        <v>510707</v>
      </c>
      <c r="B467" s="155" t="s">
        <v>269</v>
      </c>
      <c r="C467" s="156">
        <v>820486</v>
      </c>
      <c r="D467" s="156">
        <v>0</v>
      </c>
      <c r="E467" s="156">
        <v>0</v>
      </c>
      <c r="F467" s="156">
        <v>820486</v>
      </c>
    </row>
    <row r="468" spans="1:6" x14ac:dyDescent="0.25">
      <c r="A468" s="158">
        <v>510707001</v>
      </c>
      <c r="B468" s="155" t="s">
        <v>269</v>
      </c>
      <c r="C468" s="156">
        <v>820486</v>
      </c>
      <c r="D468" s="156">
        <v>0</v>
      </c>
      <c r="E468" s="156">
        <v>0</v>
      </c>
      <c r="F468" s="156">
        <v>820486</v>
      </c>
    </row>
    <row r="469" spans="1:6" x14ac:dyDescent="0.25">
      <c r="A469" s="158">
        <v>510790</v>
      </c>
      <c r="B469" s="155" t="s">
        <v>229</v>
      </c>
      <c r="C469" s="156">
        <v>17730968</v>
      </c>
      <c r="D469" s="156">
        <v>5152686</v>
      </c>
      <c r="E469" s="156">
        <v>0</v>
      </c>
      <c r="F469" s="156">
        <v>22883654</v>
      </c>
    </row>
    <row r="470" spans="1:6" x14ac:dyDescent="0.25">
      <c r="A470" s="158">
        <v>510790024</v>
      </c>
      <c r="B470" s="155" t="s">
        <v>270</v>
      </c>
      <c r="C470" s="156">
        <v>17730968</v>
      </c>
      <c r="D470" s="156">
        <v>5152686</v>
      </c>
      <c r="E470" s="156">
        <v>0</v>
      </c>
      <c r="F470" s="156">
        <v>22883654</v>
      </c>
    </row>
    <row r="471" spans="1:6" x14ac:dyDescent="0.25">
      <c r="A471" s="158">
        <v>5111</v>
      </c>
      <c r="B471" s="155" t="s">
        <v>483</v>
      </c>
      <c r="C471" s="156">
        <v>198215528.91</v>
      </c>
      <c r="D471" s="156">
        <v>148689607.59</v>
      </c>
      <c r="E471" s="156">
        <v>0</v>
      </c>
      <c r="F471" s="156">
        <v>346905136.5</v>
      </c>
    </row>
    <row r="472" spans="1:6" x14ac:dyDescent="0.25">
      <c r="A472" s="158">
        <v>511113</v>
      </c>
      <c r="B472" s="155" t="s">
        <v>271</v>
      </c>
      <c r="C472" s="156">
        <v>9318411</v>
      </c>
      <c r="D472" s="156">
        <v>0</v>
      </c>
      <c r="E472" s="156">
        <v>0</v>
      </c>
      <c r="F472" s="156">
        <v>9318411</v>
      </c>
    </row>
    <row r="473" spans="1:6" x14ac:dyDescent="0.25">
      <c r="A473" s="158">
        <v>511113001</v>
      </c>
      <c r="B473" s="155" t="s">
        <v>271</v>
      </c>
      <c r="C473" s="156">
        <v>9318411</v>
      </c>
      <c r="D473" s="156">
        <v>0</v>
      </c>
      <c r="E473" s="156">
        <v>0</v>
      </c>
      <c r="F473" s="156">
        <v>9318411</v>
      </c>
    </row>
    <row r="474" spans="1:6" x14ac:dyDescent="0.25">
      <c r="A474" s="158">
        <v>511114</v>
      </c>
      <c r="B474" s="155" t="s">
        <v>56</v>
      </c>
      <c r="C474" s="156">
        <v>47292.71</v>
      </c>
      <c r="D474" s="156">
        <v>36040.720000000001</v>
      </c>
      <c r="E474" s="156">
        <v>0</v>
      </c>
      <c r="F474" s="156">
        <v>83333.429999999993</v>
      </c>
    </row>
    <row r="475" spans="1:6" x14ac:dyDescent="0.25">
      <c r="A475" s="158">
        <v>511114001</v>
      </c>
      <c r="B475" s="155" t="s">
        <v>56</v>
      </c>
      <c r="C475" s="156">
        <v>47292.71</v>
      </c>
      <c r="D475" s="156">
        <v>36040.720000000001</v>
      </c>
      <c r="E475" s="156">
        <v>0</v>
      </c>
      <c r="F475" s="156">
        <v>83333.429999999993</v>
      </c>
    </row>
    <row r="476" spans="1:6" x14ac:dyDescent="0.25">
      <c r="A476" s="158">
        <v>511115</v>
      </c>
      <c r="B476" s="155" t="s">
        <v>272</v>
      </c>
      <c r="C476" s="156">
        <v>5894691.96</v>
      </c>
      <c r="D476" s="156">
        <v>328440</v>
      </c>
      <c r="E476" s="156">
        <v>0</v>
      </c>
      <c r="F476" s="156">
        <v>6223131.96</v>
      </c>
    </row>
    <row r="477" spans="1:6" x14ac:dyDescent="0.25">
      <c r="A477" s="158">
        <v>511115001</v>
      </c>
      <c r="B477" s="155" t="s">
        <v>272</v>
      </c>
      <c r="C477" s="156">
        <v>5894691.96</v>
      </c>
      <c r="D477" s="156">
        <v>328440</v>
      </c>
      <c r="E477" s="156">
        <v>0</v>
      </c>
      <c r="F477" s="156">
        <v>6223131.96</v>
      </c>
    </row>
    <row r="478" spans="1:6" x14ac:dyDescent="0.25">
      <c r="A478" s="158">
        <v>511117</v>
      </c>
      <c r="B478" s="155" t="s">
        <v>273</v>
      </c>
      <c r="C478" s="156">
        <v>9049788.9299999997</v>
      </c>
      <c r="D478" s="156">
        <v>4514056.96</v>
      </c>
      <c r="E478" s="156">
        <v>0</v>
      </c>
      <c r="F478" s="156">
        <v>13563845.890000001</v>
      </c>
    </row>
    <row r="479" spans="1:6" x14ac:dyDescent="0.25">
      <c r="A479" s="158">
        <v>511117001</v>
      </c>
      <c r="B479" s="155" t="s">
        <v>273</v>
      </c>
      <c r="C479" s="156">
        <v>9049788.9299999997</v>
      </c>
      <c r="D479" s="156">
        <v>4514056.96</v>
      </c>
      <c r="E479" s="156">
        <v>0</v>
      </c>
      <c r="F479" s="156">
        <v>13563845.890000001</v>
      </c>
    </row>
    <row r="480" spans="1:6" x14ac:dyDescent="0.25">
      <c r="A480" s="158">
        <v>511118</v>
      </c>
      <c r="B480" s="155" t="s">
        <v>423</v>
      </c>
      <c r="C480" s="156">
        <v>0</v>
      </c>
      <c r="D480" s="156">
        <v>2112395</v>
      </c>
      <c r="E480" s="156">
        <v>0</v>
      </c>
      <c r="F480" s="156">
        <v>2112395</v>
      </c>
    </row>
    <row r="481" spans="1:6" x14ac:dyDescent="0.25">
      <c r="A481" s="158">
        <v>511118001</v>
      </c>
      <c r="B481" s="155" t="s">
        <v>423</v>
      </c>
      <c r="C481" s="156">
        <v>0</v>
      </c>
      <c r="D481" s="156">
        <v>2112395</v>
      </c>
      <c r="E481" s="156">
        <v>0</v>
      </c>
      <c r="F481" s="156">
        <v>2112395</v>
      </c>
    </row>
    <row r="482" spans="1:6" x14ac:dyDescent="0.25">
      <c r="A482" s="158">
        <v>511121</v>
      </c>
      <c r="B482" s="155" t="s">
        <v>563</v>
      </c>
      <c r="C482" s="156">
        <v>114948.31</v>
      </c>
      <c r="D482" s="156">
        <v>616582.19999999995</v>
      </c>
      <c r="E482" s="156">
        <v>0</v>
      </c>
      <c r="F482" s="156">
        <v>731530.51</v>
      </c>
    </row>
    <row r="483" spans="1:6" x14ac:dyDescent="0.25">
      <c r="A483" s="158">
        <v>511121001</v>
      </c>
      <c r="B483" s="155" t="s">
        <v>563</v>
      </c>
      <c r="C483" s="156">
        <v>114948.31</v>
      </c>
      <c r="D483" s="156">
        <v>616582.19999999995</v>
      </c>
      <c r="E483" s="156">
        <v>0</v>
      </c>
      <c r="F483" s="156">
        <v>731530.51</v>
      </c>
    </row>
    <row r="484" spans="1:6" x14ac:dyDescent="0.25">
      <c r="A484" s="158">
        <v>511123</v>
      </c>
      <c r="B484" s="155" t="s">
        <v>582</v>
      </c>
      <c r="C484" s="156">
        <v>120000</v>
      </c>
      <c r="D484" s="156">
        <v>0</v>
      </c>
      <c r="E484" s="156">
        <v>0</v>
      </c>
      <c r="F484" s="156">
        <v>120000</v>
      </c>
    </row>
    <row r="485" spans="1:6" x14ac:dyDescent="0.25">
      <c r="A485" s="158">
        <v>511123001</v>
      </c>
      <c r="B485" s="155" t="s">
        <v>582</v>
      </c>
      <c r="C485" s="156">
        <v>120000</v>
      </c>
      <c r="D485" s="156">
        <v>0</v>
      </c>
      <c r="E485" s="156">
        <v>0</v>
      </c>
      <c r="F485" s="156">
        <v>120000</v>
      </c>
    </row>
    <row r="486" spans="1:6" x14ac:dyDescent="0.25">
      <c r="A486" s="158">
        <v>511125</v>
      </c>
      <c r="B486" s="155" t="s">
        <v>564</v>
      </c>
      <c r="C486" s="156">
        <v>16802789.989999998</v>
      </c>
      <c r="D486" s="156">
        <v>0</v>
      </c>
      <c r="E486" s="156">
        <v>0</v>
      </c>
      <c r="F486" s="156">
        <v>16802789.989999998</v>
      </c>
    </row>
    <row r="487" spans="1:6" x14ac:dyDescent="0.25">
      <c r="A487" s="158">
        <v>511125001</v>
      </c>
      <c r="B487" s="155" t="s">
        <v>564</v>
      </c>
      <c r="C487" s="156">
        <v>16802789.989999998</v>
      </c>
      <c r="D487" s="156">
        <v>0</v>
      </c>
      <c r="E487" s="156">
        <v>0</v>
      </c>
      <c r="F487" s="156">
        <v>16802789.989999998</v>
      </c>
    </row>
    <row r="488" spans="1:6" x14ac:dyDescent="0.25">
      <c r="A488" s="158">
        <v>511146</v>
      </c>
      <c r="B488" s="155" t="s">
        <v>568</v>
      </c>
      <c r="C488" s="156">
        <v>129563</v>
      </c>
      <c r="D488" s="156">
        <v>0</v>
      </c>
      <c r="E488" s="156">
        <v>0</v>
      </c>
      <c r="F488" s="156">
        <v>129563</v>
      </c>
    </row>
    <row r="489" spans="1:6" x14ac:dyDescent="0.25">
      <c r="A489" s="158">
        <v>511146001</v>
      </c>
      <c r="B489" s="155" t="s">
        <v>568</v>
      </c>
      <c r="C489" s="156">
        <v>129563</v>
      </c>
      <c r="D489" s="156">
        <v>0</v>
      </c>
      <c r="E489" s="156">
        <v>0</v>
      </c>
      <c r="F489" s="156">
        <v>129563</v>
      </c>
    </row>
    <row r="490" spans="1:6" x14ac:dyDescent="0.25">
      <c r="A490" s="158">
        <v>511155</v>
      </c>
      <c r="B490" s="155" t="s">
        <v>565</v>
      </c>
      <c r="C490" s="156">
        <v>643145.69999999995</v>
      </c>
      <c r="D490" s="156">
        <v>0</v>
      </c>
      <c r="E490" s="156">
        <v>0</v>
      </c>
      <c r="F490" s="156">
        <v>643145.69999999995</v>
      </c>
    </row>
    <row r="491" spans="1:6" x14ac:dyDescent="0.25">
      <c r="A491" s="158">
        <v>511155001</v>
      </c>
      <c r="B491" s="155" t="s">
        <v>565</v>
      </c>
      <c r="C491" s="156">
        <v>643145.69999999995</v>
      </c>
      <c r="D491" s="156">
        <v>0</v>
      </c>
      <c r="E491" s="156">
        <v>0</v>
      </c>
      <c r="F491" s="156">
        <v>643145.69999999995</v>
      </c>
    </row>
    <row r="492" spans="1:6" x14ac:dyDescent="0.25">
      <c r="A492" s="158">
        <v>511179</v>
      </c>
      <c r="B492" s="155" t="s">
        <v>212</v>
      </c>
      <c r="C492" s="156">
        <v>54631238</v>
      </c>
      <c r="D492" s="156">
        <v>50613517</v>
      </c>
      <c r="E492" s="156">
        <v>0</v>
      </c>
      <c r="F492" s="156">
        <v>105244755</v>
      </c>
    </row>
    <row r="493" spans="1:6" x14ac:dyDescent="0.25">
      <c r="A493" s="158">
        <v>511179001</v>
      </c>
      <c r="B493" s="155" t="s">
        <v>212</v>
      </c>
      <c r="C493" s="156">
        <v>54631238</v>
      </c>
      <c r="D493" s="156">
        <v>50613517</v>
      </c>
      <c r="E493" s="156">
        <v>0</v>
      </c>
      <c r="F493" s="156">
        <v>105244755</v>
      </c>
    </row>
    <row r="494" spans="1:6" x14ac:dyDescent="0.25">
      <c r="A494" s="158">
        <v>511180</v>
      </c>
      <c r="B494" s="155" t="s">
        <v>213</v>
      </c>
      <c r="C494" s="156">
        <v>101463659.31</v>
      </c>
      <c r="D494" s="156">
        <v>88753827.099999994</v>
      </c>
      <c r="E494" s="156">
        <v>0</v>
      </c>
      <c r="F494" s="156">
        <v>190217486.41</v>
      </c>
    </row>
    <row r="495" spans="1:6" x14ac:dyDescent="0.25">
      <c r="A495" s="158">
        <v>511180001</v>
      </c>
      <c r="B495" s="155" t="s">
        <v>213</v>
      </c>
      <c r="C495" s="156">
        <v>101463659.31</v>
      </c>
      <c r="D495" s="156">
        <v>88753827.099999994</v>
      </c>
      <c r="E495" s="156">
        <v>0</v>
      </c>
      <c r="F495" s="156">
        <v>190217486.41</v>
      </c>
    </row>
    <row r="496" spans="1:6" x14ac:dyDescent="0.25">
      <c r="A496" s="158">
        <v>511190</v>
      </c>
      <c r="B496" s="155" t="s">
        <v>595</v>
      </c>
      <c r="C496" s="156">
        <v>0</v>
      </c>
      <c r="D496" s="156">
        <v>1714748.61</v>
      </c>
      <c r="E496" s="156">
        <v>0</v>
      </c>
      <c r="F496" s="156">
        <v>1714748.61</v>
      </c>
    </row>
    <row r="497" spans="1:6" x14ac:dyDescent="0.25">
      <c r="A497" s="158">
        <v>511190001</v>
      </c>
      <c r="B497" s="155" t="s">
        <v>595</v>
      </c>
      <c r="C497" s="156">
        <v>0</v>
      </c>
      <c r="D497" s="156">
        <v>1714748.61</v>
      </c>
      <c r="E497" s="156">
        <v>0</v>
      </c>
      <c r="F497" s="156">
        <v>1714748.61</v>
      </c>
    </row>
    <row r="498" spans="1:6" x14ac:dyDescent="0.25">
      <c r="A498" s="158">
        <v>5120</v>
      </c>
      <c r="B498" s="155" t="s">
        <v>413</v>
      </c>
      <c r="C498" s="156">
        <v>0</v>
      </c>
      <c r="D498" s="156">
        <v>15931233</v>
      </c>
      <c r="E498" s="156">
        <v>0</v>
      </c>
      <c r="F498" s="156">
        <v>15931233</v>
      </c>
    </row>
    <row r="499" spans="1:6" x14ac:dyDescent="0.25">
      <c r="A499" s="158">
        <v>512001</v>
      </c>
      <c r="B499" s="155" t="s">
        <v>276</v>
      </c>
      <c r="C499" s="156">
        <v>0</v>
      </c>
      <c r="D499" s="156">
        <v>15870233</v>
      </c>
      <c r="E499" s="156">
        <v>0</v>
      </c>
      <c r="F499" s="156">
        <v>15870233</v>
      </c>
    </row>
    <row r="500" spans="1:6" x14ac:dyDescent="0.25">
      <c r="A500" s="158">
        <v>512001001</v>
      </c>
      <c r="B500" s="155" t="s">
        <v>276</v>
      </c>
      <c r="C500" s="156">
        <v>0</v>
      </c>
      <c r="D500" s="156">
        <v>15870233</v>
      </c>
      <c r="E500" s="156">
        <v>0</v>
      </c>
      <c r="F500" s="156">
        <v>15870233</v>
      </c>
    </row>
    <row r="501" spans="1:6" x14ac:dyDescent="0.25">
      <c r="A501" s="158">
        <v>512011</v>
      </c>
      <c r="B501" s="155" t="s">
        <v>414</v>
      </c>
      <c r="C501" s="156">
        <v>0</v>
      </c>
      <c r="D501" s="156">
        <v>61000</v>
      </c>
      <c r="E501" s="156">
        <v>0</v>
      </c>
      <c r="F501" s="156">
        <v>61000</v>
      </c>
    </row>
    <row r="502" spans="1:6" x14ac:dyDescent="0.25">
      <c r="A502" s="158">
        <v>512011001</v>
      </c>
      <c r="B502" s="155" t="s">
        <v>414</v>
      </c>
      <c r="C502" s="156">
        <v>0</v>
      </c>
      <c r="D502" s="156">
        <v>61000</v>
      </c>
      <c r="E502" s="156">
        <v>0</v>
      </c>
      <c r="F502" s="156">
        <v>61000</v>
      </c>
    </row>
    <row r="503" spans="1:6" x14ac:dyDescent="0.25">
      <c r="A503" s="158">
        <v>53</v>
      </c>
      <c r="B503" s="155" t="s">
        <v>278</v>
      </c>
      <c r="C503" s="156">
        <v>82330791.170000002</v>
      </c>
      <c r="D503" s="156">
        <v>31930178</v>
      </c>
      <c r="E503" s="156">
        <v>0</v>
      </c>
      <c r="F503" s="156">
        <v>114260969.17</v>
      </c>
    </row>
    <row r="504" spans="1:6" x14ac:dyDescent="0.25">
      <c r="A504" s="158">
        <v>5360</v>
      </c>
      <c r="B504" s="155" t="s">
        <v>484</v>
      </c>
      <c r="C504" s="156">
        <v>73836843.170000002</v>
      </c>
      <c r="D504" s="156">
        <v>25089923</v>
      </c>
      <c r="E504" s="156">
        <v>0</v>
      </c>
      <c r="F504" s="156">
        <v>98926766.170000002</v>
      </c>
    </row>
    <row r="505" spans="1:6" x14ac:dyDescent="0.25">
      <c r="A505" s="158">
        <v>536001</v>
      </c>
      <c r="B505" s="155" t="s">
        <v>68</v>
      </c>
      <c r="C505" s="156">
        <v>5765007</v>
      </c>
      <c r="D505" s="156">
        <v>1921669</v>
      </c>
      <c r="E505" s="156">
        <v>0</v>
      </c>
      <c r="F505" s="156">
        <v>7686676</v>
      </c>
    </row>
    <row r="506" spans="1:6" x14ac:dyDescent="0.25">
      <c r="A506" s="158">
        <v>536001001</v>
      </c>
      <c r="B506" s="155" t="s">
        <v>169</v>
      </c>
      <c r="C506" s="156">
        <v>5765007</v>
      </c>
      <c r="D506" s="156">
        <v>1921669</v>
      </c>
      <c r="E506" s="156">
        <v>0</v>
      </c>
      <c r="F506" s="156">
        <v>7686676</v>
      </c>
    </row>
    <row r="507" spans="1:6" x14ac:dyDescent="0.25">
      <c r="A507" s="158">
        <v>536003</v>
      </c>
      <c r="B507" s="155" t="s">
        <v>70</v>
      </c>
      <c r="C507" s="156">
        <v>633795</v>
      </c>
      <c r="D507" s="156">
        <v>211265</v>
      </c>
      <c r="E507" s="156">
        <v>0</v>
      </c>
      <c r="F507" s="156">
        <v>845060</v>
      </c>
    </row>
    <row r="508" spans="1:6" x14ac:dyDescent="0.25">
      <c r="A508" s="158">
        <v>536003006</v>
      </c>
      <c r="B508" s="155" t="s">
        <v>362</v>
      </c>
      <c r="C508" s="156">
        <v>633795</v>
      </c>
      <c r="D508" s="156">
        <v>211265</v>
      </c>
      <c r="E508" s="156">
        <v>0</v>
      </c>
      <c r="F508" s="156">
        <v>845060</v>
      </c>
    </row>
    <row r="509" spans="1:6" x14ac:dyDescent="0.25">
      <c r="A509" s="158">
        <v>536004</v>
      </c>
      <c r="B509" s="155" t="s">
        <v>71</v>
      </c>
      <c r="C509" s="156">
        <v>26104512</v>
      </c>
      <c r="D509" s="156">
        <v>8701504</v>
      </c>
      <c r="E509" s="156">
        <v>0</v>
      </c>
      <c r="F509" s="156">
        <v>34806016</v>
      </c>
    </row>
    <row r="510" spans="1:6" x14ac:dyDescent="0.25">
      <c r="A510" s="158">
        <v>536004004</v>
      </c>
      <c r="B510" s="155" t="s">
        <v>158</v>
      </c>
      <c r="C510" s="156">
        <v>25193325</v>
      </c>
      <c r="D510" s="156">
        <v>8397775</v>
      </c>
      <c r="E510" s="156">
        <v>0</v>
      </c>
      <c r="F510" s="156">
        <v>33591100</v>
      </c>
    </row>
    <row r="511" spans="1:6" x14ac:dyDescent="0.25">
      <c r="A511" s="158">
        <v>536004008</v>
      </c>
      <c r="B511" s="155" t="s">
        <v>164</v>
      </c>
      <c r="C511" s="156">
        <v>883023</v>
      </c>
      <c r="D511" s="156">
        <v>294341</v>
      </c>
      <c r="E511" s="156">
        <v>0</v>
      </c>
      <c r="F511" s="156">
        <v>1177364</v>
      </c>
    </row>
    <row r="512" spans="1:6" x14ac:dyDescent="0.25">
      <c r="A512" s="158">
        <v>536004009</v>
      </c>
      <c r="B512" s="155" t="s">
        <v>165</v>
      </c>
      <c r="C512" s="156">
        <v>28164</v>
      </c>
      <c r="D512" s="156">
        <v>9388</v>
      </c>
      <c r="E512" s="156">
        <v>0</v>
      </c>
      <c r="F512" s="156">
        <v>37552</v>
      </c>
    </row>
    <row r="513" spans="1:6" x14ac:dyDescent="0.25">
      <c r="A513" s="158">
        <v>536005</v>
      </c>
      <c r="B513" s="155" t="s">
        <v>72</v>
      </c>
      <c r="C513" s="156">
        <v>4494639</v>
      </c>
      <c r="D513" s="156">
        <v>0</v>
      </c>
      <c r="E513" s="156">
        <v>0</v>
      </c>
      <c r="F513" s="156">
        <v>4494639</v>
      </c>
    </row>
    <row r="514" spans="1:6" x14ac:dyDescent="0.25">
      <c r="A514" s="158">
        <v>536005007</v>
      </c>
      <c r="B514" s="155" t="s">
        <v>365</v>
      </c>
      <c r="C514" s="156">
        <v>4494639</v>
      </c>
      <c r="D514" s="156">
        <v>0</v>
      </c>
      <c r="E514" s="156">
        <v>0</v>
      </c>
      <c r="F514" s="156">
        <v>4494639</v>
      </c>
    </row>
    <row r="515" spans="1:6" x14ac:dyDescent="0.25">
      <c r="A515" s="158">
        <v>536006</v>
      </c>
      <c r="B515" s="155" t="s">
        <v>73</v>
      </c>
      <c r="C515" s="156">
        <v>4965929.75</v>
      </c>
      <c r="D515" s="156">
        <v>2175329</v>
      </c>
      <c r="E515" s="156">
        <v>0</v>
      </c>
      <c r="F515" s="156">
        <v>7141258.75</v>
      </c>
    </row>
    <row r="516" spans="1:6" x14ac:dyDescent="0.25">
      <c r="A516" s="158">
        <v>536006001</v>
      </c>
      <c r="B516" s="155" t="s">
        <v>178</v>
      </c>
      <c r="C516" s="156">
        <v>3092117.75</v>
      </c>
      <c r="D516" s="156">
        <v>1550725</v>
      </c>
      <c r="E516" s="156">
        <v>0</v>
      </c>
      <c r="F516" s="156">
        <v>4642842.75</v>
      </c>
    </row>
    <row r="517" spans="1:6" x14ac:dyDescent="0.25">
      <c r="A517" s="158">
        <v>536006002</v>
      </c>
      <c r="B517" s="155" t="s">
        <v>179</v>
      </c>
      <c r="C517" s="156">
        <v>1873812</v>
      </c>
      <c r="D517" s="156">
        <v>624604</v>
      </c>
      <c r="E517" s="156">
        <v>0</v>
      </c>
      <c r="F517" s="156">
        <v>2498416</v>
      </c>
    </row>
    <row r="518" spans="1:6" x14ac:dyDescent="0.25">
      <c r="A518" s="158">
        <v>536007</v>
      </c>
      <c r="B518" s="155" t="s">
        <v>280</v>
      </c>
      <c r="C518" s="156">
        <v>29697960.420000002</v>
      </c>
      <c r="D518" s="156">
        <v>11355156</v>
      </c>
      <c r="E518" s="156">
        <v>0</v>
      </c>
      <c r="F518" s="156">
        <v>41053116.420000002</v>
      </c>
    </row>
    <row r="519" spans="1:6" x14ac:dyDescent="0.25">
      <c r="A519" s="158">
        <v>536007001</v>
      </c>
      <c r="B519" s="155" t="s">
        <v>160</v>
      </c>
      <c r="C519" s="156">
        <v>9468001.4199999999</v>
      </c>
      <c r="D519" s="156">
        <v>4474901</v>
      </c>
      <c r="E519" s="156">
        <v>0</v>
      </c>
      <c r="F519" s="156">
        <v>13942902.42</v>
      </c>
    </row>
    <row r="520" spans="1:6" x14ac:dyDescent="0.25">
      <c r="A520" s="158">
        <v>536007002</v>
      </c>
      <c r="B520" s="155" t="s">
        <v>168</v>
      </c>
      <c r="C520" s="156">
        <v>20229959</v>
      </c>
      <c r="D520" s="156">
        <v>6880255</v>
      </c>
      <c r="E520" s="156">
        <v>0</v>
      </c>
      <c r="F520" s="156">
        <v>27110214</v>
      </c>
    </row>
    <row r="521" spans="1:6" x14ac:dyDescent="0.25">
      <c r="A521" s="158">
        <v>536008</v>
      </c>
      <c r="B521" s="155" t="s">
        <v>75</v>
      </c>
      <c r="C521" s="156">
        <v>2049999</v>
      </c>
      <c r="D521" s="156">
        <v>683333</v>
      </c>
      <c r="E521" s="156">
        <v>0</v>
      </c>
      <c r="F521" s="156">
        <v>2733332</v>
      </c>
    </row>
    <row r="522" spans="1:6" x14ac:dyDescent="0.25">
      <c r="A522" s="158">
        <v>536008002</v>
      </c>
      <c r="B522" s="155" t="s">
        <v>182</v>
      </c>
      <c r="C522" s="156">
        <v>2049999</v>
      </c>
      <c r="D522" s="156">
        <v>683333</v>
      </c>
      <c r="E522" s="156">
        <v>0</v>
      </c>
      <c r="F522" s="156">
        <v>2733332</v>
      </c>
    </row>
    <row r="523" spans="1:6" x14ac:dyDescent="0.25">
      <c r="A523" s="158">
        <v>536012</v>
      </c>
      <c r="B523" s="155" t="s">
        <v>77</v>
      </c>
      <c r="C523" s="156">
        <v>125001</v>
      </c>
      <c r="D523" s="156">
        <v>41667</v>
      </c>
      <c r="E523" s="156">
        <v>0</v>
      </c>
      <c r="F523" s="156">
        <v>166668</v>
      </c>
    </row>
    <row r="524" spans="1:6" x14ac:dyDescent="0.25">
      <c r="A524" s="158">
        <v>536012001</v>
      </c>
      <c r="B524" s="155" t="s">
        <v>186</v>
      </c>
      <c r="C524" s="156">
        <v>125001</v>
      </c>
      <c r="D524" s="156">
        <v>41667</v>
      </c>
      <c r="E524" s="156">
        <v>0</v>
      </c>
      <c r="F524" s="156">
        <v>166668</v>
      </c>
    </row>
    <row r="525" spans="1:6" x14ac:dyDescent="0.25">
      <c r="A525" s="158">
        <v>5366</v>
      </c>
      <c r="B525" s="155" t="s">
        <v>485</v>
      </c>
      <c r="C525" s="156">
        <v>8493948</v>
      </c>
      <c r="D525" s="156">
        <v>6840255</v>
      </c>
      <c r="E525" s="156">
        <v>0</v>
      </c>
      <c r="F525" s="156">
        <v>15334203</v>
      </c>
    </row>
    <row r="526" spans="1:6" x14ac:dyDescent="0.25">
      <c r="A526" s="158">
        <v>536605</v>
      </c>
      <c r="B526" s="155" t="s">
        <v>197</v>
      </c>
      <c r="C526" s="156">
        <v>8493948</v>
      </c>
      <c r="D526" s="156">
        <v>6593588</v>
      </c>
      <c r="E526" s="156">
        <v>0</v>
      </c>
      <c r="F526" s="156">
        <v>15087536</v>
      </c>
    </row>
    <row r="527" spans="1:6" x14ac:dyDescent="0.25">
      <c r="A527" s="158">
        <v>536605001</v>
      </c>
      <c r="B527" s="155" t="s">
        <v>197</v>
      </c>
      <c r="C527" s="156">
        <v>8493948</v>
      </c>
      <c r="D527" s="156">
        <v>6593588</v>
      </c>
      <c r="E527" s="156">
        <v>0</v>
      </c>
      <c r="F527" s="156">
        <v>15087536</v>
      </c>
    </row>
    <row r="528" spans="1:6" x14ac:dyDescent="0.25">
      <c r="A528" s="158">
        <v>536606</v>
      </c>
      <c r="B528" s="155" t="s">
        <v>198</v>
      </c>
      <c r="C528" s="156">
        <v>0</v>
      </c>
      <c r="D528" s="156">
        <v>246667</v>
      </c>
      <c r="E528" s="156">
        <v>0</v>
      </c>
      <c r="F528" s="156">
        <v>246667</v>
      </c>
    </row>
    <row r="529" spans="1:6" x14ac:dyDescent="0.25">
      <c r="A529" s="158">
        <v>536606001</v>
      </c>
      <c r="B529" s="155" t="s">
        <v>198</v>
      </c>
      <c r="C529" s="156">
        <v>0</v>
      </c>
      <c r="D529" s="156">
        <v>246667</v>
      </c>
      <c r="E529" s="156">
        <v>0</v>
      </c>
      <c r="F529" s="156">
        <v>246667</v>
      </c>
    </row>
    <row r="530" spans="1:6" x14ac:dyDescent="0.25">
      <c r="A530" s="158">
        <v>57</v>
      </c>
      <c r="B530" s="155" t="s">
        <v>283</v>
      </c>
      <c r="C530" s="156">
        <v>7942316</v>
      </c>
      <c r="D530" s="156">
        <v>138000000</v>
      </c>
      <c r="E530" s="156">
        <v>138000000</v>
      </c>
      <c r="F530" s="156">
        <v>7942316</v>
      </c>
    </row>
    <row r="531" spans="1:6" x14ac:dyDescent="0.25">
      <c r="A531" s="158">
        <v>5720</v>
      </c>
      <c r="B531" s="155" t="s">
        <v>583</v>
      </c>
      <c r="C531" s="156">
        <v>7942316</v>
      </c>
      <c r="D531" s="156">
        <v>0</v>
      </c>
      <c r="E531" s="156">
        <v>0</v>
      </c>
      <c r="F531" s="156">
        <v>7942316</v>
      </c>
    </row>
    <row r="532" spans="1:6" x14ac:dyDescent="0.25">
      <c r="A532" s="158">
        <v>572080</v>
      </c>
      <c r="B532" s="155" t="s">
        <v>584</v>
      </c>
      <c r="C532" s="156">
        <v>7942316</v>
      </c>
      <c r="D532" s="156">
        <v>0</v>
      </c>
      <c r="E532" s="156">
        <v>0</v>
      </c>
      <c r="F532" s="156">
        <v>7942316</v>
      </c>
    </row>
    <row r="533" spans="1:6" x14ac:dyDescent="0.25">
      <c r="A533" s="158">
        <v>5722</v>
      </c>
      <c r="B533" s="155" t="s">
        <v>466</v>
      </c>
      <c r="C533" s="156">
        <v>0</v>
      </c>
      <c r="D533" s="156">
        <v>138000000</v>
      </c>
      <c r="E533" s="156">
        <v>138000000</v>
      </c>
      <c r="F533" s="156">
        <v>0</v>
      </c>
    </row>
    <row r="534" spans="1:6" x14ac:dyDescent="0.25">
      <c r="A534" s="158">
        <v>572210</v>
      </c>
      <c r="B534" s="155" t="s">
        <v>596</v>
      </c>
      <c r="C534" s="156">
        <v>0</v>
      </c>
      <c r="D534" s="156">
        <v>138000000</v>
      </c>
      <c r="E534" s="156">
        <v>138000000</v>
      </c>
      <c r="F534" s="156">
        <v>0</v>
      </c>
    </row>
    <row r="535" spans="1:6" x14ac:dyDescent="0.25">
      <c r="A535" s="158">
        <v>58</v>
      </c>
      <c r="B535" s="155" t="s">
        <v>110</v>
      </c>
      <c r="C535" s="156">
        <v>7320000</v>
      </c>
      <c r="D535" s="156">
        <v>0</v>
      </c>
      <c r="E535" s="156">
        <v>0</v>
      </c>
      <c r="F535" s="156">
        <v>7320000</v>
      </c>
    </row>
    <row r="536" spans="1:6" x14ac:dyDescent="0.25">
      <c r="A536" s="158">
        <v>5890</v>
      </c>
      <c r="B536" s="155" t="s">
        <v>585</v>
      </c>
      <c r="C536" s="156">
        <v>7320000</v>
      </c>
      <c r="D536" s="156">
        <v>0</v>
      </c>
      <c r="E536" s="156">
        <v>0</v>
      </c>
      <c r="F536" s="156">
        <v>7320000</v>
      </c>
    </row>
    <row r="537" spans="1:6" x14ac:dyDescent="0.25">
      <c r="A537" s="158">
        <v>589012</v>
      </c>
      <c r="B537" s="155" t="s">
        <v>417</v>
      </c>
      <c r="C537" s="156">
        <v>7320000</v>
      </c>
      <c r="D537" s="156">
        <v>0</v>
      </c>
      <c r="E537" s="156">
        <v>0</v>
      </c>
      <c r="F537" s="156">
        <v>7320000</v>
      </c>
    </row>
    <row r="538" spans="1:6" x14ac:dyDescent="0.25">
      <c r="A538" s="158">
        <v>589012001</v>
      </c>
      <c r="B538" s="155" t="s">
        <v>417</v>
      </c>
      <c r="C538" s="156">
        <v>7320000</v>
      </c>
      <c r="D538" s="156">
        <v>0</v>
      </c>
      <c r="E538" s="156">
        <v>0</v>
      </c>
      <c r="F538" s="156">
        <v>7320000</v>
      </c>
    </row>
    <row r="539" spans="1:6" x14ac:dyDescent="0.25">
      <c r="A539" s="157">
        <v>8</v>
      </c>
      <c r="B539" s="155" t="s">
        <v>289</v>
      </c>
      <c r="C539" s="156">
        <v>0</v>
      </c>
      <c r="D539" s="156">
        <v>0</v>
      </c>
      <c r="E539" s="156">
        <v>0</v>
      </c>
      <c r="F539" s="156">
        <v>0</v>
      </c>
    </row>
    <row r="540" spans="1:6" x14ac:dyDescent="0.25">
      <c r="A540" s="158">
        <v>81</v>
      </c>
      <c r="B540" s="155" t="s">
        <v>290</v>
      </c>
      <c r="C540" s="156">
        <v>859972664</v>
      </c>
      <c r="D540" s="156">
        <v>0</v>
      </c>
      <c r="E540" s="156">
        <v>0</v>
      </c>
      <c r="F540" s="156">
        <v>859972664</v>
      </c>
    </row>
    <row r="541" spans="1:6" x14ac:dyDescent="0.25">
      <c r="A541" s="158">
        <v>8120</v>
      </c>
      <c r="B541" s="155" t="s">
        <v>486</v>
      </c>
      <c r="C541" s="156">
        <v>859972664</v>
      </c>
      <c r="D541" s="156">
        <v>0</v>
      </c>
      <c r="E541" s="156">
        <v>0</v>
      </c>
      <c r="F541" s="156">
        <v>859972664</v>
      </c>
    </row>
    <row r="542" spans="1:6" x14ac:dyDescent="0.25">
      <c r="A542" s="158">
        <v>812004</v>
      </c>
      <c r="B542" s="155" t="s">
        <v>292</v>
      </c>
      <c r="C542" s="156">
        <v>859972664</v>
      </c>
      <c r="D542" s="156">
        <v>0</v>
      </c>
      <c r="E542" s="156">
        <v>0</v>
      </c>
      <c r="F542" s="156">
        <v>859972664</v>
      </c>
    </row>
    <row r="543" spans="1:6" x14ac:dyDescent="0.25">
      <c r="A543" s="158">
        <v>812004001</v>
      </c>
      <c r="B543" s="155" t="s">
        <v>292</v>
      </c>
      <c r="C543" s="156">
        <v>859972664</v>
      </c>
      <c r="D543" s="156">
        <v>0</v>
      </c>
      <c r="E543" s="156">
        <v>0</v>
      </c>
      <c r="F543" s="156">
        <v>859972664</v>
      </c>
    </row>
    <row r="544" spans="1:6" x14ac:dyDescent="0.25">
      <c r="A544" s="158">
        <v>83</v>
      </c>
      <c r="B544" s="155" t="s">
        <v>487</v>
      </c>
      <c r="C544" s="156">
        <v>675955916.50999999</v>
      </c>
      <c r="D544" s="156">
        <v>0</v>
      </c>
      <c r="E544" s="156">
        <v>0</v>
      </c>
      <c r="F544" s="156">
        <v>675955916.50999999</v>
      </c>
    </row>
    <row r="545" spans="1:11" x14ac:dyDescent="0.25">
      <c r="A545" s="158">
        <v>8315</v>
      </c>
      <c r="B545" s="155" t="s">
        <v>488</v>
      </c>
      <c r="C545" s="156">
        <v>566994668.79999995</v>
      </c>
      <c r="D545" s="156">
        <v>0</v>
      </c>
      <c r="E545" s="156">
        <v>0</v>
      </c>
      <c r="F545" s="156">
        <v>566994668.79999995</v>
      </c>
    </row>
    <row r="546" spans="1:11" x14ac:dyDescent="0.25">
      <c r="A546" s="158">
        <v>831510</v>
      </c>
      <c r="B546" s="155" t="s">
        <v>452</v>
      </c>
      <c r="C546" s="156">
        <v>566994668.79999995</v>
      </c>
      <c r="D546" s="156">
        <v>0</v>
      </c>
      <c r="E546" s="156">
        <v>0</v>
      </c>
      <c r="F546" s="156">
        <v>566994668.79999995</v>
      </c>
    </row>
    <row r="547" spans="1:11" x14ac:dyDescent="0.25">
      <c r="A547" s="158">
        <v>831510001</v>
      </c>
      <c r="B547" s="155" t="s">
        <v>452</v>
      </c>
      <c r="C547" s="156">
        <v>566994668.79999995</v>
      </c>
      <c r="D547" s="156">
        <v>0</v>
      </c>
      <c r="E547" s="156">
        <v>0</v>
      </c>
      <c r="F547" s="156">
        <v>566994668.79999995</v>
      </c>
    </row>
    <row r="548" spans="1:11" x14ac:dyDescent="0.25">
      <c r="A548" s="158">
        <v>8361</v>
      </c>
      <c r="B548" s="155" t="s">
        <v>489</v>
      </c>
      <c r="C548" s="156">
        <v>108961247.70999999</v>
      </c>
      <c r="D548" s="156">
        <v>0</v>
      </c>
      <c r="E548" s="156">
        <v>0</v>
      </c>
      <c r="F548" s="156">
        <v>108961247.70999999</v>
      </c>
    </row>
    <row r="549" spans="1:11" s="233" customFormat="1" x14ac:dyDescent="0.25">
      <c r="A549" s="158">
        <v>836101</v>
      </c>
      <c r="B549" s="155" t="s">
        <v>294</v>
      </c>
      <c r="C549" s="156">
        <v>108961247.70999999</v>
      </c>
      <c r="D549" s="156">
        <v>0</v>
      </c>
      <c r="E549" s="156">
        <v>0</v>
      </c>
      <c r="F549" s="156">
        <v>108961247.70999999</v>
      </c>
      <c r="G549" s="231"/>
      <c r="H549" s="231"/>
      <c r="I549" s="231"/>
      <c r="J549" s="231"/>
      <c r="K549" s="231"/>
    </row>
    <row r="550" spans="1:11" x14ac:dyDescent="0.25">
      <c r="A550" s="158">
        <v>836101001</v>
      </c>
      <c r="B550" s="155" t="s">
        <v>294</v>
      </c>
      <c r="C550" s="156">
        <v>108961247.70999999</v>
      </c>
      <c r="D550" s="156">
        <v>0</v>
      </c>
      <c r="E550" s="156">
        <v>0</v>
      </c>
      <c r="F550" s="156">
        <v>108961247.70999999</v>
      </c>
    </row>
    <row r="551" spans="1:11" x14ac:dyDescent="0.25">
      <c r="A551" s="158">
        <v>89</v>
      </c>
      <c r="B551" s="155" t="s">
        <v>295</v>
      </c>
      <c r="C551" s="156">
        <v>-1535928580.51</v>
      </c>
      <c r="D551" s="156">
        <v>0</v>
      </c>
      <c r="E551" s="156">
        <v>0</v>
      </c>
      <c r="F551" s="156">
        <v>-1535928580.51</v>
      </c>
    </row>
    <row r="552" spans="1:11" x14ac:dyDescent="0.25">
      <c r="A552" s="158">
        <v>8905</v>
      </c>
      <c r="B552" s="155" t="s">
        <v>490</v>
      </c>
      <c r="C552" s="156">
        <v>-859972664</v>
      </c>
      <c r="D552" s="156">
        <v>0</v>
      </c>
      <c r="E552" s="156">
        <v>0</v>
      </c>
      <c r="F552" s="156">
        <v>-859972664</v>
      </c>
    </row>
    <row r="553" spans="1:11" x14ac:dyDescent="0.25">
      <c r="A553" s="158">
        <v>890506</v>
      </c>
      <c r="B553" s="155" t="s">
        <v>291</v>
      </c>
      <c r="C553" s="156">
        <v>-859972664</v>
      </c>
      <c r="D553" s="156">
        <v>0</v>
      </c>
      <c r="E553" s="156">
        <v>0</v>
      </c>
      <c r="F553" s="156">
        <v>-859972664</v>
      </c>
    </row>
    <row r="554" spans="1:11" x14ac:dyDescent="0.25">
      <c r="A554" s="158">
        <v>890506001</v>
      </c>
      <c r="B554" s="155" t="s">
        <v>291</v>
      </c>
      <c r="C554" s="156">
        <v>-859972664</v>
      </c>
      <c r="D554" s="156">
        <v>0</v>
      </c>
      <c r="E554" s="156">
        <v>0</v>
      </c>
      <c r="F554" s="156">
        <v>-859972664</v>
      </c>
    </row>
    <row r="555" spans="1:11" s="233" customFormat="1" x14ac:dyDescent="0.25">
      <c r="A555" s="158">
        <v>8915</v>
      </c>
      <c r="B555" s="155" t="s">
        <v>491</v>
      </c>
      <c r="C555" s="156">
        <v>-675955916.50999999</v>
      </c>
      <c r="D555" s="156">
        <v>0</v>
      </c>
      <c r="E555" s="156">
        <v>0</v>
      </c>
      <c r="F555" s="156">
        <v>-675955916.50999999</v>
      </c>
      <c r="G555" s="231"/>
      <c r="H555" s="231"/>
      <c r="I555" s="231"/>
      <c r="J555" s="231"/>
      <c r="K555" s="231"/>
    </row>
    <row r="556" spans="1:11" x14ac:dyDescent="0.25">
      <c r="A556" s="158">
        <v>891506</v>
      </c>
      <c r="B556" s="155" t="s">
        <v>85</v>
      </c>
      <c r="C556" s="156">
        <v>-566994668.79999995</v>
      </c>
      <c r="D556" s="156">
        <v>0</v>
      </c>
      <c r="E556" s="156">
        <v>0</v>
      </c>
      <c r="F556" s="156">
        <v>-566994668.79999995</v>
      </c>
      <c r="K556" s="233"/>
    </row>
    <row r="557" spans="1:11" x14ac:dyDescent="0.25">
      <c r="A557" s="158">
        <v>891506001</v>
      </c>
      <c r="B557" s="155" t="s">
        <v>85</v>
      </c>
      <c r="C557" s="156">
        <v>-566994668.79999995</v>
      </c>
      <c r="D557" s="156">
        <v>0</v>
      </c>
      <c r="E557" s="156">
        <v>0</v>
      </c>
      <c r="F557" s="156">
        <v>-566994668.79999995</v>
      </c>
    </row>
    <row r="558" spans="1:11" x14ac:dyDescent="0.25">
      <c r="A558" s="158">
        <v>891521</v>
      </c>
      <c r="B558" s="155" t="s">
        <v>87</v>
      </c>
      <c r="C558" s="156">
        <v>-108961247.70999999</v>
      </c>
      <c r="D558" s="156">
        <v>0</v>
      </c>
      <c r="E558" s="156">
        <v>0</v>
      </c>
      <c r="F558" s="156">
        <v>-108961247.70999999</v>
      </c>
    </row>
    <row r="559" spans="1:11" x14ac:dyDescent="0.25">
      <c r="A559" s="158">
        <v>891521001</v>
      </c>
      <c r="B559" s="155" t="s">
        <v>87</v>
      </c>
      <c r="C559" s="156">
        <v>-108961247.70999999</v>
      </c>
      <c r="D559" s="156">
        <v>0</v>
      </c>
      <c r="E559" s="156">
        <v>0</v>
      </c>
      <c r="F559" s="156">
        <v>-108961247.70999999</v>
      </c>
    </row>
    <row r="560" spans="1:11" x14ac:dyDescent="0.25">
      <c r="A560" s="157">
        <v>9</v>
      </c>
      <c r="B560" s="155" t="s">
        <v>299</v>
      </c>
      <c r="C560" s="156">
        <v>0</v>
      </c>
      <c r="D560" s="156">
        <v>0</v>
      </c>
      <c r="E560" s="156">
        <v>0</v>
      </c>
      <c r="F560" s="156">
        <v>0</v>
      </c>
    </row>
    <row r="561" spans="1:11" x14ac:dyDescent="0.25">
      <c r="A561" s="158">
        <v>91</v>
      </c>
      <c r="B561" s="155" t="s">
        <v>300</v>
      </c>
      <c r="C561" s="156">
        <v>408157795</v>
      </c>
      <c r="D561" s="156">
        <v>0</v>
      </c>
      <c r="E561" s="156">
        <v>0</v>
      </c>
      <c r="F561" s="156">
        <v>408157795</v>
      </c>
    </row>
    <row r="562" spans="1:11" x14ac:dyDescent="0.25">
      <c r="A562" s="158">
        <v>9120</v>
      </c>
      <c r="B562" s="155" t="s">
        <v>486</v>
      </c>
      <c r="C562" s="156">
        <v>408157795</v>
      </c>
      <c r="D562" s="156">
        <v>0</v>
      </c>
      <c r="E562" s="156">
        <v>0</v>
      </c>
      <c r="F562" s="156">
        <v>408157795</v>
      </c>
      <c r="K562" s="233"/>
    </row>
    <row r="563" spans="1:11" x14ac:dyDescent="0.25">
      <c r="A563" s="158">
        <v>912004</v>
      </c>
      <c r="B563" s="155" t="s">
        <v>301</v>
      </c>
      <c r="C563" s="156">
        <v>408157795</v>
      </c>
      <c r="D563" s="156">
        <v>0</v>
      </c>
      <c r="E563" s="156">
        <v>0</v>
      </c>
      <c r="F563" s="156">
        <v>408157795</v>
      </c>
    </row>
    <row r="564" spans="1:11" x14ac:dyDescent="0.25">
      <c r="A564" s="158">
        <v>912004001</v>
      </c>
      <c r="B564" s="155" t="s">
        <v>301</v>
      </c>
      <c r="C564" s="156">
        <v>408157795</v>
      </c>
      <c r="D564" s="156">
        <v>0</v>
      </c>
      <c r="E564" s="156">
        <v>0</v>
      </c>
      <c r="F564" s="156">
        <v>408157795</v>
      </c>
    </row>
    <row r="565" spans="1:11" x14ac:dyDescent="0.25">
      <c r="A565" s="158">
        <v>99</v>
      </c>
      <c r="B565" s="155" t="s">
        <v>492</v>
      </c>
      <c r="C565" s="156">
        <v>-408157795</v>
      </c>
      <c r="D565" s="156">
        <v>0</v>
      </c>
      <c r="E565" s="156">
        <v>0</v>
      </c>
      <c r="F565" s="156">
        <v>-408157795</v>
      </c>
    </row>
    <row r="566" spans="1:11" x14ac:dyDescent="0.25">
      <c r="A566" s="158">
        <v>9905</v>
      </c>
      <c r="B566" s="155" t="s">
        <v>493</v>
      </c>
      <c r="C566" s="156">
        <v>-408157795</v>
      </c>
      <c r="D566" s="156">
        <v>0</v>
      </c>
      <c r="E566" s="156">
        <v>0</v>
      </c>
      <c r="F566" s="156">
        <v>-408157795</v>
      </c>
    </row>
    <row r="567" spans="1:11" x14ac:dyDescent="0.25">
      <c r="A567" s="158">
        <v>990505</v>
      </c>
      <c r="B567" s="155" t="s">
        <v>291</v>
      </c>
      <c r="C567" s="156">
        <v>-408157795</v>
      </c>
      <c r="D567" s="156">
        <v>0</v>
      </c>
      <c r="E567" s="156">
        <v>0</v>
      </c>
      <c r="F567" s="156">
        <v>-408157795</v>
      </c>
    </row>
    <row r="568" spans="1:11" x14ac:dyDescent="0.25">
      <c r="A568" s="158">
        <v>990505001</v>
      </c>
      <c r="B568" s="155" t="s">
        <v>291</v>
      </c>
      <c r="C568" s="156">
        <v>-408157795</v>
      </c>
      <c r="D568" s="156">
        <v>0</v>
      </c>
      <c r="E568" s="156">
        <v>0</v>
      </c>
      <c r="F568" s="156">
        <v>-408157795</v>
      </c>
    </row>
    <row r="569" spans="1:11" x14ac:dyDescent="0.25">
      <c r="A569" s="155"/>
      <c r="B569" s="155" t="s">
        <v>494</v>
      </c>
      <c r="C569" s="156">
        <v>21082074819.580002</v>
      </c>
      <c r="D569" s="156">
        <v>1540558651.46</v>
      </c>
      <c r="E569" s="156">
        <v>1540558651.46</v>
      </c>
      <c r="F569" s="156">
        <v>22407700213.139999</v>
      </c>
    </row>
    <row r="570" spans="1:11" x14ac:dyDescent="0.25">
      <c r="A570" s="235"/>
      <c r="B570" s="236"/>
      <c r="C570" s="237"/>
      <c r="D570" s="237"/>
      <c r="E570" s="237"/>
      <c r="F570" s="237"/>
    </row>
    <row r="571" spans="1:11" x14ac:dyDescent="0.25">
      <c r="A571" s="235"/>
      <c r="B571" s="236"/>
      <c r="C571" s="237"/>
      <c r="D571" s="237"/>
      <c r="E571" s="237"/>
      <c r="F571" s="237"/>
    </row>
    <row r="572" spans="1:11" x14ac:dyDescent="0.25">
      <c r="A572" s="235"/>
      <c r="B572" s="236"/>
      <c r="C572" s="237"/>
      <c r="D572" s="237"/>
      <c r="E572" s="237"/>
      <c r="F572" s="237"/>
    </row>
    <row r="573" spans="1:11" x14ac:dyDescent="0.25">
      <c r="A573" s="235"/>
      <c r="B573" s="236"/>
      <c r="C573" s="237"/>
      <c r="D573" s="237"/>
      <c r="E573" s="237"/>
      <c r="F573" s="237"/>
    </row>
    <row r="574" spans="1:11" x14ac:dyDescent="0.25">
      <c r="A574" s="238"/>
      <c r="B574" s="236"/>
      <c r="C574" s="237"/>
      <c r="D574" s="237"/>
      <c r="E574" s="237"/>
      <c r="F574" s="237"/>
    </row>
    <row r="575" spans="1:11" x14ac:dyDescent="0.25">
      <c r="A575" s="235"/>
      <c r="B575" s="236"/>
      <c r="C575" s="237"/>
      <c r="D575" s="237"/>
      <c r="E575" s="237"/>
      <c r="F575" s="237"/>
    </row>
    <row r="576" spans="1:11" x14ac:dyDescent="0.25">
      <c r="A576" s="235"/>
      <c r="B576" s="236"/>
      <c r="C576" s="237"/>
      <c r="D576" s="237"/>
      <c r="E576" s="237"/>
      <c r="F576" s="237"/>
    </row>
    <row r="577" spans="1:10" x14ac:dyDescent="0.25">
      <c r="A577" s="235"/>
      <c r="B577" s="236"/>
      <c r="C577" s="237"/>
      <c r="D577" s="237"/>
      <c r="E577" s="237"/>
      <c r="F577" s="237"/>
    </row>
    <row r="578" spans="1:10" x14ac:dyDescent="0.25">
      <c r="A578" s="235"/>
      <c r="B578" s="236"/>
      <c r="C578" s="237"/>
      <c r="D578" s="237"/>
      <c r="E578" s="237"/>
      <c r="F578" s="237"/>
      <c r="G578" s="233"/>
      <c r="H578" s="234"/>
      <c r="I578" s="234"/>
      <c r="J578" s="233"/>
    </row>
    <row r="579" spans="1:10" x14ac:dyDescent="0.25">
      <c r="A579" s="235"/>
      <c r="B579" s="236"/>
      <c r="C579" s="237"/>
      <c r="D579" s="237"/>
      <c r="E579" s="237"/>
      <c r="F579" s="237"/>
    </row>
    <row r="580" spans="1:10" x14ac:dyDescent="0.25">
      <c r="A580" s="235"/>
      <c r="B580" s="236"/>
      <c r="C580" s="237"/>
      <c r="D580" s="237"/>
      <c r="E580" s="237"/>
      <c r="F580" s="237"/>
    </row>
    <row r="581" spans="1:10" x14ac:dyDescent="0.25">
      <c r="A581" s="235"/>
      <c r="B581" s="236"/>
      <c r="C581" s="237"/>
      <c r="D581" s="237"/>
      <c r="E581" s="237"/>
      <c r="F581" s="237"/>
    </row>
    <row r="582" spans="1:10" x14ac:dyDescent="0.25">
      <c r="A582" s="235"/>
      <c r="B582" s="236"/>
      <c r="C582" s="237"/>
      <c r="D582" s="237"/>
      <c r="E582" s="237"/>
      <c r="F582" s="237"/>
    </row>
    <row r="583" spans="1:10" x14ac:dyDescent="0.25">
      <c r="A583" s="235"/>
      <c r="B583" s="236"/>
      <c r="C583" s="237"/>
      <c r="D583" s="237"/>
      <c r="E583" s="237"/>
      <c r="F583" s="237"/>
    </row>
    <row r="584" spans="1:10" x14ac:dyDescent="0.25">
      <c r="A584" s="235"/>
      <c r="B584" s="236"/>
      <c r="C584" s="237"/>
      <c r="D584" s="237"/>
      <c r="E584" s="237"/>
      <c r="F584" s="237"/>
    </row>
    <row r="585" spans="1:10" x14ac:dyDescent="0.25">
      <c r="A585" s="235"/>
      <c r="B585" s="236"/>
      <c r="C585" s="237"/>
      <c r="D585" s="237"/>
      <c r="E585" s="237"/>
      <c r="F585" s="237"/>
    </row>
    <row r="586" spans="1:10" x14ac:dyDescent="0.25">
      <c r="A586" s="235"/>
      <c r="B586" s="236"/>
      <c r="C586" s="237"/>
      <c r="D586" s="237"/>
      <c r="E586" s="237"/>
      <c r="F586" s="237"/>
    </row>
    <row r="587" spans="1:10" x14ac:dyDescent="0.25">
      <c r="A587" s="235"/>
      <c r="B587" s="236"/>
      <c r="C587" s="237"/>
      <c r="D587" s="237"/>
      <c r="E587" s="237"/>
      <c r="F587" s="237"/>
    </row>
    <row r="588" spans="1:10" x14ac:dyDescent="0.25">
      <c r="A588" s="235"/>
      <c r="B588" s="236"/>
      <c r="C588" s="237"/>
      <c r="D588" s="237"/>
      <c r="E588" s="237"/>
      <c r="F588" s="237"/>
    </row>
    <row r="589" spans="1:10" x14ac:dyDescent="0.25">
      <c r="A589" s="235"/>
      <c r="B589" s="236"/>
      <c r="C589" s="237"/>
      <c r="D589" s="237"/>
      <c r="E589" s="237"/>
      <c r="F589" s="237"/>
    </row>
    <row r="590" spans="1:10" x14ac:dyDescent="0.25">
      <c r="A590" s="235"/>
      <c r="B590" s="236"/>
      <c r="C590" s="237"/>
      <c r="D590" s="237"/>
      <c r="E590" s="237"/>
      <c r="F590" s="237"/>
    </row>
    <row r="591" spans="1:10" x14ac:dyDescent="0.25">
      <c r="A591" s="235"/>
      <c r="B591" s="236"/>
      <c r="C591" s="237"/>
      <c r="D591" s="237"/>
      <c r="E591" s="237"/>
      <c r="F591" s="237"/>
    </row>
    <row r="592" spans="1:10" x14ac:dyDescent="0.25">
      <c r="A592" s="235"/>
      <c r="B592" s="236"/>
      <c r="C592" s="237"/>
      <c r="D592" s="237"/>
      <c r="E592" s="237"/>
      <c r="F592" s="237"/>
    </row>
    <row r="593" spans="1:6" x14ac:dyDescent="0.25">
      <c r="A593" s="235"/>
      <c r="B593" s="236"/>
      <c r="C593" s="237"/>
      <c r="D593" s="237"/>
      <c r="E593" s="237"/>
      <c r="F593" s="237"/>
    </row>
    <row r="594" spans="1:6" x14ac:dyDescent="0.25">
      <c r="A594" s="235"/>
      <c r="B594" s="236"/>
      <c r="C594" s="237"/>
      <c r="D594" s="237"/>
      <c r="E594" s="237"/>
      <c r="F594" s="237"/>
    </row>
    <row r="595" spans="1:6" x14ac:dyDescent="0.25">
      <c r="A595" s="238"/>
      <c r="B595" s="236"/>
      <c r="C595" s="237"/>
      <c r="D595" s="237"/>
      <c r="E595" s="237"/>
      <c r="F595" s="237"/>
    </row>
    <row r="596" spans="1:6" x14ac:dyDescent="0.25">
      <c r="A596" s="235"/>
      <c r="B596" s="236"/>
      <c r="C596" s="237"/>
      <c r="D596" s="237"/>
      <c r="E596" s="237"/>
      <c r="F596" s="237"/>
    </row>
    <row r="597" spans="1:6" x14ac:dyDescent="0.25">
      <c r="A597" s="235"/>
      <c r="B597" s="236"/>
      <c r="C597" s="237"/>
      <c r="D597" s="237"/>
      <c r="E597" s="237"/>
      <c r="F597" s="237"/>
    </row>
    <row r="598" spans="1:6" x14ac:dyDescent="0.25">
      <c r="A598" s="235"/>
      <c r="B598" s="236"/>
      <c r="C598" s="237"/>
      <c r="D598" s="237"/>
      <c r="E598" s="237"/>
      <c r="F598" s="237"/>
    </row>
    <row r="599" spans="1:6" x14ac:dyDescent="0.25">
      <c r="A599" s="235"/>
      <c r="B599" s="236"/>
      <c r="C599" s="237"/>
      <c r="D599" s="237"/>
      <c r="E599" s="237"/>
      <c r="F599" s="237"/>
    </row>
    <row r="600" spans="1:6" x14ac:dyDescent="0.25">
      <c r="A600" s="235"/>
      <c r="B600" s="236"/>
      <c r="C600" s="237"/>
      <c r="D600" s="237"/>
      <c r="E600" s="237"/>
      <c r="F600" s="237"/>
    </row>
    <row r="601" spans="1:6" x14ac:dyDescent="0.25">
      <c r="A601" s="235"/>
      <c r="B601" s="236"/>
      <c r="C601" s="237"/>
      <c r="D601" s="237"/>
      <c r="E601" s="237"/>
      <c r="F601" s="237"/>
    </row>
    <row r="602" spans="1:6" x14ac:dyDescent="0.25">
      <c r="A602" s="235"/>
      <c r="B602" s="236"/>
      <c r="C602" s="237"/>
      <c r="D602" s="237"/>
      <c r="E602" s="237"/>
      <c r="F602" s="237"/>
    </row>
    <row r="603" spans="1:6" x14ac:dyDescent="0.25">
      <c r="A603" s="235"/>
      <c r="B603" s="236"/>
      <c r="C603" s="237"/>
      <c r="D603" s="237"/>
      <c r="E603" s="237"/>
      <c r="F603" s="237"/>
    </row>
    <row r="604" spans="1:6" x14ac:dyDescent="0.25">
      <c r="A604" s="235"/>
      <c r="B604" s="236"/>
      <c r="C604" s="237"/>
      <c r="D604" s="237"/>
      <c r="E604" s="237"/>
      <c r="F604" s="237"/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3"/>
  <sheetViews>
    <sheetView showGridLines="0" topLeftCell="A550" workbookViewId="0">
      <selection activeCell="F585" sqref="F585"/>
    </sheetView>
  </sheetViews>
  <sheetFormatPr baseColWidth="10" defaultRowHeight="15" x14ac:dyDescent="0.25"/>
  <cols>
    <col min="1" max="1" width="14.28515625" style="239" customWidth="1"/>
    <col min="2" max="2" width="63.7109375" style="231" customWidth="1"/>
    <col min="3" max="3" width="15.7109375" style="232" bestFit="1" customWidth="1"/>
    <col min="4" max="4" width="17" style="232" bestFit="1" customWidth="1"/>
    <col min="5" max="5" width="17.5703125" style="232" bestFit="1" customWidth="1"/>
    <col min="6" max="6" width="15.7109375" style="232" bestFit="1" customWidth="1"/>
    <col min="7" max="7" width="11.42578125" style="231"/>
    <col min="8" max="8" width="16.42578125" style="231" bestFit="1" customWidth="1"/>
    <col min="9" max="9" width="13.42578125" style="231" bestFit="1" customWidth="1"/>
    <col min="10" max="16384" width="11.42578125" style="231"/>
  </cols>
  <sheetData>
    <row r="1" spans="1:9" x14ac:dyDescent="0.25">
      <c r="A1" s="153" t="s">
        <v>315</v>
      </c>
      <c r="B1" s="153" t="s">
        <v>316</v>
      </c>
      <c r="C1" s="154" t="s">
        <v>317</v>
      </c>
      <c r="D1" s="154" t="s">
        <v>318</v>
      </c>
      <c r="E1" s="154" t="s">
        <v>319</v>
      </c>
      <c r="F1" s="154" t="s">
        <v>320</v>
      </c>
    </row>
    <row r="2" spans="1:9" x14ac:dyDescent="0.25">
      <c r="A2" s="157">
        <v>1</v>
      </c>
      <c r="B2" s="155" t="s">
        <v>321</v>
      </c>
      <c r="C2" s="156">
        <v>10013995751.639999</v>
      </c>
      <c r="D2" s="156">
        <v>1142525053.0599999</v>
      </c>
      <c r="E2" s="156">
        <v>741713949.27999997</v>
      </c>
      <c r="F2" s="156">
        <v>10414806855.42</v>
      </c>
      <c r="H2" s="232">
        <f>+C2+D2-E2</f>
        <v>10414806855.419998</v>
      </c>
      <c r="I2" s="232">
        <f>+F2-H2</f>
        <v>0</v>
      </c>
    </row>
    <row r="3" spans="1:9" x14ac:dyDescent="0.25">
      <c r="A3" s="158">
        <v>11</v>
      </c>
      <c r="B3" s="155" t="s">
        <v>322</v>
      </c>
      <c r="C3" s="156">
        <v>75876409.900000006</v>
      </c>
      <c r="D3" s="156">
        <v>333126524.23000002</v>
      </c>
      <c r="E3" s="156">
        <v>353820127.23000002</v>
      </c>
      <c r="F3" s="156">
        <v>55182806.899999999</v>
      </c>
    </row>
    <row r="4" spans="1:9" x14ac:dyDescent="0.25">
      <c r="A4" s="158">
        <v>1105</v>
      </c>
      <c r="B4" s="155" t="s">
        <v>323</v>
      </c>
      <c r="C4" s="156">
        <v>815000</v>
      </c>
      <c r="D4" s="156">
        <v>0</v>
      </c>
      <c r="E4" s="156">
        <v>0</v>
      </c>
      <c r="F4" s="156">
        <v>815000</v>
      </c>
    </row>
    <row r="5" spans="1:9" x14ac:dyDescent="0.25">
      <c r="A5" s="158">
        <v>110502</v>
      </c>
      <c r="B5" s="155" t="s">
        <v>324</v>
      </c>
      <c r="C5" s="156">
        <v>815000</v>
      </c>
      <c r="D5" s="156">
        <v>0</v>
      </c>
      <c r="E5" s="156">
        <v>0</v>
      </c>
      <c r="F5" s="156">
        <v>815000</v>
      </c>
    </row>
    <row r="6" spans="1:9" x14ac:dyDescent="0.25">
      <c r="A6" s="158">
        <v>110502001</v>
      </c>
      <c r="B6" s="155" t="s">
        <v>325</v>
      </c>
      <c r="C6" s="156">
        <v>-2705355.31</v>
      </c>
      <c r="D6" s="156">
        <v>0</v>
      </c>
      <c r="E6" s="156">
        <v>0</v>
      </c>
      <c r="F6" s="156">
        <v>-2705355.31</v>
      </c>
    </row>
    <row r="7" spans="1:9" x14ac:dyDescent="0.25">
      <c r="A7" s="158">
        <v>110502002</v>
      </c>
      <c r="B7" s="155" t="s">
        <v>326</v>
      </c>
      <c r="C7" s="156">
        <v>3520355.31</v>
      </c>
      <c r="D7" s="156">
        <v>0</v>
      </c>
      <c r="E7" s="156">
        <v>0</v>
      </c>
      <c r="F7" s="156">
        <v>3520355.31</v>
      </c>
    </row>
    <row r="8" spans="1:9" x14ac:dyDescent="0.25">
      <c r="A8" s="158">
        <v>110502003</v>
      </c>
      <c r="B8" s="155" t="s">
        <v>327</v>
      </c>
      <c r="C8" s="156">
        <v>0</v>
      </c>
      <c r="D8" s="156">
        <v>0</v>
      </c>
      <c r="E8" s="156">
        <v>0</v>
      </c>
      <c r="F8" s="156">
        <v>0</v>
      </c>
    </row>
    <row r="9" spans="1:9" x14ac:dyDescent="0.25">
      <c r="A9" s="158">
        <v>1110</v>
      </c>
      <c r="B9" s="155" t="s">
        <v>328</v>
      </c>
      <c r="C9" s="156">
        <v>75061409.900000006</v>
      </c>
      <c r="D9" s="156">
        <v>333126524.23000002</v>
      </c>
      <c r="E9" s="156">
        <v>353820127.23000002</v>
      </c>
      <c r="F9" s="156">
        <v>54367806.899999999</v>
      </c>
    </row>
    <row r="10" spans="1:9" x14ac:dyDescent="0.25">
      <c r="A10" s="158">
        <v>111005</v>
      </c>
      <c r="B10" s="155" t="s">
        <v>326</v>
      </c>
      <c r="C10" s="156">
        <v>75061409.900000006</v>
      </c>
      <c r="D10" s="156">
        <v>333126524.23000002</v>
      </c>
      <c r="E10" s="156">
        <v>353820127.23000002</v>
      </c>
      <c r="F10" s="156">
        <v>54367806.899999999</v>
      </c>
    </row>
    <row r="11" spans="1:9" s="233" customFormat="1" x14ac:dyDescent="0.25">
      <c r="A11" s="158">
        <v>111005001</v>
      </c>
      <c r="B11" s="155" t="s">
        <v>326</v>
      </c>
      <c r="C11" s="156">
        <v>75061409.900000006</v>
      </c>
      <c r="D11" s="156">
        <v>333126524.23000002</v>
      </c>
      <c r="E11" s="156">
        <v>353820127.23000002</v>
      </c>
      <c r="F11" s="156">
        <v>54367806.899999999</v>
      </c>
    </row>
    <row r="12" spans="1:9" x14ac:dyDescent="0.25">
      <c r="A12" s="158">
        <v>12</v>
      </c>
      <c r="B12" s="155" t="s">
        <v>148</v>
      </c>
      <c r="C12" s="156">
        <v>1000</v>
      </c>
      <c r="D12" s="156">
        <v>0</v>
      </c>
      <c r="E12" s="156">
        <v>0</v>
      </c>
      <c r="F12" s="156">
        <v>1000</v>
      </c>
    </row>
    <row r="13" spans="1:9" ht="39" x14ac:dyDescent="0.25">
      <c r="A13" s="158">
        <v>1211</v>
      </c>
      <c r="B13" s="155" t="s">
        <v>546</v>
      </c>
      <c r="C13" s="156">
        <v>0</v>
      </c>
      <c r="D13" s="156">
        <v>0</v>
      </c>
      <c r="E13" s="156">
        <v>0</v>
      </c>
      <c r="F13" s="156">
        <v>0</v>
      </c>
    </row>
    <row r="14" spans="1:9" x14ac:dyDescent="0.25">
      <c r="A14" s="158">
        <v>121101</v>
      </c>
      <c r="B14" s="155" t="s">
        <v>329</v>
      </c>
      <c r="C14" s="156">
        <v>0</v>
      </c>
      <c r="D14" s="156">
        <v>0</v>
      </c>
      <c r="E14" s="156">
        <v>0</v>
      </c>
      <c r="F14" s="156">
        <v>0</v>
      </c>
    </row>
    <row r="15" spans="1:9" x14ac:dyDescent="0.25">
      <c r="A15" s="158">
        <v>121101001</v>
      </c>
      <c r="B15" s="155" t="s">
        <v>329</v>
      </c>
      <c r="C15" s="156">
        <v>0</v>
      </c>
      <c r="D15" s="156">
        <v>0</v>
      </c>
      <c r="E15" s="156">
        <v>0</v>
      </c>
      <c r="F15" s="156">
        <v>0</v>
      </c>
    </row>
    <row r="16" spans="1:9" ht="26.25" x14ac:dyDescent="0.25">
      <c r="A16" s="158">
        <v>1222</v>
      </c>
      <c r="B16" s="155" t="s">
        <v>330</v>
      </c>
      <c r="C16" s="156">
        <v>1000</v>
      </c>
      <c r="D16" s="156">
        <v>0</v>
      </c>
      <c r="E16" s="156">
        <v>0</v>
      </c>
      <c r="F16" s="156">
        <v>1000</v>
      </c>
    </row>
    <row r="17" spans="1:6" x14ac:dyDescent="0.25">
      <c r="A17" s="158">
        <v>122202</v>
      </c>
      <c r="B17" s="155" t="s">
        <v>331</v>
      </c>
      <c r="C17" s="156">
        <v>1000</v>
      </c>
      <c r="D17" s="156">
        <v>0</v>
      </c>
      <c r="E17" s="156">
        <v>0</v>
      </c>
      <c r="F17" s="156">
        <v>1000</v>
      </c>
    </row>
    <row r="18" spans="1:6" x14ac:dyDescent="0.25">
      <c r="A18" s="158">
        <v>122202001</v>
      </c>
      <c r="B18" s="155" t="s">
        <v>331</v>
      </c>
      <c r="C18" s="156">
        <v>1000</v>
      </c>
      <c r="D18" s="156">
        <v>0</v>
      </c>
      <c r="E18" s="156">
        <v>0</v>
      </c>
      <c r="F18" s="156">
        <v>1000</v>
      </c>
    </row>
    <row r="19" spans="1:6" x14ac:dyDescent="0.25">
      <c r="A19" s="158">
        <v>13</v>
      </c>
      <c r="B19" s="155" t="s">
        <v>149</v>
      </c>
      <c r="C19" s="156">
        <v>445342327</v>
      </c>
      <c r="D19" s="156">
        <v>527547630</v>
      </c>
      <c r="E19" s="156">
        <v>290167734</v>
      </c>
      <c r="F19" s="156">
        <v>682722223</v>
      </c>
    </row>
    <row r="20" spans="1:6" x14ac:dyDescent="0.25">
      <c r="A20" s="158">
        <v>1311</v>
      </c>
      <c r="B20" s="155" t="s">
        <v>332</v>
      </c>
      <c r="C20" s="156">
        <v>0</v>
      </c>
      <c r="D20" s="156">
        <v>0</v>
      </c>
      <c r="E20" s="156">
        <v>0</v>
      </c>
      <c r="F20" s="156">
        <v>0</v>
      </c>
    </row>
    <row r="21" spans="1:6" x14ac:dyDescent="0.25">
      <c r="A21" s="158">
        <v>131102</v>
      </c>
      <c r="B21" s="155" t="s">
        <v>333</v>
      </c>
      <c r="C21" s="156">
        <v>0</v>
      </c>
      <c r="D21" s="156">
        <v>0</v>
      </c>
      <c r="E21" s="156">
        <v>0</v>
      </c>
      <c r="F21" s="156">
        <v>0</v>
      </c>
    </row>
    <row r="22" spans="1:6" x14ac:dyDescent="0.25">
      <c r="A22" s="158">
        <v>131102003</v>
      </c>
      <c r="B22" s="155" t="s">
        <v>334</v>
      </c>
      <c r="C22" s="156">
        <v>0</v>
      </c>
      <c r="D22" s="156">
        <v>0</v>
      </c>
      <c r="E22" s="156">
        <v>0</v>
      </c>
      <c r="F22" s="156">
        <v>0</v>
      </c>
    </row>
    <row r="23" spans="1:6" x14ac:dyDescent="0.25">
      <c r="A23" s="158">
        <v>131104</v>
      </c>
      <c r="B23" s="155" t="s">
        <v>335</v>
      </c>
      <c r="C23" s="156">
        <v>0</v>
      </c>
      <c r="D23" s="156">
        <v>0</v>
      </c>
      <c r="E23" s="156">
        <v>0</v>
      </c>
      <c r="F23" s="156">
        <v>0</v>
      </c>
    </row>
    <row r="24" spans="1:6" x14ac:dyDescent="0.25">
      <c r="A24" s="158">
        <v>131104004</v>
      </c>
      <c r="B24" s="155" t="s">
        <v>336</v>
      </c>
      <c r="C24" s="156">
        <v>0</v>
      </c>
      <c r="D24" s="156">
        <v>0</v>
      </c>
      <c r="E24" s="156">
        <v>0</v>
      </c>
      <c r="F24" s="156">
        <v>0</v>
      </c>
    </row>
    <row r="25" spans="1:6" x14ac:dyDescent="0.25">
      <c r="A25" s="158">
        <v>131104008</v>
      </c>
      <c r="B25" s="155" t="s">
        <v>335</v>
      </c>
      <c r="C25" s="156">
        <v>0</v>
      </c>
      <c r="D25" s="156">
        <v>0</v>
      </c>
      <c r="E25" s="156">
        <v>0</v>
      </c>
      <c r="F25" s="156">
        <v>0</v>
      </c>
    </row>
    <row r="26" spans="1:6" x14ac:dyDescent="0.25">
      <c r="A26" s="158">
        <v>1316</v>
      </c>
      <c r="B26" s="155" t="s">
        <v>238</v>
      </c>
      <c r="C26" s="156">
        <v>364350704</v>
      </c>
      <c r="D26" s="156">
        <v>527547630</v>
      </c>
      <c r="E26" s="156">
        <v>290167734</v>
      </c>
      <c r="F26" s="156">
        <v>601730600</v>
      </c>
    </row>
    <row r="27" spans="1:6" x14ac:dyDescent="0.25">
      <c r="A27" s="158">
        <v>131604</v>
      </c>
      <c r="B27" s="155" t="s">
        <v>54</v>
      </c>
      <c r="C27" s="156">
        <v>0</v>
      </c>
      <c r="D27" s="156">
        <v>0</v>
      </c>
      <c r="E27" s="156">
        <v>0</v>
      </c>
      <c r="F27" s="156">
        <v>0</v>
      </c>
    </row>
    <row r="28" spans="1:6" x14ac:dyDescent="0.25">
      <c r="A28" s="158">
        <v>131604001</v>
      </c>
      <c r="B28" s="155" t="s">
        <v>54</v>
      </c>
      <c r="C28" s="156">
        <v>0</v>
      </c>
      <c r="D28" s="156">
        <v>0</v>
      </c>
      <c r="E28" s="156">
        <v>0</v>
      </c>
      <c r="F28" s="156">
        <v>0</v>
      </c>
    </row>
    <row r="29" spans="1:6" x14ac:dyDescent="0.25">
      <c r="A29" s="158">
        <v>131606</v>
      </c>
      <c r="B29" s="155" t="s">
        <v>116</v>
      </c>
      <c r="C29" s="156">
        <v>364350704</v>
      </c>
      <c r="D29" s="156">
        <v>527547630</v>
      </c>
      <c r="E29" s="156">
        <v>290167734</v>
      </c>
      <c r="F29" s="156">
        <v>601730600</v>
      </c>
    </row>
    <row r="30" spans="1:6" x14ac:dyDescent="0.25">
      <c r="A30" s="158">
        <v>131606001</v>
      </c>
      <c r="B30" s="155" t="s">
        <v>116</v>
      </c>
      <c r="C30" s="156">
        <v>364350704</v>
      </c>
      <c r="D30" s="156">
        <v>527547630</v>
      </c>
      <c r="E30" s="156">
        <v>290167734</v>
      </c>
      <c r="F30" s="156">
        <v>601730600</v>
      </c>
    </row>
    <row r="31" spans="1:6" x14ac:dyDescent="0.25">
      <c r="A31" s="158">
        <v>1317</v>
      </c>
      <c r="B31" s="155" t="s">
        <v>337</v>
      </c>
      <c r="C31" s="156">
        <v>0</v>
      </c>
      <c r="D31" s="156">
        <v>0</v>
      </c>
      <c r="E31" s="156">
        <v>0</v>
      </c>
      <c r="F31" s="156">
        <v>0</v>
      </c>
    </row>
    <row r="32" spans="1:6" x14ac:dyDescent="0.25">
      <c r="A32" s="158">
        <v>131720</v>
      </c>
      <c r="B32" s="155" t="s">
        <v>338</v>
      </c>
      <c r="C32" s="156">
        <v>0</v>
      </c>
      <c r="D32" s="156">
        <v>0</v>
      </c>
      <c r="E32" s="156">
        <v>0</v>
      </c>
      <c r="F32" s="156">
        <v>0</v>
      </c>
    </row>
    <row r="33" spans="1:6" x14ac:dyDescent="0.25">
      <c r="A33" s="158">
        <v>131720001</v>
      </c>
      <c r="B33" s="155" t="s">
        <v>338</v>
      </c>
      <c r="C33" s="156">
        <v>0</v>
      </c>
      <c r="D33" s="156">
        <v>0</v>
      </c>
      <c r="E33" s="156">
        <v>0</v>
      </c>
      <c r="F33" s="156">
        <v>0</v>
      </c>
    </row>
    <row r="34" spans="1:6" x14ac:dyDescent="0.25">
      <c r="A34" s="158">
        <v>1337</v>
      </c>
      <c r="B34" s="155" t="s">
        <v>339</v>
      </c>
      <c r="C34" s="156">
        <v>0</v>
      </c>
      <c r="D34" s="156">
        <v>0</v>
      </c>
      <c r="E34" s="156">
        <v>0</v>
      </c>
      <c r="F34" s="156">
        <v>0</v>
      </c>
    </row>
    <row r="35" spans="1:6" x14ac:dyDescent="0.25">
      <c r="A35" s="158">
        <v>133712</v>
      </c>
      <c r="B35" s="155" t="s">
        <v>243</v>
      </c>
      <c r="C35" s="156">
        <v>0</v>
      </c>
      <c r="D35" s="156">
        <v>0</v>
      </c>
      <c r="E35" s="156">
        <v>0</v>
      </c>
      <c r="F35" s="156">
        <v>0</v>
      </c>
    </row>
    <row r="36" spans="1:6" x14ac:dyDescent="0.25">
      <c r="A36" s="158">
        <v>133712001</v>
      </c>
      <c r="B36" s="155" t="s">
        <v>243</v>
      </c>
      <c r="C36" s="156">
        <v>0</v>
      </c>
      <c r="D36" s="156">
        <v>0</v>
      </c>
      <c r="E36" s="156">
        <v>0</v>
      </c>
      <c r="F36" s="156">
        <v>0</v>
      </c>
    </row>
    <row r="37" spans="1:6" x14ac:dyDescent="0.25">
      <c r="A37" s="158">
        <v>1384</v>
      </c>
      <c r="B37" s="155" t="s">
        <v>340</v>
      </c>
      <c r="C37" s="156">
        <v>80991623</v>
      </c>
      <c r="D37" s="156">
        <v>0</v>
      </c>
      <c r="E37" s="156">
        <v>0</v>
      </c>
      <c r="F37" s="156">
        <v>80991623</v>
      </c>
    </row>
    <row r="38" spans="1:6" x14ac:dyDescent="0.25">
      <c r="A38" s="158">
        <v>138405</v>
      </c>
      <c r="B38" s="155" t="s">
        <v>274</v>
      </c>
      <c r="C38" s="156">
        <v>0</v>
      </c>
      <c r="D38" s="156">
        <v>0</v>
      </c>
      <c r="E38" s="156">
        <v>0</v>
      </c>
      <c r="F38" s="156">
        <v>0</v>
      </c>
    </row>
    <row r="39" spans="1:6" x14ac:dyDescent="0.25">
      <c r="A39" s="158">
        <v>138405001</v>
      </c>
      <c r="B39" s="155" t="s">
        <v>274</v>
      </c>
      <c r="C39" s="156">
        <v>0</v>
      </c>
      <c r="D39" s="156">
        <v>0</v>
      </c>
      <c r="E39" s="156">
        <v>0</v>
      </c>
      <c r="F39" s="156">
        <v>0</v>
      </c>
    </row>
    <row r="40" spans="1:6" x14ac:dyDescent="0.25">
      <c r="A40" s="158">
        <v>138416</v>
      </c>
      <c r="B40" s="155" t="s">
        <v>341</v>
      </c>
      <c r="C40" s="156">
        <v>0</v>
      </c>
      <c r="D40" s="156">
        <v>0</v>
      </c>
      <c r="E40" s="156">
        <v>0</v>
      </c>
      <c r="F40" s="156">
        <v>0</v>
      </c>
    </row>
    <row r="41" spans="1:6" x14ac:dyDescent="0.25">
      <c r="A41" s="158">
        <v>138416001</v>
      </c>
      <c r="B41" s="155" t="s">
        <v>341</v>
      </c>
      <c r="C41" s="156">
        <v>0</v>
      </c>
      <c r="D41" s="156">
        <v>0</v>
      </c>
      <c r="E41" s="156">
        <v>0</v>
      </c>
      <c r="F41" s="156">
        <v>0</v>
      </c>
    </row>
    <row r="42" spans="1:6" x14ac:dyDescent="0.25">
      <c r="A42" s="158">
        <v>138421</v>
      </c>
      <c r="B42" s="155" t="s">
        <v>251</v>
      </c>
      <c r="C42" s="156">
        <v>0</v>
      </c>
      <c r="D42" s="156">
        <v>0</v>
      </c>
      <c r="E42" s="156">
        <v>0</v>
      </c>
      <c r="F42" s="156">
        <v>0</v>
      </c>
    </row>
    <row r="43" spans="1:6" x14ac:dyDescent="0.25">
      <c r="A43" s="158">
        <v>138421001</v>
      </c>
      <c r="B43" s="155" t="s">
        <v>251</v>
      </c>
      <c r="C43" s="156">
        <v>0</v>
      </c>
      <c r="D43" s="156">
        <v>0</v>
      </c>
      <c r="E43" s="156">
        <v>0</v>
      </c>
      <c r="F43" s="156">
        <v>0</v>
      </c>
    </row>
    <row r="44" spans="1:6" x14ac:dyDescent="0.25">
      <c r="A44" s="158">
        <v>138426</v>
      </c>
      <c r="B44" s="155" t="s">
        <v>342</v>
      </c>
      <c r="C44" s="156">
        <v>80991623</v>
      </c>
      <c r="D44" s="156">
        <v>0</v>
      </c>
      <c r="E44" s="156">
        <v>0</v>
      </c>
      <c r="F44" s="156">
        <v>80991623</v>
      </c>
    </row>
    <row r="45" spans="1:6" x14ac:dyDescent="0.25">
      <c r="A45" s="158">
        <v>138426001</v>
      </c>
      <c r="B45" s="155" t="s">
        <v>342</v>
      </c>
      <c r="C45" s="156">
        <v>80991623</v>
      </c>
      <c r="D45" s="156">
        <v>0</v>
      </c>
      <c r="E45" s="156">
        <v>0</v>
      </c>
      <c r="F45" s="156">
        <v>80991623</v>
      </c>
    </row>
    <row r="46" spans="1:6" x14ac:dyDescent="0.25">
      <c r="A46" s="158">
        <v>138432</v>
      </c>
      <c r="B46" s="155" t="s">
        <v>343</v>
      </c>
      <c r="C46" s="156">
        <v>0</v>
      </c>
      <c r="D46" s="156">
        <v>0</v>
      </c>
      <c r="E46" s="156">
        <v>0</v>
      </c>
      <c r="F46" s="156">
        <v>0</v>
      </c>
    </row>
    <row r="47" spans="1:6" x14ac:dyDescent="0.25">
      <c r="A47" s="158">
        <v>138432001</v>
      </c>
      <c r="B47" s="155" t="s">
        <v>343</v>
      </c>
      <c r="C47" s="156">
        <v>0</v>
      </c>
      <c r="D47" s="156">
        <v>0</v>
      </c>
      <c r="E47" s="156">
        <v>0</v>
      </c>
      <c r="F47" s="156">
        <v>0</v>
      </c>
    </row>
    <row r="48" spans="1:6" x14ac:dyDescent="0.25">
      <c r="A48" s="158">
        <v>138435</v>
      </c>
      <c r="B48" s="155" t="s">
        <v>344</v>
      </c>
      <c r="C48" s="156">
        <v>0</v>
      </c>
      <c r="D48" s="156">
        <v>0</v>
      </c>
      <c r="E48" s="156">
        <v>0</v>
      </c>
      <c r="F48" s="156">
        <v>0</v>
      </c>
    </row>
    <row r="49" spans="1:6" x14ac:dyDescent="0.25">
      <c r="A49" s="158">
        <v>138435001</v>
      </c>
      <c r="B49" s="155" t="s">
        <v>344</v>
      </c>
      <c r="C49" s="156">
        <v>0</v>
      </c>
      <c r="D49" s="156">
        <v>0</v>
      </c>
      <c r="E49" s="156">
        <v>0</v>
      </c>
      <c r="F49" s="156">
        <v>0</v>
      </c>
    </row>
    <row r="50" spans="1:6" x14ac:dyDescent="0.25">
      <c r="A50" s="158">
        <v>138490</v>
      </c>
      <c r="B50" s="155" t="s">
        <v>51</v>
      </c>
      <c r="C50" s="156">
        <v>0</v>
      </c>
      <c r="D50" s="156">
        <v>0</v>
      </c>
      <c r="E50" s="156">
        <v>0</v>
      </c>
      <c r="F50" s="156">
        <v>0</v>
      </c>
    </row>
    <row r="51" spans="1:6" x14ac:dyDescent="0.25">
      <c r="A51" s="158">
        <v>138490001</v>
      </c>
      <c r="B51" s="155" t="s">
        <v>51</v>
      </c>
      <c r="C51" s="156">
        <v>0</v>
      </c>
      <c r="D51" s="156">
        <v>0</v>
      </c>
      <c r="E51" s="156">
        <v>0</v>
      </c>
      <c r="F51" s="156">
        <v>0</v>
      </c>
    </row>
    <row r="52" spans="1:6" x14ac:dyDescent="0.25">
      <c r="A52" s="158">
        <v>1385</v>
      </c>
      <c r="B52" s="155" t="s">
        <v>547</v>
      </c>
      <c r="C52" s="156">
        <v>0</v>
      </c>
      <c r="D52" s="156">
        <v>0</v>
      </c>
      <c r="E52" s="156">
        <v>0</v>
      </c>
      <c r="F52" s="156">
        <v>0</v>
      </c>
    </row>
    <row r="53" spans="1:6" x14ac:dyDescent="0.25">
      <c r="A53" s="158">
        <v>138510</v>
      </c>
      <c r="B53" s="155" t="s">
        <v>548</v>
      </c>
      <c r="C53" s="156">
        <v>0</v>
      </c>
      <c r="D53" s="156">
        <v>0</v>
      </c>
      <c r="E53" s="156">
        <v>0</v>
      </c>
      <c r="F53" s="156">
        <v>0</v>
      </c>
    </row>
    <row r="54" spans="1:6" ht="26.25" x14ac:dyDescent="0.25">
      <c r="A54" s="158">
        <v>138510009</v>
      </c>
      <c r="B54" s="155" t="s">
        <v>549</v>
      </c>
      <c r="C54" s="156">
        <v>0</v>
      </c>
      <c r="D54" s="156">
        <v>0</v>
      </c>
      <c r="E54" s="156">
        <v>0</v>
      </c>
      <c r="F54" s="156">
        <v>0</v>
      </c>
    </row>
    <row r="55" spans="1:6" x14ac:dyDescent="0.25">
      <c r="A55" s="158">
        <v>1386</v>
      </c>
      <c r="B55" s="155" t="s">
        <v>550</v>
      </c>
      <c r="C55" s="156">
        <v>0</v>
      </c>
      <c r="D55" s="156">
        <v>0</v>
      </c>
      <c r="E55" s="156">
        <v>0</v>
      </c>
      <c r="F55" s="156">
        <v>0</v>
      </c>
    </row>
    <row r="56" spans="1:6" x14ac:dyDescent="0.25">
      <c r="A56" s="158">
        <v>138610</v>
      </c>
      <c r="B56" s="155" t="s">
        <v>548</v>
      </c>
      <c r="C56" s="156">
        <v>0</v>
      </c>
      <c r="D56" s="156">
        <v>0</v>
      </c>
      <c r="E56" s="156">
        <v>0</v>
      </c>
      <c r="F56" s="156">
        <v>0</v>
      </c>
    </row>
    <row r="57" spans="1:6" ht="26.25" x14ac:dyDescent="0.25">
      <c r="A57" s="158">
        <v>138610009</v>
      </c>
      <c r="B57" s="155" t="s">
        <v>549</v>
      </c>
      <c r="C57" s="156">
        <v>0</v>
      </c>
      <c r="D57" s="156">
        <v>0</v>
      </c>
      <c r="E57" s="156">
        <v>0</v>
      </c>
      <c r="F57" s="156">
        <v>0</v>
      </c>
    </row>
    <row r="58" spans="1:6" x14ac:dyDescent="0.25">
      <c r="A58" s="158">
        <v>15</v>
      </c>
      <c r="B58" s="155" t="s">
        <v>152</v>
      </c>
      <c r="C58" s="156">
        <v>636866612.90999997</v>
      </c>
      <c r="D58" s="156">
        <v>9060728.8300000001</v>
      </c>
      <c r="E58" s="156">
        <v>11010196.390000001</v>
      </c>
      <c r="F58" s="156">
        <v>634917145.35000002</v>
      </c>
    </row>
    <row r="59" spans="1:6" x14ac:dyDescent="0.25">
      <c r="A59" s="158">
        <v>1505</v>
      </c>
      <c r="B59" s="155" t="s">
        <v>345</v>
      </c>
      <c r="C59" s="156">
        <v>473437573.97000003</v>
      </c>
      <c r="D59" s="156">
        <v>9060728.8300000001</v>
      </c>
      <c r="E59" s="156">
        <v>10013141.640000001</v>
      </c>
      <c r="F59" s="156">
        <v>472485161.16000003</v>
      </c>
    </row>
    <row r="60" spans="1:6" x14ac:dyDescent="0.25">
      <c r="A60" s="158">
        <v>150506</v>
      </c>
      <c r="B60" s="155" t="s">
        <v>240</v>
      </c>
      <c r="C60" s="156">
        <v>473437573.97000003</v>
      </c>
      <c r="D60" s="156">
        <v>9060728.8300000001</v>
      </c>
      <c r="E60" s="156">
        <v>10013141.640000001</v>
      </c>
      <c r="F60" s="156">
        <v>472485161.16000003</v>
      </c>
    </row>
    <row r="61" spans="1:6" x14ac:dyDescent="0.25">
      <c r="A61" s="158">
        <v>150506001</v>
      </c>
      <c r="B61" s="155" t="s">
        <v>240</v>
      </c>
      <c r="C61" s="156">
        <v>473437573.97000003</v>
      </c>
      <c r="D61" s="156">
        <v>9060728.8300000001</v>
      </c>
      <c r="E61" s="156">
        <v>10013141.640000001</v>
      </c>
      <c r="F61" s="156">
        <v>472485161.16000003</v>
      </c>
    </row>
    <row r="62" spans="1:6" x14ac:dyDescent="0.25">
      <c r="A62" s="158">
        <v>1510</v>
      </c>
      <c r="B62" s="155" t="s">
        <v>346</v>
      </c>
      <c r="C62" s="156">
        <v>124144905.92</v>
      </c>
      <c r="D62" s="156">
        <v>0</v>
      </c>
      <c r="E62" s="156">
        <v>997054.75</v>
      </c>
      <c r="F62" s="156">
        <v>123147851.17</v>
      </c>
    </row>
    <row r="63" spans="1:6" x14ac:dyDescent="0.25">
      <c r="A63" s="158">
        <v>151029</v>
      </c>
      <c r="B63" s="155" t="s">
        <v>155</v>
      </c>
      <c r="C63" s="156">
        <v>124144905.92</v>
      </c>
      <c r="D63" s="156">
        <v>0</v>
      </c>
      <c r="E63" s="156">
        <v>997054.75</v>
      </c>
      <c r="F63" s="156">
        <v>123147851.17</v>
      </c>
    </row>
    <row r="64" spans="1:6" x14ac:dyDescent="0.25">
      <c r="A64" s="158">
        <v>151029001</v>
      </c>
      <c r="B64" s="155" t="s">
        <v>155</v>
      </c>
      <c r="C64" s="156">
        <v>124144905.92</v>
      </c>
      <c r="D64" s="156">
        <v>0</v>
      </c>
      <c r="E64" s="156">
        <v>997054.75</v>
      </c>
      <c r="F64" s="156">
        <v>123147851.17</v>
      </c>
    </row>
    <row r="65" spans="1:6" x14ac:dyDescent="0.25">
      <c r="A65" s="158">
        <v>1514</v>
      </c>
      <c r="B65" s="155" t="s">
        <v>347</v>
      </c>
      <c r="C65" s="156">
        <v>8888894.4900000002</v>
      </c>
      <c r="D65" s="156">
        <v>0</v>
      </c>
      <c r="E65" s="156">
        <v>0</v>
      </c>
      <c r="F65" s="156">
        <v>8888894.4900000002</v>
      </c>
    </row>
    <row r="66" spans="1:6" x14ac:dyDescent="0.25">
      <c r="A66" s="158">
        <v>151402</v>
      </c>
      <c r="B66" s="155" t="s">
        <v>348</v>
      </c>
      <c r="C66" s="156">
        <v>0</v>
      </c>
      <c r="D66" s="156">
        <v>0</v>
      </c>
      <c r="E66" s="156">
        <v>0</v>
      </c>
      <c r="F66" s="156">
        <v>0</v>
      </c>
    </row>
    <row r="67" spans="1:6" x14ac:dyDescent="0.25">
      <c r="A67" s="158">
        <v>151402001</v>
      </c>
      <c r="B67" s="155" t="s">
        <v>348</v>
      </c>
      <c r="C67" s="156">
        <v>0</v>
      </c>
      <c r="D67" s="156">
        <v>0</v>
      </c>
      <c r="E67" s="156">
        <v>0</v>
      </c>
      <c r="F67" s="156">
        <v>0</v>
      </c>
    </row>
    <row r="68" spans="1:6" x14ac:dyDescent="0.25">
      <c r="A68" s="158">
        <v>151404</v>
      </c>
      <c r="B68" s="155" t="s">
        <v>551</v>
      </c>
      <c r="C68" s="156">
        <v>1128179</v>
      </c>
      <c r="D68" s="156">
        <v>0</v>
      </c>
      <c r="E68" s="156">
        <v>0</v>
      </c>
      <c r="F68" s="156">
        <v>1128179</v>
      </c>
    </row>
    <row r="69" spans="1:6" x14ac:dyDescent="0.25">
      <c r="A69" s="158">
        <v>151404001</v>
      </c>
      <c r="B69" s="155" t="s">
        <v>551</v>
      </c>
      <c r="C69" s="156">
        <v>1128179</v>
      </c>
      <c r="D69" s="156">
        <v>0</v>
      </c>
      <c r="E69" s="156">
        <v>0</v>
      </c>
      <c r="F69" s="156">
        <v>1128179</v>
      </c>
    </row>
    <row r="70" spans="1:6" x14ac:dyDescent="0.25">
      <c r="A70" s="158">
        <v>151408</v>
      </c>
      <c r="B70" s="155" t="s">
        <v>349</v>
      </c>
      <c r="C70" s="156">
        <v>0</v>
      </c>
      <c r="D70" s="156">
        <v>0</v>
      </c>
      <c r="E70" s="156">
        <v>0</v>
      </c>
      <c r="F70" s="156">
        <v>0</v>
      </c>
    </row>
    <row r="71" spans="1:6" x14ac:dyDescent="0.25">
      <c r="A71" s="158">
        <v>151408001</v>
      </c>
      <c r="B71" s="155" t="s">
        <v>349</v>
      </c>
      <c r="C71" s="156">
        <v>0</v>
      </c>
      <c r="D71" s="156">
        <v>0</v>
      </c>
      <c r="E71" s="156">
        <v>0</v>
      </c>
      <c r="F71" s="156">
        <v>0</v>
      </c>
    </row>
    <row r="72" spans="1:6" x14ac:dyDescent="0.25">
      <c r="A72" s="158">
        <v>151409</v>
      </c>
      <c r="B72" s="155" t="s">
        <v>350</v>
      </c>
      <c r="C72" s="156">
        <v>0</v>
      </c>
      <c r="D72" s="156">
        <v>0</v>
      </c>
      <c r="E72" s="156">
        <v>0</v>
      </c>
      <c r="F72" s="156">
        <v>0</v>
      </c>
    </row>
    <row r="73" spans="1:6" x14ac:dyDescent="0.25">
      <c r="A73" s="158">
        <v>151409001</v>
      </c>
      <c r="B73" s="155" t="s">
        <v>350</v>
      </c>
      <c r="C73" s="156">
        <v>0</v>
      </c>
      <c r="D73" s="156">
        <v>0</v>
      </c>
      <c r="E73" s="156">
        <v>0</v>
      </c>
      <c r="F73" s="156">
        <v>0</v>
      </c>
    </row>
    <row r="74" spans="1:6" x14ac:dyDescent="0.25">
      <c r="A74" s="158">
        <v>151417</v>
      </c>
      <c r="B74" s="155" t="s">
        <v>351</v>
      </c>
      <c r="C74" s="156">
        <v>250275.49</v>
      </c>
      <c r="D74" s="156">
        <v>0</v>
      </c>
      <c r="E74" s="156">
        <v>0</v>
      </c>
      <c r="F74" s="156">
        <v>250275.49</v>
      </c>
    </row>
    <row r="75" spans="1:6" x14ac:dyDescent="0.25">
      <c r="A75" s="158">
        <v>151417001</v>
      </c>
      <c r="B75" s="155" t="s">
        <v>351</v>
      </c>
      <c r="C75" s="156">
        <v>250275.49</v>
      </c>
      <c r="D75" s="156">
        <v>0</v>
      </c>
      <c r="E75" s="156">
        <v>0</v>
      </c>
      <c r="F75" s="156">
        <v>250275.49</v>
      </c>
    </row>
    <row r="76" spans="1:6" x14ac:dyDescent="0.25">
      <c r="A76" s="158">
        <v>151421</v>
      </c>
      <c r="B76" s="155" t="s">
        <v>352</v>
      </c>
      <c r="C76" s="156">
        <v>0</v>
      </c>
      <c r="D76" s="156">
        <v>0</v>
      </c>
      <c r="E76" s="156">
        <v>0</v>
      </c>
      <c r="F76" s="156">
        <v>0</v>
      </c>
    </row>
    <row r="77" spans="1:6" x14ac:dyDescent="0.25">
      <c r="A77" s="158">
        <v>151421001</v>
      </c>
      <c r="B77" s="155" t="s">
        <v>352</v>
      </c>
      <c r="C77" s="156">
        <v>0</v>
      </c>
      <c r="D77" s="156">
        <v>0</v>
      </c>
      <c r="E77" s="156">
        <v>0</v>
      </c>
      <c r="F77" s="156">
        <v>0</v>
      </c>
    </row>
    <row r="78" spans="1:6" x14ac:dyDescent="0.25">
      <c r="A78" s="158">
        <v>151490</v>
      </c>
      <c r="B78" s="155" t="s">
        <v>353</v>
      </c>
      <c r="C78" s="156">
        <v>7510440</v>
      </c>
      <c r="D78" s="156">
        <v>0</v>
      </c>
      <c r="E78" s="156">
        <v>0</v>
      </c>
      <c r="F78" s="156">
        <v>7510440</v>
      </c>
    </row>
    <row r="79" spans="1:6" x14ac:dyDescent="0.25">
      <c r="A79" s="158">
        <v>151490001</v>
      </c>
      <c r="B79" s="155" t="s">
        <v>353</v>
      </c>
      <c r="C79" s="156">
        <v>7510440</v>
      </c>
      <c r="D79" s="156">
        <v>0</v>
      </c>
      <c r="E79" s="156">
        <v>0</v>
      </c>
      <c r="F79" s="156">
        <v>7510440</v>
      </c>
    </row>
    <row r="80" spans="1:6" x14ac:dyDescent="0.25">
      <c r="A80" s="158">
        <v>1520</v>
      </c>
      <c r="B80" s="155" t="s">
        <v>354</v>
      </c>
      <c r="C80" s="156">
        <v>30395238.530000001</v>
      </c>
      <c r="D80" s="156">
        <v>0</v>
      </c>
      <c r="E80" s="156">
        <v>0</v>
      </c>
      <c r="F80" s="156">
        <v>30395238.530000001</v>
      </c>
    </row>
    <row r="81" spans="1:6" x14ac:dyDescent="0.25">
      <c r="A81" s="158">
        <v>152007</v>
      </c>
      <c r="B81" s="155" t="s">
        <v>240</v>
      </c>
      <c r="C81" s="156">
        <v>30395238.530000001</v>
      </c>
      <c r="D81" s="156">
        <v>0</v>
      </c>
      <c r="E81" s="156">
        <v>0</v>
      </c>
      <c r="F81" s="156">
        <v>30395238.530000001</v>
      </c>
    </row>
    <row r="82" spans="1:6" x14ac:dyDescent="0.25">
      <c r="A82" s="158">
        <v>152007001</v>
      </c>
      <c r="B82" s="155" t="s">
        <v>240</v>
      </c>
      <c r="C82" s="156">
        <v>30395238.530000001</v>
      </c>
      <c r="D82" s="156">
        <v>0</v>
      </c>
      <c r="E82" s="156">
        <v>0</v>
      </c>
      <c r="F82" s="156">
        <v>30395238.530000001</v>
      </c>
    </row>
    <row r="83" spans="1:6" x14ac:dyDescent="0.25">
      <c r="A83" s="158">
        <v>16</v>
      </c>
      <c r="B83" s="155" t="s">
        <v>355</v>
      </c>
      <c r="C83" s="156">
        <v>8109464881.6099997</v>
      </c>
      <c r="D83" s="156">
        <v>21700585</v>
      </c>
      <c r="E83" s="156">
        <v>44975278.450000003</v>
      </c>
      <c r="F83" s="156">
        <v>8086190188.1599998</v>
      </c>
    </row>
    <row r="84" spans="1:6" x14ac:dyDescent="0.25">
      <c r="A84" s="158">
        <v>1605</v>
      </c>
      <c r="B84" s="155" t="s">
        <v>356</v>
      </c>
      <c r="C84" s="156">
        <v>1999777166.71</v>
      </c>
      <c r="D84" s="156">
        <v>0</v>
      </c>
      <c r="E84" s="156">
        <v>0</v>
      </c>
      <c r="F84" s="156">
        <v>1999777166.71</v>
      </c>
    </row>
    <row r="85" spans="1:6" x14ac:dyDescent="0.25">
      <c r="A85" s="158">
        <v>160501</v>
      </c>
      <c r="B85" s="155" t="s">
        <v>162</v>
      </c>
      <c r="C85" s="156">
        <v>1999777166.71</v>
      </c>
      <c r="D85" s="156">
        <v>0</v>
      </c>
      <c r="E85" s="156">
        <v>0</v>
      </c>
      <c r="F85" s="156">
        <v>1999777166.71</v>
      </c>
    </row>
    <row r="86" spans="1:6" x14ac:dyDescent="0.25">
      <c r="A86" s="158">
        <v>160501001</v>
      </c>
      <c r="B86" s="155" t="s">
        <v>162</v>
      </c>
      <c r="C86" s="156">
        <v>1999777166.71</v>
      </c>
      <c r="D86" s="156">
        <v>0</v>
      </c>
      <c r="E86" s="156">
        <v>0</v>
      </c>
      <c r="F86" s="156">
        <v>1999777166.71</v>
      </c>
    </row>
    <row r="87" spans="1:6" x14ac:dyDescent="0.25">
      <c r="A87" s="158">
        <v>1615</v>
      </c>
      <c r="B87" s="155" t="s">
        <v>357</v>
      </c>
      <c r="C87" s="156">
        <v>0</v>
      </c>
      <c r="D87" s="156">
        <v>0</v>
      </c>
      <c r="E87" s="156">
        <v>0</v>
      </c>
      <c r="F87" s="156">
        <v>0</v>
      </c>
    </row>
    <row r="88" spans="1:6" x14ac:dyDescent="0.25">
      <c r="A88" s="158">
        <v>161501</v>
      </c>
      <c r="B88" s="155" t="s">
        <v>68</v>
      </c>
      <c r="C88" s="156">
        <v>0</v>
      </c>
      <c r="D88" s="156">
        <v>0</v>
      </c>
      <c r="E88" s="156">
        <v>0</v>
      </c>
      <c r="F88" s="156">
        <v>0</v>
      </c>
    </row>
    <row r="89" spans="1:6" x14ac:dyDescent="0.25">
      <c r="A89" s="158">
        <v>161501001</v>
      </c>
      <c r="B89" s="155" t="s">
        <v>68</v>
      </c>
      <c r="C89" s="156">
        <v>0</v>
      </c>
      <c r="D89" s="156">
        <v>0</v>
      </c>
      <c r="E89" s="156">
        <v>0</v>
      </c>
      <c r="F89" s="156">
        <v>0</v>
      </c>
    </row>
    <row r="90" spans="1:6" x14ac:dyDescent="0.25">
      <c r="A90" s="158">
        <v>1635</v>
      </c>
      <c r="B90" s="155" t="s">
        <v>358</v>
      </c>
      <c r="C90" s="156">
        <v>502656698.51999998</v>
      </c>
      <c r="D90" s="156">
        <v>0</v>
      </c>
      <c r="E90" s="156">
        <v>20835548</v>
      </c>
      <c r="F90" s="156">
        <v>481821150.51999998</v>
      </c>
    </row>
    <row r="91" spans="1:6" s="248" customFormat="1" x14ac:dyDescent="0.25">
      <c r="A91" s="245">
        <v>163501</v>
      </c>
      <c r="B91" s="246" t="s">
        <v>71</v>
      </c>
      <c r="C91" s="247">
        <v>423071156.51999998</v>
      </c>
      <c r="D91" s="247">
        <v>0</v>
      </c>
      <c r="E91" s="247">
        <v>0</v>
      </c>
      <c r="F91" s="247">
        <v>423071156.51999998</v>
      </c>
    </row>
    <row r="92" spans="1:6" x14ac:dyDescent="0.25">
      <c r="A92" s="158">
        <v>163501001</v>
      </c>
      <c r="B92" s="155" t="s">
        <v>359</v>
      </c>
      <c r="C92" s="156">
        <v>43666807.450000003</v>
      </c>
      <c r="D92" s="156">
        <v>0</v>
      </c>
      <c r="E92" s="156">
        <v>0</v>
      </c>
      <c r="F92" s="156">
        <v>43666807.450000003</v>
      </c>
    </row>
    <row r="93" spans="1:6" x14ac:dyDescent="0.25">
      <c r="A93" s="158">
        <v>163501004</v>
      </c>
      <c r="B93" s="155" t="s">
        <v>158</v>
      </c>
      <c r="C93" s="156">
        <v>54344489.899999999</v>
      </c>
      <c r="D93" s="156">
        <v>0</v>
      </c>
      <c r="E93" s="156">
        <v>0</v>
      </c>
      <c r="F93" s="156">
        <v>54344489.899999999</v>
      </c>
    </row>
    <row r="94" spans="1:6" x14ac:dyDescent="0.25">
      <c r="A94" s="158">
        <v>163501008</v>
      </c>
      <c r="B94" s="155" t="s">
        <v>164</v>
      </c>
      <c r="C94" s="156">
        <v>123697500</v>
      </c>
      <c r="D94" s="156">
        <v>0</v>
      </c>
      <c r="E94" s="156">
        <v>0</v>
      </c>
      <c r="F94" s="156">
        <v>123697500</v>
      </c>
    </row>
    <row r="95" spans="1:6" x14ac:dyDescent="0.25">
      <c r="A95" s="158">
        <v>163501009</v>
      </c>
      <c r="B95" s="155" t="s">
        <v>165</v>
      </c>
      <c r="C95" s="156">
        <v>0</v>
      </c>
      <c r="D95" s="156">
        <v>0</v>
      </c>
      <c r="E95" s="156">
        <v>0</v>
      </c>
      <c r="F95" s="156">
        <v>0</v>
      </c>
    </row>
    <row r="96" spans="1:6" x14ac:dyDescent="0.25">
      <c r="A96" s="158">
        <v>163501012</v>
      </c>
      <c r="B96" s="155" t="s">
        <v>173</v>
      </c>
      <c r="C96" s="156">
        <v>128110792</v>
      </c>
      <c r="D96" s="156">
        <v>0</v>
      </c>
      <c r="E96" s="156">
        <v>0</v>
      </c>
      <c r="F96" s="156">
        <v>128110792</v>
      </c>
    </row>
    <row r="97" spans="1:6" x14ac:dyDescent="0.25">
      <c r="A97" s="158">
        <v>163501015</v>
      </c>
      <c r="B97" s="155" t="s">
        <v>360</v>
      </c>
      <c r="C97" s="156">
        <v>73251567.170000002</v>
      </c>
      <c r="D97" s="156">
        <v>0</v>
      </c>
      <c r="E97" s="156">
        <v>0</v>
      </c>
      <c r="F97" s="156">
        <v>73251567.170000002</v>
      </c>
    </row>
    <row r="98" spans="1:6" s="248" customFormat="1" x14ac:dyDescent="0.25">
      <c r="A98" s="245">
        <v>163502</v>
      </c>
      <c r="B98" s="246" t="s">
        <v>72</v>
      </c>
      <c r="C98" s="247">
        <v>0</v>
      </c>
      <c r="D98" s="247">
        <v>0</v>
      </c>
      <c r="E98" s="247">
        <v>0</v>
      </c>
      <c r="F98" s="247">
        <v>0</v>
      </c>
    </row>
    <row r="99" spans="1:6" s="248" customFormat="1" x14ac:dyDescent="0.25">
      <c r="A99" s="245">
        <v>163502006</v>
      </c>
      <c r="B99" s="246" t="s">
        <v>175</v>
      </c>
      <c r="C99" s="247">
        <v>0</v>
      </c>
      <c r="D99" s="247">
        <v>0</v>
      </c>
      <c r="E99" s="247">
        <v>0</v>
      </c>
      <c r="F99" s="247">
        <v>0</v>
      </c>
    </row>
    <row r="100" spans="1:6" s="248" customFormat="1" x14ac:dyDescent="0.25">
      <c r="A100" s="245">
        <v>163503</v>
      </c>
      <c r="B100" s="246" t="s">
        <v>73</v>
      </c>
      <c r="C100" s="247">
        <v>5747611</v>
      </c>
      <c r="D100" s="247">
        <v>0</v>
      </c>
      <c r="E100" s="247">
        <v>343385</v>
      </c>
      <c r="F100" s="247">
        <v>5404226</v>
      </c>
    </row>
    <row r="101" spans="1:6" s="248" customFormat="1" x14ac:dyDescent="0.25">
      <c r="A101" s="245">
        <v>163503001</v>
      </c>
      <c r="B101" s="246" t="s">
        <v>178</v>
      </c>
      <c r="C101" s="247">
        <v>5747611</v>
      </c>
      <c r="D101" s="247">
        <v>0</v>
      </c>
      <c r="E101" s="247">
        <v>343385</v>
      </c>
      <c r="F101" s="247">
        <v>5404226</v>
      </c>
    </row>
    <row r="102" spans="1:6" x14ac:dyDescent="0.25">
      <c r="A102" s="158">
        <v>163503002</v>
      </c>
      <c r="B102" s="155" t="s">
        <v>179</v>
      </c>
      <c r="C102" s="156">
        <v>0</v>
      </c>
      <c r="D102" s="156">
        <v>0</v>
      </c>
      <c r="E102" s="156">
        <v>0</v>
      </c>
      <c r="F102" s="156">
        <v>0</v>
      </c>
    </row>
    <row r="103" spans="1:6" s="248" customFormat="1" x14ac:dyDescent="0.25">
      <c r="A103" s="245">
        <v>163504</v>
      </c>
      <c r="B103" s="246" t="s">
        <v>280</v>
      </c>
      <c r="C103" s="247">
        <v>28914431</v>
      </c>
      <c r="D103" s="247">
        <v>0</v>
      </c>
      <c r="E103" s="247">
        <v>20492163</v>
      </c>
      <c r="F103" s="247">
        <v>8422268</v>
      </c>
    </row>
    <row r="104" spans="1:6" x14ac:dyDescent="0.25">
      <c r="A104" s="158">
        <v>163504001</v>
      </c>
      <c r="B104" s="155" t="s">
        <v>160</v>
      </c>
      <c r="C104" s="156">
        <v>16312276</v>
      </c>
      <c r="D104" s="156">
        <v>0</v>
      </c>
      <c r="E104" s="156">
        <v>0</v>
      </c>
      <c r="F104" s="156">
        <v>16312276</v>
      </c>
    </row>
    <row r="105" spans="1:6" x14ac:dyDescent="0.25">
      <c r="A105" s="158">
        <v>163504002</v>
      </c>
      <c r="B105" s="155" t="s">
        <v>168</v>
      </c>
      <c r="C105" s="156">
        <v>12602155</v>
      </c>
      <c r="D105" s="156">
        <v>0</v>
      </c>
      <c r="E105" s="156">
        <v>20492163</v>
      </c>
      <c r="F105" s="156">
        <v>-7890008</v>
      </c>
    </row>
    <row r="106" spans="1:6" x14ac:dyDescent="0.25">
      <c r="A106" s="158">
        <v>163504007</v>
      </c>
      <c r="B106" s="155" t="s">
        <v>361</v>
      </c>
      <c r="C106" s="156">
        <v>0</v>
      </c>
      <c r="D106" s="156">
        <v>0</v>
      </c>
      <c r="E106" s="156">
        <v>0</v>
      </c>
      <c r="F106" s="156">
        <v>0</v>
      </c>
    </row>
    <row r="107" spans="1:6" x14ac:dyDescent="0.25">
      <c r="A107" s="158">
        <v>163507</v>
      </c>
      <c r="B107" s="155" t="s">
        <v>70</v>
      </c>
      <c r="C107" s="156">
        <v>0</v>
      </c>
      <c r="D107" s="156">
        <v>0</v>
      </c>
      <c r="E107" s="156">
        <v>0</v>
      </c>
      <c r="F107" s="156">
        <v>0</v>
      </c>
    </row>
    <row r="108" spans="1:6" x14ac:dyDescent="0.25">
      <c r="A108" s="158">
        <v>163507006</v>
      </c>
      <c r="B108" s="155" t="s">
        <v>362</v>
      </c>
      <c r="C108" s="156">
        <v>0</v>
      </c>
      <c r="D108" s="156">
        <v>0</v>
      </c>
      <c r="E108" s="156">
        <v>0</v>
      </c>
      <c r="F108" s="156">
        <v>0</v>
      </c>
    </row>
    <row r="109" spans="1:6" s="248" customFormat="1" x14ac:dyDescent="0.25">
      <c r="A109" s="245">
        <v>163590</v>
      </c>
      <c r="B109" s="246" t="s">
        <v>363</v>
      </c>
      <c r="C109" s="247">
        <v>44923500</v>
      </c>
      <c r="D109" s="247">
        <v>0</v>
      </c>
      <c r="E109" s="247">
        <v>0</v>
      </c>
      <c r="F109" s="247">
        <v>44923500</v>
      </c>
    </row>
    <row r="110" spans="1:6" x14ac:dyDescent="0.25">
      <c r="A110" s="158">
        <v>163590001</v>
      </c>
      <c r="B110" s="155" t="s">
        <v>363</v>
      </c>
      <c r="C110" s="156">
        <v>44923500</v>
      </c>
      <c r="D110" s="156">
        <v>0</v>
      </c>
      <c r="E110" s="156">
        <v>0</v>
      </c>
      <c r="F110" s="156">
        <v>44923500</v>
      </c>
    </row>
    <row r="111" spans="1:6" x14ac:dyDescent="0.25">
      <c r="A111" s="158">
        <v>1637</v>
      </c>
      <c r="B111" s="155" t="s">
        <v>364</v>
      </c>
      <c r="C111" s="156">
        <v>361351504.98000002</v>
      </c>
      <c r="D111" s="156">
        <v>1208422</v>
      </c>
      <c r="E111" s="156">
        <v>0</v>
      </c>
      <c r="F111" s="156">
        <v>362559926.98000002</v>
      </c>
    </row>
    <row r="112" spans="1:6" s="248" customFormat="1" x14ac:dyDescent="0.25">
      <c r="A112" s="245">
        <v>163701</v>
      </c>
      <c r="B112" s="246" t="s">
        <v>63</v>
      </c>
      <c r="C112" s="247">
        <v>38112889</v>
      </c>
      <c r="D112" s="247">
        <v>0</v>
      </c>
      <c r="E112" s="247">
        <v>0</v>
      </c>
      <c r="F112" s="247">
        <v>38112889</v>
      </c>
    </row>
    <row r="113" spans="1:6" x14ac:dyDescent="0.25">
      <c r="A113" s="158">
        <v>163701001</v>
      </c>
      <c r="B113" s="155" t="s">
        <v>162</v>
      </c>
      <c r="C113" s="156">
        <v>38112889</v>
      </c>
      <c r="D113" s="156">
        <v>0</v>
      </c>
      <c r="E113" s="156">
        <v>0</v>
      </c>
      <c r="F113" s="156">
        <v>38112889</v>
      </c>
    </row>
    <row r="114" spans="1:6" s="248" customFormat="1" x14ac:dyDescent="0.25">
      <c r="A114" s="245">
        <v>163707</v>
      </c>
      <c r="B114" s="246" t="s">
        <v>71</v>
      </c>
      <c r="C114" s="247">
        <v>133884752.38</v>
      </c>
      <c r="D114" s="247">
        <v>0</v>
      </c>
      <c r="E114" s="247">
        <v>0</v>
      </c>
      <c r="F114" s="247">
        <v>133884752.38</v>
      </c>
    </row>
    <row r="115" spans="1:6" x14ac:dyDescent="0.25">
      <c r="A115" s="158">
        <v>163707004</v>
      </c>
      <c r="B115" s="155" t="s">
        <v>158</v>
      </c>
      <c r="C115" s="156">
        <v>126500000</v>
      </c>
      <c r="D115" s="156">
        <v>0</v>
      </c>
      <c r="E115" s="156">
        <v>0</v>
      </c>
      <c r="F115" s="156">
        <v>126500000</v>
      </c>
    </row>
    <row r="116" spans="1:6" x14ac:dyDescent="0.25">
      <c r="A116" s="158">
        <v>163707008</v>
      </c>
      <c r="B116" s="155" t="s">
        <v>164</v>
      </c>
      <c r="C116" s="156">
        <v>6704752</v>
      </c>
      <c r="D116" s="156">
        <v>0</v>
      </c>
      <c r="E116" s="156">
        <v>0</v>
      </c>
      <c r="F116" s="156">
        <v>6704752</v>
      </c>
    </row>
    <row r="117" spans="1:6" x14ac:dyDescent="0.25">
      <c r="A117" s="158">
        <v>163707009</v>
      </c>
      <c r="B117" s="155" t="s">
        <v>165</v>
      </c>
      <c r="C117" s="156">
        <v>680000.38</v>
      </c>
      <c r="D117" s="156">
        <v>0</v>
      </c>
      <c r="E117" s="156">
        <v>0</v>
      </c>
      <c r="F117" s="156">
        <v>680000.38</v>
      </c>
    </row>
    <row r="118" spans="1:6" s="248" customFormat="1" x14ac:dyDescent="0.25">
      <c r="A118" s="245">
        <v>163708</v>
      </c>
      <c r="B118" s="246" t="s">
        <v>72</v>
      </c>
      <c r="C118" s="247">
        <v>3277495</v>
      </c>
      <c r="D118" s="247">
        <v>0</v>
      </c>
      <c r="E118" s="247">
        <v>0</v>
      </c>
      <c r="F118" s="247">
        <v>3277495</v>
      </c>
    </row>
    <row r="119" spans="1:6" x14ac:dyDescent="0.25">
      <c r="A119" s="158">
        <v>163708007</v>
      </c>
      <c r="B119" s="155" t="s">
        <v>365</v>
      </c>
      <c r="C119" s="156">
        <v>3277495</v>
      </c>
      <c r="D119" s="156">
        <v>0</v>
      </c>
      <c r="E119" s="156">
        <v>0</v>
      </c>
      <c r="F119" s="156">
        <v>3277495</v>
      </c>
    </row>
    <row r="120" spans="1:6" s="248" customFormat="1" x14ac:dyDescent="0.25">
      <c r="A120" s="245">
        <v>163709</v>
      </c>
      <c r="B120" s="246" t="s">
        <v>73</v>
      </c>
      <c r="C120" s="247">
        <v>23698418</v>
      </c>
      <c r="D120" s="247">
        <v>0</v>
      </c>
      <c r="E120" s="247">
        <v>0</v>
      </c>
      <c r="F120" s="247">
        <v>23698418</v>
      </c>
    </row>
    <row r="121" spans="1:6" x14ac:dyDescent="0.25">
      <c r="A121" s="158">
        <v>163709001</v>
      </c>
      <c r="B121" s="155" t="s">
        <v>178</v>
      </c>
      <c r="C121" s="156">
        <v>11789675</v>
      </c>
      <c r="D121" s="156">
        <v>0</v>
      </c>
      <c r="E121" s="156">
        <v>0</v>
      </c>
      <c r="F121" s="156">
        <v>11789675</v>
      </c>
    </row>
    <row r="122" spans="1:6" x14ac:dyDescent="0.25">
      <c r="A122" s="158">
        <v>163709002</v>
      </c>
      <c r="B122" s="155" t="s">
        <v>179</v>
      </c>
      <c r="C122" s="156">
        <v>11908743</v>
      </c>
      <c r="D122" s="156">
        <v>0</v>
      </c>
      <c r="E122" s="156">
        <v>0</v>
      </c>
      <c r="F122" s="156">
        <v>11908743</v>
      </c>
    </row>
    <row r="123" spans="1:6" s="248" customFormat="1" x14ac:dyDescent="0.25">
      <c r="A123" s="245">
        <v>163710</v>
      </c>
      <c r="B123" s="246" t="s">
        <v>280</v>
      </c>
      <c r="C123" s="247">
        <v>162377950.59999999</v>
      </c>
      <c r="D123" s="247">
        <v>1208422</v>
      </c>
      <c r="E123" s="247">
        <v>0</v>
      </c>
      <c r="F123" s="247">
        <v>163586372.59999999</v>
      </c>
    </row>
    <row r="124" spans="1:6" x14ac:dyDescent="0.25">
      <c r="A124" s="158">
        <v>163710001</v>
      </c>
      <c r="B124" s="155" t="s">
        <v>160</v>
      </c>
      <c r="C124" s="156">
        <v>60458705</v>
      </c>
      <c r="D124" s="156">
        <v>0</v>
      </c>
      <c r="E124" s="156">
        <v>0</v>
      </c>
      <c r="F124" s="156">
        <v>60458705</v>
      </c>
    </row>
    <row r="125" spans="1:6" x14ac:dyDescent="0.25">
      <c r="A125" s="158">
        <v>163710002</v>
      </c>
      <c r="B125" s="155" t="s">
        <v>168</v>
      </c>
      <c r="C125" s="156">
        <v>101919245.59999999</v>
      </c>
      <c r="D125" s="156">
        <v>1208422</v>
      </c>
      <c r="E125" s="156">
        <v>0</v>
      </c>
      <c r="F125" s="156">
        <v>103127667.59999999</v>
      </c>
    </row>
    <row r="126" spans="1:6" x14ac:dyDescent="0.25">
      <c r="A126" s="158">
        <v>163710007</v>
      </c>
      <c r="B126" s="155" t="s">
        <v>361</v>
      </c>
      <c r="C126" s="156">
        <v>0</v>
      </c>
      <c r="D126" s="156">
        <v>0</v>
      </c>
      <c r="E126" s="156">
        <v>0</v>
      </c>
      <c r="F126" s="156">
        <v>0</v>
      </c>
    </row>
    <row r="127" spans="1:6" x14ac:dyDescent="0.25">
      <c r="A127" s="158">
        <v>163712</v>
      </c>
      <c r="B127" s="155" t="s">
        <v>76</v>
      </c>
      <c r="C127" s="156">
        <v>0</v>
      </c>
      <c r="D127" s="156">
        <v>0</v>
      </c>
      <c r="E127" s="156">
        <v>0</v>
      </c>
      <c r="F127" s="156">
        <v>0</v>
      </c>
    </row>
    <row r="128" spans="1:6" x14ac:dyDescent="0.25">
      <c r="A128" s="158">
        <v>163712002</v>
      </c>
      <c r="B128" s="155" t="s">
        <v>184</v>
      </c>
      <c r="C128" s="156">
        <v>0</v>
      </c>
      <c r="D128" s="156">
        <v>0</v>
      </c>
      <c r="E128" s="156">
        <v>0</v>
      </c>
      <c r="F128" s="156">
        <v>0</v>
      </c>
    </row>
    <row r="129" spans="1:6" s="248" customFormat="1" x14ac:dyDescent="0.25">
      <c r="A129" s="245">
        <v>1640</v>
      </c>
      <c r="B129" s="246" t="s">
        <v>366</v>
      </c>
      <c r="C129" s="247">
        <v>3950843096</v>
      </c>
      <c r="D129" s="247">
        <v>0</v>
      </c>
      <c r="E129" s="247">
        <v>0</v>
      </c>
      <c r="F129" s="247">
        <v>3950843096</v>
      </c>
    </row>
    <row r="130" spans="1:6" x14ac:dyDescent="0.25">
      <c r="A130" s="158">
        <v>164001</v>
      </c>
      <c r="B130" s="155" t="s">
        <v>169</v>
      </c>
      <c r="C130" s="156">
        <v>3950843096</v>
      </c>
      <c r="D130" s="156">
        <v>0</v>
      </c>
      <c r="E130" s="156">
        <v>0</v>
      </c>
      <c r="F130" s="156">
        <v>3950843096</v>
      </c>
    </row>
    <row r="131" spans="1:6" x14ac:dyDescent="0.25">
      <c r="A131" s="158">
        <v>164001001</v>
      </c>
      <c r="B131" s="155" t="s">
        <v>169</v>
      </c>
      <c r="C131" s="156">
        <v>3950843096</v>
      </c>
      <c r="D131" s="156">
        <v>0</v>
      </c>
      <c r="E131" s="156">
        <v>0</v>
      </c>
      <c r="F131" s="156">
        <v>3950843096</v>
      </c>
    </row>
    <row r="132" spans="1:6" s="248" customFormat="1" x14ac:dyDescent="0.25">
      <c r="A132" s="245">
        <v>1650</v>
      </c>
      <c r="B132" s="246" t="s">
        <v>367</v>
      </c>
      <c r="C132" s="247">
        <v>65631390</v>
      </c>
      <c r="D132" s="247">
        <v>0</v>
      </c>
      <c r="E132" s="247">
        <v>0</v>
      </c>
      <c r="F132" s="247">
        <v>65631390</v>
      </c>
    </row>
    <row r="133" spans="1:6" x14ac:dyDescent="0.25">
      <c r="A133" s="158">
        <v>165007</v>
      </c>
      <c r="B133" s="155" t="s">
        <v>362</v>
      </c>
      <c r="C133" s="156">
        <v>65631390</v>
      </c>
      <c r="D133" s="156">
        <v>0</v>
      </c>
      <c r="E133" s="156">
        <v>0</v>
      </c>
      <c r="F133" s="156">
        <v>65631390</v>
      </c>
    </row>
    <row r="134" spans="1:6" x14ac:dyDescent="0.25">
      <c r="A134" s="158">
        <v>165007001</v>
      </c>
      <c r="B134" s="155" t="s">
        <v>362</v>
      </c>
      <c r="C134" s="156">
        <v>65631390</v>
      </c>
      <c r="D134" s="156">
        <v>0</v>
      </c>
      <c r="E134" s="156">
        <v>0</v>
      </c>
      <c r="F134" s="156">
        <v>65631390</v>
      </c>
    </row>
    <row r="135" spans="1:6" s="248" customFormat="1" x14ac:dyDescent="0.25">
      <c r="A135" s="245">
        <v>1655</v>
      </c>
      <c r="B135" s="246" t="s">
        <v>368</v>
      </c>
      <c r="C135" s="247">
        <v>2103941233</v>
      </c>
      <c r="D135" s="247">
        <v>0</v>
      </c>
      <c r="E135" s="247">
        <v>0</v>
      </c>
      <c r="F135" s="247">
        <v>2103941233</v>
      </c>
    </row>
    <row r="136" spans="1:6" x14ac:dyDescent="0.25">
      <c r="A136" s="158">
        <v>165504</v>
      </c>
      <c r="B136" s="155" t="s">
        <v>158</v>
      </c>
      <c r="C136" s="156">
        <v>2004659275</v>
      </c>
      <c r="D136" s="156">
        <v>0</v>
      </c>
      <c r="E136" s="156">
        <v>0</v>
      </c>
      <c r="F136" s="156">
        <v>2004659275</v>
      </c>
    </row>
    <row r="137" spans="1:6" x14ac:dyDescent="0.25">
      <c r="A137" s="158">
        <v>165504001</v>
      </c>
      <c r="B137" s="155" t="s">
        <v>158</v>
      </c>
      <c r="C137" s="156">
        <v>2004659275</v>
      </c>
      <c r="D137" s="156">
        <v>0</v>
      </c>
      <c r="E137" s="156">
        <v>0</v>
      </c>
      <c r="F137" s="156">
        <v>2004659275</v>
      </c>
    </row>
    <row r="138" spans="1:6" x14ac:dyDescent="0.25">
      <c r="A138" s="158">
        <v>165506</v>
      </c>
      <c r="B138" s="155" t="s">
        <v>369</v>
      </c>
      <c r="C138" s="156">
        <v>0</v>
      </c>
      <c r="D138" s="156">
        <v>0</v>
      </c>
      <c r="E138" s="156">
        <v>0</v>
      </c>
      <c r="F138" s="156">
        <v>0</v>
      </c>
    </row>
    <row r="139" spans="1:6" x14ac:dyDescent="0.25">
      <c r="A139" s="158">
        <v>165506001</v>
      </c>
      <c r="B139" s="155" t="s">
        <v>369</v>
      </c>
      <c r="C139" s="156">
        <v>0</v>
      </c>
      <c r="D139" s="156">
        <v>0</v>
      </c>
      <c r="E139" s="156">
        <v>0</v>
      </c>
      <c r="F139" s="156">
        <v>0</v>
      </c>
    </row>
    <row r="140" spans="1:6" x14ac:dyDescent="0.25">
      <c r="A140" s="158">
        <v>165509</v>
      </c>
      <c r="B140" s="155" t="s">
        <v>164</v>
      </c>
      <c r="C140" s="156">
        <v>32098867</v>
      </c>
      <c r="D140" s="156">
        <v>0</v>
      </c>
      <c r="E140" s="156">
        <v>0</v>
      </c>
      <c r="F140" s="156">
        <v>32098867</v>
      </c>
    </row>
    <row r="141" spans="1:6" x14ac:dyDescent="0.25">
      <c r="A141" s="158">
        <v>165509001</v>
      </c>
      <c r="B141" s="155" t="s">
        <v>164</v>
      </c>
      <c r="C141" s="156">
        <v>32098867</v>
      </c>
      <c r="D141" s="156">
        <v>0</v>
      </c>
      <c r="E141" s="156">
        <v>0</v>
      </c>
      <c r="F141" s="156">
        <v>32098867</v>
      </c>
    </row>
    <row r="142" spans="1:6" x14ac:dyDescent="0.25">
      <c r="A142" s="158">
        <v>165511</v>
      </c>
      <c r="B142" s="155" t="s">
        <v>165</v>
      </c>
      <c r="C142" s="156">
        <v>7046619</v>
      </c>
      <c r="D142" s="156">
        <v>0</v>
      </c>
      <c r="E142" s="156">
        <v>0</v>
      </c>
      <c r="F142" s="156">
        <v>7046619</v>
      </c>
    </row>
    <row r="143" spans="1:6" x14ac:dyDescent="0.25">
      <c r="A143" s="158">
        <v>165511001</v>
      </c>
      <c r="B143" s="155" t="s">
        <v>165</v>
      </c>
      <c r="C143" s="156">
        <v>7046619</v>
      </c>
      <c r="D143" s="156">
        <v>0</v>
      </c>
      <c r="E143" s="156">
        <v>0</v>
      </c>
      <c r="F143" s="156">
        <v>7046619</v>
      </c>
    </row>
    <row r="144" spans="1:6" x14ac:dyDescent="0.25">
      <c r="A144" s="158">
        <v>165522</v>
      </c>
      <c r="B144" s="155" t="s">
        <v>173</v>
      </c>
      <c r="C144" s="156">
        <v>60136472</v>
      </c>
      <c r="D144" s="156">
        <v>0</v>
      </c>
      <c r="E144" s="156">
        <v>0</v>
      </c>
      <c r="F144" s="156">
        <v>60136472</v>
      </c>
    </row>
    <row r="145" spans="1:6" x14ac:dyDescent="0.25">
      <c r="A145" s="158">
        <v>165522001</v>
      </c>
      <c r="B145" s="155" t="s">
        <v>173</v>
      </c>
      <c r="C145" s="156">
        <v>60136472</v>
      </c>
      <c r="D145" s="156">
        <v>0</v>
      </c>
      <c r="E145" s="156">
        <v>0</v>
      </c>
      <c r="F145" s="156">
        <v>60136472</v>
      </c>
    </row>
    <row r="146" spans="1:6" s="248" customFormat="1" x14ac:dyDescent="0.25">
      <c r="A146" s="245">
        <v>1660</v>
      </c>
      <c r="B146" s="246" t="s">
        <v>370</v>
      </c>
      <c r="C146" s="247">
        <v>8736473</v>
      </c>
      <c r="D146" s="247">
        <v>0</v>
      </c>
      <c r="E146" s="247">
        <v>0</v>
      </c>
      <c r="F146" s="247">
        <v>8736473</v>
      </c>
    </row>
    <row r="147" spans="1:6" x14ac:dyDescent="0.25">
      <c r="A147" s="158">
        <v>166007</v>
      </c>
      <c r="B147" s="155" t="s">
        <v>175</v>
      </c>
      <c r="C147" s="156">
        <v>1540000</v>
      </c>
      <c r="D147" s="156">
        <v>0</v>
      </c>
      <c r="E147" s="156">
        <v>0</v>
      </c>
      <c r="F147" s="156">
        <v>1540000</v>
      </c>
    </row>
    <row r="148" spans="1:6" x14ac:dyDescent="0.25">
      <c r="A148" s="158">
        <v>166007001</v>
      </c>
      <c r="B148" s="155" t="s">
        <v>175</v>
      </c>
      <c r="C148" s="156">
        <v>1540000</v>
      </c>
      <c r="D148" s="156">
        <v>0</v>
      </c>
      <c r="E148" s="156">
        <v>0</v>
      </c>
      <c r="F148" s="156">
        <v>1540000</v>
      </c>
    </row>
    <row r="149" spans="1:6" x14ac:dyDescent="0.25">
      <c r="A149" s="158">
        <v>166008</v>
      </c>
      <c r="B149" s="155" t="s">
        <v>365</v>
      </c>
      <c r="C149" s="156">
        <v>7196473</v>
      </c>
      <c r="D149" s="156">
        <v>0</v>
      </c>
      <c r="E149" s="156">
        <v>0</v>
      </c>
      <c r="F149" s="156">
        <v>7196473</v>
      </c>
    </row>
    <row r="150" spans="1:6" x14ac:dyDescent="0.25">
      <c r="A150" s="158">
        <v>166008001</v>
      </c>
      <c r="B150" s="155" t="s">
        <v>365</v>
      </c>
      <c r="C150" s="156">
        <v>7196473</v>
      </c>
      <c r="D150" s="156">
        <v>0</v>
      </c>
      <c r="E150" s="156">
        <v>0</v>
      </c>
      <c r="F150" s="156">
        <v>7196473</v>
      </c>
    </row>
    <row r="151" spans="1:6" s="248" customFormat="1" x14ac:dyDescent="0.25">
      <c r="A151" s="245">
        <v>1665</v>
      </c>
      <c r="B151" s="246" t="s">
        <v>371</v>
      </c>
      <c r="C151" s="247">
        <v>413116254.17000002</v>
      </c>
      <c r="D151" s="247">
        <v>0</v>
      </c>
      <c r="E151" s="247">
        <v>0</v>
      </c>
      <c r="F151" s="247">
        <v>413116254.17000002</v>
      </c>
    </row>
    <row r="152" spans="1:6" x14ac:dyDescent="0.25">
      <c r="A152" s="158">
        <v>166501</v>
      </c>
      <c r="B152" s="155" t="s">
        <v>178</v>
      </c>
      <c r="C152" s="156">
        <v>264194920.78</v>
      </c>
      <c r="D152" s="156">
        <v>0</v>
      </c>
      <c r="E152" s="156">
        <v>0</v>
      </c>
      <c r="F152" s="156">
        <v>264194920.78</v>
      </c>
    </row>
    <row r="153" spans="1:6" x14ac:dyDescent="0.25">
      <c r="A153" s="158">
        <v>166501001</v>
      </c>
      <c r="B153" s="155" t="s">
        <v>178</v>
      </c>
      <c r="C153" s="156">
        <v>264194920.78</v>
      </c>
      <c r="D153" s="156">
        <v>0</v>
      </c>
      <c r="E153" s="156">
        <v>0</v>
      </c>
      <c r="F153" s="156">
        <v>264194920.78</v>
      </c>
    </row>
    <row r="154" spans="1:6" x14ac:dyDescent="0.25">
      <c r="A154" s="158">
        <v>166502</v>
      </c>
      <c r="B154" s="155" t="s">
        <v>179</v>
      </c>
      <c r="C154" s="156">
        <v>148921333.38999999</v>
      </c>
      <c r="D154" s="156">
        <v>0</v>
      </c>
      <c r="E154" s="156">
        <v>0</v>
      </c>
      <c r="F154" s="156">
        <v>148921333.38999999</v>
      </c>
    </row>
    <row r="155" spans="1:6" x14ac:dyDescent="0.25">
      <c r="A155" s="158">
        <v>166502001</v>
      </c>
      <c r="B155" s="155" t="s">
        <v>179</v>
      </c>
      <c r="C155" s="156">
        <v>148921333.38999999</v>
      </c>
      <c r="D155" s="156">
        <v>0</v>
      </c>
      <c r="E155" s="156">
        <v>0</v>
      </c>
      <c r="F155" s="156">
        <v>148921333.38999999</v>
      </c>
    </row>
    <row r="156" spans="1:6" x14ac:dyDescent="0.25">
      <c r="A156" s="158">
        <v>1670</v>
      </c>
      <c r="B156" s="155" t="s">
        <v>372</v>
      </c>
      <c r="C156" s="156">
        <v>1527746142.96</v>
      </c>
      <c r="D156" s="156">
        <v>20492163</v>
      </c>
      <c r="E156" s="156">
        <v>1208422</v>
      </c>
      <c r="F156" s="156">
        <v>1547029883.96</v>
      </c>
    </row>
    <row r="157" spans="1:6" s="248" customFormat="1" x14ac:dyDescent="0.25">
      <c r="A157" s="245">
        <v>167001</v>
      </c>
      <c r="B157" s="246" t="s">
        <v>160</v>
      </c>
      <c r="C157" s="247">
        <v>241704868.80000001</v>
      </c>
      <c r="D157" s="247">
        <v>0</v>
      </c>
      <c r="E157" s="247">
        <v>0</v>
      </c>
      <c r="F157" s="247">
        <v>241704868.80000001</v>
      </c>
    </row>
    <row r="158" spans="1:6" x14ac:dyDescent="0.25">
      <c r="A158" s="158">
        <v>167001001</v>
      </c>
      <c r="B158" s="155" t="s">
        <v>160</v>
      </c>
      <c r="C158" s="156">
        <v>241704868.80000001</v>
      </c>
      <c r="D158" s="156">
        <v>0</v>
      </c>
      <c r="E158" s="156">
        <v>0</v>
      </c>
      <c r="F158" s="156">
        <v>241704868.80000001</v>
      </c>
    </row>
    <row r="159" spans="1:6" s="248" customFormat="1" x14ac:dyDescent="0.25">
      <c r="A159" s="245">
        <v>167002</v>
      </c>
      <c r="B159" s="246" t="s">
        <v>168</v>
      </c>
      <c r="C159" s="247">
        <v>1286041274.1600001</v>
      </c>
      <c r="D159" s="247">
        <v>20492163</v>
      </c>
      <c r="E159" s="247">
        <v>1208422</v>
      </c>
      <c r="F159" s="247">
        <v>1305325015.1600001</v>
      </c>
    </row>
    <row r="160" spans="1:6" x14ac:dyDescent="0.25">
      <c r="A160" s="158">
        <v>167002001</v>
      </c>
      <c r="B160" s="155" t="s">
        <v>168</v>
      </c>
      <c r="C160" s="156">
        <v>1286041274.1600001</v>
      </c>
      <c r="D160" s="156">
        <v>20492163</v>
      </c>
      <c r="E160" s="156">
        <v>1208422</v>
      </c>
      <c r="F160" s="156">
        <v>1305325015.1600001</v>
      </c>
    </row>
    <row r="161" spans="1:6" s="248" customFormat="1" x14ac:dyDescent="0.25">
      <c r="A161" s="245">
        <v>1675</v>
      </c>
      <c r="B161" s="246" t="s">
        <v>373</v>
      </c>
      <c r="C161" s="247">
        <v>82000000</v>
      </c>
      <c r="D161" s="247">
        <v>0</v>
      </c>
      <c r="E161" s="247">
        <v>0</v>
      </c>
      <c r="F161" s="247">
        <v>82000000</v>
      </c>
    </row>
    <row r="162" spans="1:6" x14ac:dyDescent="0.25">
      <c r="A162" s="158">
        <v>167502</v>
      </c>
      <c r="B162" s="155" t="s">
        <v>182</v>
      </c>
      <c r="C162" s="156">
        <v>82000000</v>
      </c>
      <c r="D162" s="156">
        <v>0</v>
      </c>
      <c r="E162" s="156">
        <v>0</v>
      </c>
      <c r="F162" s="156">
        <v>82000000</v>
      </c>
    </row>
    <row r="163" spans="1:6" x14ac:dyDescent="0.25">
      <c r="A163" s="158">
        <v>167502001</v>
      </c>
      <c r="B163" s="155" t="s">
        <v>182</v>
      </c>
      <c r="C163" s="156">
        <v>82000000</v>
      </c>
      <c r="D163" s="156">
        <v>0</v>
      </c>
      <c r="E163" s="156">
        <v>0</v>
      </c>
      <c r="F163" s="156">
        <v>82000000</v>
      </c>
    </row>
    <row r="164" spans="1:6" x14ac:dyDescent="0.25">
      <c r="A164" s="158">
        <v>167507</v>
      </c>
      <c r="B164" s="155" t="s">
        <v>374</v>
      </c>
      <c r="C164" s="156">
        <v>0</v>
      </c>
      <c r="D164" s="156">
        <v>0</v>
      </c>
      <c r="E164" s="156">
        <v>0</v>
      </c>
      <c r="F164" s="156">
        <v>0</v>
      </c>
    </row>
    <row r="165" spans="1:6" x14ac:dyDescent="0.25">
      <c r="A165" s="158">
        <v>167507001</v>
      </c>
      <c r="B165" s="155" t="s">
        <v>374</v>
      </c>
      <c r="C165" s="156">
        <v>0</v>
      </c>
      <c r="D165" s="156">
        <v>0</v>
      </c>
      <c r="E165" s="156">
        <v>0</v>
      </c>
      <c r="F165" s="156">
        <v>0</v>
      </c>
    </row>
    <row r="166" spans="1:6" s="248" customFormat="1" x14ac:dyDescent="0.25">
      <c r="A166" s="245">
        <v>1680</v>
      </c>
      <c r="B166" s="246" t="s">
        <v>375</v>
      </c>
      <c r="C166" s="247">
        <v>1003911</v>
      </c>
      <c r="D166" s="247">
        <v>0</v>
      </c>
      <c r="E166" s="247">
        <v>0</v>
      </c>
      <c r="F166" s="247">
        <v>1003911</v>
      </c>
    </row>
    <row r="167" spans="1:6" x14ac:dyDescent="0.25">
      <c r="A167" s="158">
        <v>168002</v>
      </c>
      <c r="B167" s="155" t="s">
        <v>184</v>
      </c>
      <c r="C167" s="156">
        <v>1003911</v>
      </c>
      <c r="D167" s="156">
        <v>0</v>
      </c>
      <c r="E167" s="156">
        <v>0</v>
      </c>
      <c r="F167" s="156">
        <v>1003911</v>
      </c>
    </row>
    <row r="168" spans="1:6" x14ac:dyDescent="0.25">
      <c r="A168" s="158">
        <v>168002001</v>
      </c>
      <c r="B168" s="155" t="s">
        <v>184</v>
      </c>
      <c r="C168" s="156">
        <v>1003911</v>
      </c>
      <c r="D168" s="156">
        <v>0</v>
      </c>
      <c r="E168" s="156">
        <v>0</v>
      </c>
      <c r="F168" s="156">
        <v>1003911</v>
      </c>
    </row>
    <row r="169" spans="1:6" s="248" customFormat="1" x14ac:dyDescent="0.25">
      <c r="A169" s="245">
        <v>1681</v>
      </c>
      <c r="B169" s="246" t="s">
        <v>376</v>
      </c>
      <c r="C169" s="247">
        <v>8383000</v>
      </c>
      <c r="D169" s="247">
        <v>0</v>
      </c>
      <c r="E169" s="247">
        <v>0</v>
      </c>
      <c r="F169" s="247">
        <v>8383000</v>
      </c>
    </row>
    <row r="170" spans="1:6" x14ac:dyDescent="0.25">
      <c r="A170" s="158">
        <v>168101</v>
      </c>
      <c r="B170" s="155" t="s">
        <v>186</v>
      </c>
      <c r="C170" s="156">
        <v>8383000</v>
      </c>
      <c r="D170" s="156">
        <v>0</v>
      </c>
      <c r="E170" s="156">
        <v>0</v>
      </c>
      <c r="F170" s="156">
        <v>8383000</v>
      </c>
    </row>
    <row r="171" spans="1:6" x14ac:dyDescent="0.25">
      <c r="A171" s="158">
        <v>168101001</v>
      </c>
      <c r="B171" s="155" t="s">
        <v>186</v>
      </c>
      <c r="C171" s="156">
        <v>8383000</v>
      </c>
      <c r="D171" s="156">
        <v>0</v>
      </c>
      <c r="E171" s="156">
        <v>0</v>
      </c>
      <c r="F171" s="156">
        <v>8383000</v>
      </c>
    </row>
    <row r="172" spans="1:6" x14ac:dyDescent="0.25">
      <c r="A172" s="158">
        <v>1685</v>
      </c>
      <c r="B172" s="155" t="s">
        <v>377</v>
      </c>
      <c r="C172" s="156">
        <v>-2915721988.73</v>
      </c>
      <c r="D172" s="156">
        <v>0</v>
      </c>
      <c r="E172" s="156">
        <v>22931308.449999999</v>
      </c>
      <c r="F172" s="156">
        <v>-2938653297.1799998</v>
      </c>
    </row>
    <row r="173" spans="1:6" s="248" customFormat="1" x14ac:dyDescent="0.25">
      <c r="A173" s="245">
        <v>168501</v>
      </c>
      <c r="B173" s="246" t="s">
        <v>68</v>
      </c>
      <c r="C173" s="247">
        <v>-442207538.49000001</v>
      </c>
      <c r="D173" s="247">
        <v>0</v>
      </c>
      <c r="E173" s="247">
        <v>1921669</v>
      </c>
      <c r="F173" s="247">
        <v>-444129207.49000001</v>
      </c>
    </row>
    <row r="174" spans="1:6" s="248" customFormat="1" x14ac:dyDescent="0.25">
      <c r="A174" s="245">
        <v>168501001</v>
      </c>
      <c r="B174" s="246" t="s">
        <v>169</v>
      </c>
      <c r="C174" s="247">
        <v>-442207538.49000001</v>
      </c>
      <c r="D174" s="247">
        <v>0</v>
      </c>
      <c r="E174" s="247">
        <v>1921669</v>
      </c>
      <c r="F174" s="247">
        <v>-444129207.49000001</v>
      </c>
    </row>
    <row r="175" spans="1:6" s="248" customFormat="1" x14ac:dyDescent="0.25">
      <c r="A175" s="245">
        <v>168503</v>
      </c>
      <c r="B175" s="246" t="s">
        <v>70</v>
      </c>
      <c r="C175" s="247">
        <v>-11415630.560000001</v>
      </c>
      <c r="D175" s="247">
        <v>0</v>
      </c>
      <c r="E175" s="247">
        <v>211265</v>
      </c>
      <c r="F175" s="247">
        <v>-11626895.560000001</v>
      </c>
    </row>
    <row r="176" spans="1:6" s="248" customFormat="1" x14ac:dyDescent="0.25">
      <c r="A176" s="245">
        <v>168503006</v>
      </c>
      <c r="B176" s="246" t="s">
        <v>362</v>
      </c>
      <c r="C176" s="247">
        <v>-11415630.560000001</v>
      </c>
      <c r="D176" s="247">
        <v>0</v>
      </c>
      <c r="E176" s="247">
        <v>211265</v>
      </c>
      <c r="F176" s="247">
        <v>-11626895.560000001</v>
      </c>
    </row>
    <row r="177" spans="1:6" s="248" customFormat="1" x14ac:dyDescent="0.25">
      <c r="A177" s="245">
        <v>168504</v>
      </c>
      <c r="B177" s="246" t="s">
        <v>71</v>
      </c>
      <c r="C177" s="247">
        <v>-763904055.27999997</v>
      </c>
      <c r="D177" s="247">
        <v>0</v>
      </c>
      <c r="E177" s="247">
        <v>8586503</v>
      </c>
      <c r="F177" s="247">
        <v>-772490558.27999997</v>
      </c>
    </row>
    <row r="178" spans="1:6" s="248" customFormat="1" x14ac:dyDescent="0.25">
      <c r="A178" s="245">
        <v>168504004</v>
      </c>
      <c r="B178" s="246" t="s">
        <v>158</v>
      </c>
      <c r="C178" s="247">
        <v>-707943469.99000001</v>
      </c>
      <c r="D178" s="247">
        <v>0</v>
      </c>
      <c r="E178" s="247">
        <v>8182500</v>
      </c>
      <c r="F178" s="247">
        <v>-716125969.99000001</v>
      </c>
    </row>
    <row r="179" spans="1:6" s="248" customFormat="1" x14ac:dyDescent="0.25">
      <c r="A179" s="245">
        <v>168504006</v>
      </c>
      <c r="B179" s="246" t="s">
        <v>369</v>
      </c>
      <c r="C179" s="247">
        <v>0</v>
      </c>
      <c r="D179" s="247">
        <v>0</v>
      </c>
      <c r="E179" s="247">
        <v>0</v>
      </c>
      <c r="F179" s="247">
        <v>0</v>
      </c>
    </row>
    <row r="180" spans="1:6" s="248" customFormat="1" x14ac:dyDescent="0.25">
      <c r="A180" s="245">
        <v>168504008</v>
      </c>
      <c r="B180" s="246" t="s">
        <v>164</v>
      </c>
      <c r="C180" s="247">
        <v>-30049267.800000001</v>
      </c>
      <c r="D180" s="247">
        <v>0</v>
      </c>
      <c r="E180" s="247">
        <v>216136</v>
      </c>
      <c r="F180" s="247">
        <v>-30265403.800000001</v>
      </c>
    </row>
    <row r="181" spans="1:6" s="248" customFormat="1" x14ac:dyDescent="0.25">
      <c r="A181" s="245">
        <v>168504009</v>
      </c>
      <c r="B181" s="246" t="s">
        <v>165</v>
      </c>
      <c r="C181" s="247">
        <v>-3637409.49</v>
      </c>
      <c r="D181" s="247">
        <v>0</v>
      </c>
      <c r="E181" s="247">
        <v>9388</v>
      </c>
      <c r="F181" s="247">
        <v>-3646797.49</v>
      </c>
    </row>
    <row r="182" spans="1:6" s="248" customFormat="1" x14ac:dyDescent="0.25">
      <c r="A182" s="245">
        <v>168504012</v>
      </c>
      <c r="B182" s="246" t="s">
        <v>173</v>
      </c>
      <c r="C182" s="247">
        <v>-22273908</v>
      </c>
      <c r="D182" s="247">
        <v>0</v>
      </c>
      <c r="E182" s="247">
        <v>178479</v>
      </c>
      <c r="F182" s="247">
        <v>-22452387</v>
      </c>
    </row>
    <row r="183" spans="1:6" s="248" customFormat="1" x14ac:dyDescent="0.25">
      <c r="A183" s="245">
        <v>168505</v>
      </c>
      <c r="B183" s="246" t="s">
        <v>72</v>
      </c>
      <c r="C183" s="247">
        <v>-11401690.300000001</v>
      </c>
      <c r="D183" s="247">
        <v>0</v>
      </c>
      <c r="E183" s="247">
        <v>0</v>
      </c>
      <c r="F183" s="247">
        <v>-11401690.300000001</v>
      </c>
    </row>
    <row r="184" spans="1:6" s="248" customFormat="1" x14ac:dyDescent="0.25">
      <c r="A184" s="245">
        <v>168505006</v>
      </c>
      <c r="B184" s="246" t="s">
        <v>175</v>
      </c>
      <c r="C184" s="247">
        <v>-959792</v>
      </c>
      <c r="D184" s="247">
        <v>0</v>
      </c>
      <c r="E184" s="247">
        <v>0</v>
      </c>
      <c r="F184" s="247">
        <v>-959792</v>
      </c>
    </row>
    <row r="185" spans="1:6" s="248" customFormat="1" x14ac:dyDescent="0.25">
      <c r="A185" s="245">
        <v>168505007</v>
      </c>
      <c r="B185" s="246" t="s">
        <v>365</v>
      </c>
      <c r="C185" s="247">
        <v>-10441898.300000001</v>
      </c>
      <c r="D185" s="247">
        <v>0</v>
      </c>
      <c r="E185" s="247">
        <v>0</v>
      </c>
      <c r="F185" s="247">
        <v>-10441898.300000001</v>
      </c>
    </row>
    <row r="186" spans="1:6" s="248" customFormat="1" x14ac:dyDescent="0.25">
      <c r="A186" s="245">
        <v>168506</v>
      </c>
      <c r="B186" s="246" t="s">
        <v>73</v>
      </c>
      <c r="C186" s="247">
        <v>-249166024.78</v>
      </c>
      <c r="D186" s="247">
        <v>0</v>
      </c>
      <c r="E186" s="247">
        <v>2507527.4500000002</v>
      </c>
      <c r="F186" s="247">
        <v>-251673552.22999999</v>
      </c>
    </row>
    <row r="187" spans="1:6" s="248" customFormat="1" x14ac:dyDescent="0.25">
      <c r="A187" s="245">
        <v>168506001</v>
      </c>
      <c r="B187" s="246" t="s">
        <v>178</v>
      </c>
      <c r="C187" s="247">
        <v>-158765241.12</v>
      </c>
      <c r="D187" s="247">
        <v>0</v>
      </c>
      <c r="E187" s="247">
        <v>1965913.45</v>
      </c>
      <c r="F187" s="247">
        <v>-160731154.56999999</v>
      </c>
    </row>
    <row r="188" spans="1:6" s="248" customFormat="1" x14ac:dyDescent="0.25">
      <c r="A188" s="245">
        <v>168506002</v>
      </c>
      <c r="B188" s="246" t="s">
        <v>179</v>
      </c>
      <c r="C188" s="247">
        <v>-90400783.659999996</v>
      </c>
      <c r="D188" s="247">
        <v>0</v>
      </c>
      <c r="E188" s="247">
        <v>541614</v>
      </c>
      <c r="F188" s="247">
        <v>-90942397.659999996</v>
      </c>
    </row>
    <row r="189" spans="1:6" s="248" customFormat="1" x14ac:dyDescent="0.25">
      <c r="A189" s="245">
        <v>168507</v>
      </c>
      <c r="B189" s="246" t="s">
        <v>280</v>
      </c>
      <c r="C189" s="247">
        <v>-1347128898.6199999</v>
      </c>
      <c r="D189" s="247">
        <v>0</v>
      </c>
      <c r="E189" s="247">
        <v>9620428</v>
      </c>
      <c r="F189" s="247">
        <v>-1356749326.6199999</v>
      </c>
    </row>
    <row r="190" spans="1:6" s="248" customFormat="1" x14ac:dyDescent="0.25">
      <c r="A190" s="245">
        <v>168507001</v>
      </c>
      <c r="B190" s="246" t="s">
        <v>160</v>
      </c>
      <c r="C190" s="247">
        <v>-309649821.42000002</v>
      </c>
      <c r="D190" s="247">
        <v>0</v>
      </c>
      <c r="E190" s="247">
        <v>2833192</v>
      </c>
      <c r="F190" s="247">
        <v>-312483013.42000002</v>
      </c>
    </row>
    <row r="191" spans="1:6" s="248" customFormat="1" x14ac:dyDescent="0.25">
      <c r="A191" s="245">
        <v>168507002</v>
      </c>
      <c r="B191" s="246" t="s">
        <v>168</v>
      </c>
      <c r="C191" s="247">
        <v>-1037479077.2</v>
      </c>
      <c r="D191" s="247">
        <v>0</v>
      </c>
      <c r="E191" s="247">
        <v>6787236</v>
      </c>
      <c r="F191" s="247">
        <v>-1044266313.2</v>
      </c>
    </row>
    <row r="192" spans="1:6" s="248" customFormat="1" x14ac:dyDescent="0.25">
      <c r="A192" s="245">
        <v>168508</v>
      </c>
      <c r="B192" s="246" t="s">
        <v>75</v>
      </c>
      <c r="C192" s="247">
        <v>-82211228.700000003</v>
      </c>
      <c r="D192" s="247">
        <v>0</v>
      </c>
      <c r="E192" s="247">
        <v>42249</v>
      </c>
      <c r="F192" s="247">
        <v>-82253477.700000003</v>
      </c>
    </row>
    <row r="193" spans="1:6" s="248" customFormat="1" x14ac:dyDescent="0.25">
      <c r="A193" s="245">
        <v>168508002</v>
      </c>
      <c r="B193" s="246" t="s">
        <v>182</v>
      </c>
      <c r="C193" s="247">
        <v>-82211228.700000003</v>
      </c>
      <c r="D193" s="247">
        <v>0</v>
      </c>
      <c r="E193" s="247">
        <v>42249</v>
      </c>
      <c r="F193" s="247">
        <v>-82253477.700000003</v>
      </c>
    </row>
    <row r="194" spans="1:6" s="248" customFormat="1" x14ac:dyDescent="0.25">
      <c r="A194" s="245">
        <v>168509</v>
      </c>
      <c r="B194" s="246" t="s">
        <v>76</v>
      </c>
      <c r="C194" s="247">
        <v>-1003911</v>
      </c>
      <c r="D194" s="247">
        <v>0</v>
      </c>
      <c r="E194" s="247">
        <v>0</v>
      </c>
      <c r="F194" s="247">
        <v>-1003911</v>
      </c>
    </row>
    <row r="195" spans="1:6" s="248" customFormat="1" x14ac:dyDescent="0.25">
      <c r="A195" s="245">
        <v>168509002</v>
      </c>
      <c r="B195" s="246" t="s">
        <v>184</v>
      </c>
      <c r="C195" s="247">
        <v>-1003911</v>
      </c>
      <c r="D195" s="247">
        <v>0</v>
      </c>
      <c r="E195" s="247">
        <v>0</v>
      </c>
      <c r="F195" s="247">
        <v>-1003911</v>
      </c>
    </row>
    <row r="196" spans="1:6" x14ac:dyDescent="0.25">
      <c r="A196" s="158">
        <v>168512</v>
      </c>
      <c r="B196" s="155" t="s">
        <v>77</v>
      </c>
      <c r="C196" s="156">
        <v>-7283011</v>
      </c>
      <c r="D196" s="156">
        <v>0</v>
      </c>
      <c r="E196" s="156">
        <v>41667</v>
      </c>
      <c r="F196" s="156">
        <v>-7324678</v>
      </c>
    </row>
    <row r="197" spans="1:6" x14ac:dyDescent="0.25">
      <c r="A197" s="158">
        <v>168512001</v>
      </c>
      <c r="B197" s="155" t="s">
        <v>186</v>
      </c>
      <c r="C197" s="156">
        <v>-7283011</v>
      </c>
      <c r="D197" s="156">
        <v>0</v>
      </c>
      <c r="E197" s="156">
        <v>41667</v>
      </c>
      <c r="F197" s="156">
        <v>-7324678</v>
      </c>
    </row>
    <row r="198" spans="1:6" x14ac:dyDescent="0.25">
      <c r="A198" s="158">
        <v>19</v>
      </c>
      <c r="B198" s="155" t="s">
        <v>192</v>
      </c>
      <c r="C198" s="156">
        <v>746444520.22000003</v>
      </c>
      <c r="D198" s="156">
        <v>251089585</v>
      </c>
      <c r="E198" s="156">
        <v>41740613.210000001</v>
      </c>
      <c r="F198" s="156">
        <v>955793492.00999999</v>
      </c>
    </row>
    <row r="199" spans="1:6" s="248" customFormat="1" x14ac:dyDescent="0.25">
      <c r="A199" s="245">
        <v>1905</v>
      </c>
      <c r="B199" s="246" t="s">
        <v>378</v>
      </c>
      <c r="C199" s="247">
        <v>9292247</v>
      </c>
      <c r="D199" s="247">
        <v>0</v>
      </c>
      <c r="E199" s="247">
        <v>0</v>
      </c>
      <c r="F199" s="247">
        <v>9292247</v>
      </c>
    </row>
    <row r="200" spans="1:6" x14ac:dyDescent="0.25">
      <c r="A200" s="158">
        <v>190501</v>
      </c>
      <c r="B200" s="155" t="s">
        <v>193</v>
      </c>
      <c r="C200" s="156">
        <v>9292247</v>
      </c>
      <c r="D200" s="156">
        <v>0</v>
      </c>
      <c r="E200" s="156">
        <v>0</v>
      </c>
      <c r="F200" s="156">
        <v>9292247</v>
      </c>
    </row>
    <row r="201" spans="1:6" x14ac:dyDescent="0.25">
      <c r="A201" s="158">
        <v>190501001</v>
      </c>
      <c r="B201" s="155" t="s">
        <v>193</v>
      </c>
      <c r="C201" s="156">
        <v>9292247</v>
      </c>
      <c r="D201" s="156">
        <v>0</v>
      </c>
      <c r="E201" s="156">
        <v>0</v>
      </c>
      <c r="F201" s="156">
        <v>9292247</v>
      </c>
    </row>
    <row r="202" spans="1:6" s="248" customFormat="1" x14ac:dyDescent="0.25">
      <c r="A202" s="245">
        <v>1906</v>
      </c>
      <c r="B202" s="246" t="s">
        <v>379</v>
      </c>
      <c r="C202" s="247">
        <v>2934289</v>
      </c>
      <c r="D202" s="247">
        <v>5371676</v>
      </c>
      <c r="E202" s="247">
        <v>5193267</v>
      </c>
      <c r="F202" s="247">
        <v>3112698</v>
      </c>
    </row>
    <row r="203" spans="1:6" x14ac:dyDescent="0.25">
      <c r="A203" s="158">
        <v>190603</v>
      </c>
      <c r="B203" s="155" t="s">
        <v>380</v>
      </c>
      <c r="C203" s="156">
        <v>1734289</v>
      </c>
      <c r="D203" s="156">
        <v>5371676</v>
      </c>
      <c r="E203" s="156">
        <v>5193267</v>
      </c>
      <c r="F203" s="156">
        <v>1912698</v>
      </c>
    </row>
    <row r="204" spans="1:6" x14ac:dyDescent="0.25">
      <c r="A204" s="158">
        <v>190603001</v>
      </c>
      <c r="B204" s="155" t="s">
        <v>380</v>
      </c>
      <c r="C204" s="156">
        <v>1734289</v>
      </c>
      <c r="D204" s="156">
        <v>5371676</v>
      </c>
      <c r="E204" s="156">
        <v>5193267</v>
      </c>
      <c r="F204" s="156">
        <v>1912698</v>
      </c>
    </row>
    <row r="205" spans="1:6" x14ac:dyDescent="0.25">
      <c r="A205" s="158">
        <v>190604</v>
      </c>
      <c r="B205" s="155" t="s">
        <v>381</v>
      </c>
      <c r="C205" s="156">
        <v>1200000</v>
      </c>
      <c r="D205" s="156">
        <v>0</v>
      </c>
      <c r="E205" s="156">
        <v>0</v>
      </c>
      <c r="F205" s="156">
        <v>1200000</v>
      </c>
    </row>
    <row r="206" spans="1:6" x14ac:dyDescent="0.25">
      <c r="A206" s="158">
        <v>190604001</v>
      </c>
      <c r="B206" s="155" t="s">
        <v>382</v>
      </c>
      <c r="C206" s="156">
        <v>1200000</v>
      </c>
      <c r="D206" s="156">
        <v>0</v>
      </c>
      <c r="E206" s="156">
        <v>0</v>
      </c>
      <c r="F206" s="156">
        <v>1200000</v>
      </c>
    </row>
    <row r="207" spans="1:6" s="248" customFormat="1" x14ac:dyDescent="0.25">
      <c r="A207" s="245">
        <v>1908</v>
      </c>
      <c r="B207" s="246" t="s">
        <v>383</v>
      </c>
      <c r="C207" s="247">
        <v>248962894.78</v>
      </c>
      <c r="D207" s="247">
        <v>245717909</v>
      </c>
      <c r="E207" s="247">
        <v>28173202.210000001</v>
      </c>
      <c r="F207" s="247">
        <v>466507601.56999999</v>
      </c>
    </row>
    <row r="208" spans="1:6" x14ac:dyDescent="0.25">
      <c r="A208" s="158">
        <v>190801</v>
      </c>
      <c r="B208" s="155" t="s">
        <v>384</v>
      </c>
      <c r="C208" s="156">
        <v>248962894.78</v>
      </c>
      <c r="D208" s="156">
        <v>245717909</v>
      </c>
      <c r="E208" s="156">
        <v>28173202.210000001</v>
      </c>
      <c r="F208" s="156">
        <v>466507601.56999999</v>
      </c>
    </row>
    <row r="209" spans="1:9" x14ac:dyDescent="0.25">
      <c r="A209" s="158">
        <v>190801002</v>
      </c>
      <c r="B209" s="155" t="s">
        <v>385</v>
      </c>
      <c r="C209" s="156">
        <v>248962894.78</v>
      </c>
      <c r="D209" s="156">
        <v>245717909</v>
      </c>
      <c r="E209" s="156">
        <v>28173202.210000001</v>
      </c>
      <c r="F209" s="156">
        <v>466507601.56999999</v>
      </c>
    </row>
    <row r="210" spans="1:9" x14ac:dyDescent="0.25">
      <c r="A210" s="158">
        <v>1970</v>
      </c>
      <c r="B210" s="155" t="s">
        <v>386</v>
      </c>
      <c r="C210" s="156">
        <v>1153561849.21</v>
      </c>
      <c r="D210" s="156">
        <v>0</v>
      </c>
      <c r="E210" s="156">
        <v>0</v>
      </c>
      <c r="F210" s="156">
        <v>1153561849.21</v>
      </c>
    </row>
    <row r="211" spans="1:9" s="248" customFormat="1" x14ac:dyDescent="0.25">
      <c r="A211" s="245">
        <v>197005</v>
      </c>
      <c r="B211" s="246" t="s">
        <v>196</v>
      </c>
      <c r="C211" s="247">
        <v>715705238</v>
      </c>
      <c r="D211" s="247">
        <v>0</v>
      </c>
      <c r="E211" s="247">
        <v>0</v>
      </c>
      <c r="F211" s="247">
        <v>715705238</v>
      </c>
    </row>
    <row r="212" spans="1:9" s="248" customFormat="1" x14ac:dyDescent="0.25">
      <c r="A212" s="245">
        <v>197005001</v>
      </c>
      <c r="B212" s="246" t="s">
        <v>196</v>
      </c>
      <c r="C212" s="247">
        <v>715705238</v>
      </c>
      <c r="D212" s="247">
        <v>0</v>
      </c>
      <c r="E212" s="247">
        <v>0</v>
      </c>
      <c r="F212" s="247">
        <v>715705238</v>
      </c>
    </row>
    <row r="213" spans="1:9" s="248" customFormat="1" x14ac:dyDescent="0.25">
      <c r="A213" s="245">
        <v>197007</v>
      </c>
      <c r="B213" s="246" t="s">
        <v>197</v>
      </c>
      <c r="C213" s="247">
        <v>422061611.20999998</v>
      </c>
      <c r="D213" s="247">
        <v>0</v>
      </c>
      <c r="E213" s="247">
        <v>0</v>
      </c>
      <c r="F213" s="247">
        <v>422061611.20999998</v>
      </c>
    </row>
    <row r="214" spans="1:9" s="248" customFormat="1" x14ac:dyDescent="0.25">
      <c r="A214" s="245">
        <v>197007001</v>
      </c>
      <c r="B214" s="246" t="s">
        <v>197</v>
      </c>
      <c r="C214" s="247">
        <v>422061611.20999998</v>
      </c>
      <c r="D214" s="247">
        <v>0</v>
      </c>
      <c r="E214" s="247">
        <v>0</v>
      </c>
      <c r="F214" s="247">
        <v>422061611.20999998</v>
      </c>
    </row>
    <row r="215" spans="1:9" s="248" customFormat="1" x14ac:dyDescent="0.25">
      <c r="A215" s="245">
        <v>197008</v>
      </c>
      <c r="B215" s="246" t="s">
        <v>198</v>
      </c>
      <c r="C215" s="247">
        <v>15795000</v>
      </c>
      <c r="D215" s="247">
        <v>0</v>
      </c>
      <c r="E215" s="247">
        <v>0</v>
      </c>
      <c r="F215" s="247">
        <v>15795000</v>
      </c>
    </row>
    <row r="216" spans="1:9" s="248" customFormat="1" x14ac:dyDescent="0.25">
      <c r="A216" s="245">
        <v>197008001</v>
      </c>
      <c r="B216" s="246" t="s">
        <v>198</v>
      </c>
      <c r="C216" s="247">
        <v>15795000</v>
      </c>
      <c r="D216" s="247">
        <v>0</v>
      </c>
      <c r="E216" s="247">
        <v>0</v>
      </c>
      <c r="F216" s="247">
        <v>15795000</v>
      </c>
    </row>
    <row r="217" spans="1:9" x14ac:dyDescent="0.25">
      <c r="A217" s="158">
        <v>1975</v>
      </c>
      <c r="B217" s="155" t="s">
        <v>387</v>
      </c>
      <c r="C217" s="156">
        <v>-668306759.76999998</v>
      </c>
      <c r="D217" s="156">
        <v>0</v>
      </c>
      <c r="E217" s="156">
        <v>8374144</v>
      </c>
      <c r="F217" s="156">
        <v>-676680903.76999998</v>
      </c>
    </row>
    <row r="218" spans="1:9" s="248" customFormat="1" x14ac:dyDescent="0.25">
      <c r="A218" s="245">
        <v>197505</v>
      </c>
      <c r="B218" s="246" t="s">
        <v>196</v>
      </c>
      <c r="C218" s="247">
        <v>-343143009.85000002</v>
      </c>
      <c r="D218" s="247">
        <v>0</v>
      </c>
      <c r="E218" s="247">
        <v>0</v>
      </c>
      <c r="F218" s="247">
        <v>-343143009.85000002</v>
      </c>
    </row>
    <row r="219" spans="1:9" s="248" customFormat="1" x14ac:dyDescent="0.25">
      <c r="A219" s="245">
        <v>197505001</v>
      </c>
      <c r="B219" s="246" t="s">
        <v>196</v>
      </c>
      <c r="C219" s="247">
        <v>-343143009.85000002</v>
      </c>
      <c r="D219" s="247">
        <v>0</v>
      </c>
      <c r="E219" s="247">
        <v>0</v>
      </c>
      <c r="F219" s="247">
        <v>-343143009.85000002</v>
      </c>
    </row>
    <row r="220" spans="1:9" s="248" customFormat="1" x14ac:dyDescent="0.25">
      <c r="A220" s="245">
        <v>197507</v>
      </c>
      <c r="B220" s="246" t="s">
        <v>197</v>
      </c>
      <c r="C220" s="247">
        <v>-319759154.92000002</v>
      </c>
      <c r="D220" s="247">
        <v>0</v>
      </c>
      <c r="E220" s="247">
        <v>8127477</v>
      </c>
      <c r="F220" s="247">
        <v>-327886631.92000002</v>
      </c>
    </row>
    <row r="221" spans="1:9" s="248" customFormat="1" x14ac:dyDescent="0.25">
      <c r="A221" s="245">
        <v>197507001</v>
      </c>
      <c r="B221" s="246" t="s">
        <v>197</v>
      </c>
      <c r="C221" s="247">
        <v>-319759154.92000002</v>
      </c>
      <c r="D221" s="247">
        <v>0</v>
      </c>
      <c r="E221" s="247">
        <v>8127477</v>
      </c>
      <c r="F221" s="247">
        <v>-327886631.92000002</v>
      </c>
    </row>
    <row r="222" spans="1:9" x14ac:dyDescent="0.25">
      <c r="A222" s="158">
        <v>197508</v>
      </c>
      <c r="B222" s="155" t="s">
        <v>198</v>
      </c>
      <c r="C222" s="156">
        <v>-5404595</v>
      </c>
      <c r="D222" s="156">
        <v>0</v>
      </c>
      <c r="E222" s="156">
        <v>246667</v>
      </c>
      <c r="F222" s="156">
        <v>-5651262</v>
      </c>
    </row>
    <row r="223" spans="1:9" x14ac:dyDescent="0.25">
      <c r="A223" s="158">
        <v>197508001</v>
      </c>
      <c r="B223" s="155" t="s">
        <v>198</v>
      </c>
      <c r="C223" s="156">
        <v>-5404595</v>
      </c>
      <c r="D223" s="156">
        <v>0</v>
      </c>
      <c r="E223" s="156">
        <v>246667</v>
      </c>
      <c r="F223" s="156">
        <v>-5651262</v>
      </c>
    </row>
    <row r="224" spans="1:9" s="233" customFormat="1" x14ac:dyDescent="0.25">
      <c r="A224" s="242">
        <v>2</v>
      </c>
      <c r="B224" s="243" t="s">
        <v>388</v>
      </c>
      <c r="C224" s="244">
        <v>1137474771.1500001</v>
      </c>
      <c r="D224" s="244">
        <v>509421413.56999999</v>
      </c>
      <c r="E224" s="244">
        <v>599388543.25</v>
      </c>
      <c r="F224" s="244">
        <v>1227441900.8299999</v>
      </c>
      <c r="H224" s="234">
        <f>+C224-D224+E224</f>
        <v>1227441900.8300002</v>
      </c>
      <c r="I224" s="234">
        <f>+F224-H224</f>
        <v>0</v>
      </c>
    </row>
    <row r="225" spans="1:6" x14ac:dyDescent="0.25">
      <c r="A225" s="158">
        <v>24</v>
      </c>
      <c r="B225" s="155" t="s">
        <v>199</v>
      </c>
      <c r="C225" s="156">
        <v>106891759.23999999</v>
      </c>
      <c r="D225" s="156">
        <v>217403032.56999999</v>
      </c>
      <c r="E225" s="156">
        <v>230930035.25</v>
      </c>
      <c r="F225" s="156">
        <v>120418761.92</v>
      </c>
    </row>
    <row r="226" spans="1:6" x14ac:dyDescent="0.25">
      <c r="A226" s="158">
        <v>2401</v>
      </c>
      <c r="B226" s="155" t="s">
        <v>389</v>
      </c>
      <c r="C226" s="156">
        <v>7246973.0099999998</v>
      </c>
      <c r="D226" s="156">
        <v>84539723.579999998</v>
      </c>
      <c r="E226" s="156">
        <v>79635409.739999995</v>
      </c>
      <c r="F226" s="156">
        <v>2342659.17</v>
      </c>
    </row>
    <row r="227" spans="1:6" x14ac:dyDescent="0.25">
      <c r="A227" s="158">
        <v>240101</v>
      </c>
      <c r="B227" s="155" t="s">
        <v>390</v>
      </c>
      <c r="C227" s="156">
        <v>602263.80000000005</v>
      </c>
      <c r="D227" s="156">
        <v>1613029.37</v>
      </c>
      <c r="E227" s="156">
        <v>1075069.74</v>
      </c>
      <c r="F227" s="156">
        <v>64304.17</v>
      </c>
    </row>
    <row r="228" spans="1:6" x14ac:dyDescent="0.25">
      <c r="A228" s="158">
        <v>240101001</v>
      </c>
      <c r="B228" s="155" t="s">
        <v>390</v>
      </c>
      <c r="C228" s="156">
        <v>602263.80000000005</v>
      </c>
      <c r="D228" s="156">
        <v>1613029.37</v>
      </c>
      <c r="E228" s="156">
        <v>1075069.74</v>
      </c>
      <c r="F228" s="156">
        <v>64304.17</v>
      </c>
    </row>
    <row r="229" spans="1:6" x14ac:dyDescent="0.25">
      <c r="A229" s="158">
        <v>240102</v>
      </c>
      <c r="B229" s="155" t="s">
        <v>391</v>
      </c>
      <c r="C229" s="156">
        <v>6644709.21</v>
      </c>
      <c r="D229" s="156">
        <v>82926694.209999993</v>
      </c>
      <c r="E229" s="156">
        <v>78560340</v>
      </c>
      <c r="F229" s="156">
        <v>2278355</v>
      </c>
    </row>
    <row r="230" spans="1:6" x14ac:dyDescent="0.25">
      <c r="A230" s="158">
        <v>240102001</v>
      </c>
      <c r="B230" s="155" t="s">
        <v>392</v>
      </c>
      <c r="C230" s="156">
        <v>6644709.21</v>
      </c>
      <c r="D230" s="156">
        <v>82926694.209999993</v>
      </c>
      <c r="E230" s="156">
        <v>78560340</v>
      </c>
      <c r="F230" s="156">
        <v>2278355</v>
      </c>
    </row>
    <row r="231" spans="1:6" x14ac:dyDescent="0.25">
      <c r="A231" s="158">
        <v>2407</v>
      </c>
      <c r="B231" s="155" t="s">
        <v>393</v>
      </c>
      <c r="C231" s="156">
        <v>0</v>
      </c>
      <c r="D231" s="156">
        <v>13152836</v>
      </c>
      <c r="E231" s="156">
        <v>16534452</v>
      </c>
      <c r="F231" s="156">
        <v>3381616</v>
      </c>
    </row>
    <row r="232" spans="1:6" x14ac:dyDescent="0.25">
      <c r="A232" s="158">
        <v>240706</v>
      </c>
      <c r="B232" s="155" t="s">
        <v>394</v>
      </c>
      <c r="C232" s="156">
        <v>0</v>
      </c>
      <c r="D232" s="156">
        <v>0</v>
      </c>
      <c r="E232" s="156">
        <v>0</v>
      </c>
      <c r="F232" s="156">
        <v>0</v>
      </c>
    </row>
    <row r="233" spans="1:6" x14ac:dyDescent="0.25">
      <c r="A233" s="158">
        <v>240706002</v>
      </c>
      <c r="B233" s="155" t="s">
        <v>395</v>
      </c>
      <c r="C233" s="156">
        <v>0</v>
      </c>
      <c r="D233" s="156">
        <v>0</v>
      </c>
      <c r="E233" s="156">
        <v>0</v>
      </c>
      <c r="F233" s="156">
        <v>0</v>
      </c>
    </row>
    <row r="234" spans="1:6" x14ac:dyDescent="0.25">
      <c r="A234" s="158">
        <v>240720</v>
      </c>
      <c r="B234" s="155" t="s">
        <v>396</v>
      </c>
      <c r="C234" s="156">
        <v>0</v>
      </c>
      <c r="D234" s="156">
        <v>13152836</v>
      </c>
      <c r="E234" s="156">
        <v>16534452</v>
      </c>
      <c r="F234" s="156">
        <v>3381616</v>
      </c>
    </row>
    <row r="235" spans="1:6" x14ac:dyDescent="0.25">
      <c r="A235" s="158">
        <v>240720001</v>
      </c>
      <c r="B235" s="155" t="s">
        <v>396</v>
      </c>
      <c r="C235" s="156">
        <v>0</v>
      </c>
      <c r="D235" s="156">
        <v>13152836</v>
      </c>
      <c r="E235" s="156">
        <v>16534452</v>
      </c>
      <c r="F235" s="156">
        <v>3381616</v>
      </c>
    </row>
    <row r="236" spans="1:6" x14ac:dyDescent="0.25">
      <c r="A236" s="158">
        <v>240722</v>
      </c>
      <c r="B236" s="155" t="s">
        <v>202</v>
      </c>
      <c r="C236" s="156">
        <v>0</v>
      </c>
      <c r="D236" s="156">
        <v>0</v>
      </c>
      <c r="E236" s="156">
        <v>0</v>
      </c>
      <c r="F236" s="156">
        <v>0</v>
      </c>
    </row>
    <row r="237" spans="1:6" x14ac:dyDescent="0.25">
      <c r="A237" s="158">
        <v>240722001</v>
      </c>
      <c r="B237" s="155" t="s">
        <v>397</v>
      </c>
      <c r="C237" s="156">
        <v>0</v>
      </c>
      <c r="D237" s="156">
        <v>0</v>
      </c>
      <c r="E237" s="156">
        <v>0</v>
      </c>
      <c r="F237" s="156">
        <v>0</v>
      </c>
    </row>
    <row r="238" spans="1:6" x14ac:dyDescent="0.25">
      <c r="A238" s="158">
        <v>240722002</v>
      </c>
      <c r="B238" s="155" t="s">
        <v>398</v>
      </c>
      <c r="C238" s="156">
        <v>0</v>
      </c>
      <c r="D238" s="156">
        <v>0</v>
      </c>
      <c r="E238" s="156">
        <v>0</v>
      </c>
      <c r="F238" s="156">
        <v>0</v>
      </c>
    </row>
    <row r="239" spans="1:6" x14ac:dyDescent="0.25">
      <c r="A239" s="158">
        <v>240790</v>
      </c>
      <c r="B239" s="155" t="s">
        <v>399</v>
      </c>
      <c r="C239" s="156">
        <v>0</v>
      </c>
      <c r="D239" s="156">
        <v>0</v>
      </c>
      <c r="E239" s="156">
        <v>0</v>
      </c>
      <c r="F239" s="156">
        <v>0</v>
      </c>
    </row>
    <row r="240" spans="1:6" x14ac:dyDescent="0.25">
      <c r="A240" s="158">
        <v>240790001</v>
      </c>
      <c r="B240" s="155" t="s">
        <v>399</v>
      </c>
      <c r="C240" s="156">
        <v>0</v>
      </c>
      <c r="D240" s="156">
        <v>0</v>
      </c>
      <c r="E240" s="156">
        <v>0</v>
      </c>
      <c r="F240" s="156">
        <v>0</v>
      </c>
    </row>
    <row r="241" spans="1:6" x14ac:dyDescent="0.25">
      <c r="A241" s="158">
        <v>2424</v>
      </c>
      <c r="B241" s="155" t="s">
        <v>400</v>
      </c>
      <c r="C241" s="156">
        <v>75202256</v>
      </c>
      <c r="D241" s="156">
        <v>32158004</v>
      </c>
      <c r="E241" s="156">
        <v>43077189</v>
      </c>
      <c r="F241" s="156">
        <v>86121441</v>
      </c>
    </row>
    <row r="242" spans="1:6" s="248" customFormat="1" x14ac:dyDescent="0.25">
      <c r="A242" s="245">
        <v>242401</v>
      </c>
      <c r="B242" s="246" t="s">
        <v>401</v>
      </c>
      <c r="C242" s="247">
        <v>12476112</v>
      </c>
      <c r="D242" s="247">
        <v>10211904</v>
      </c>
      <c r="E242" s="247">
        <v>10044719</v>
      </c>
      <c r="F242" s="247">
        <v>12308927</v>
      </c>
    </row>
    <row r="243" spans="1:6" s="248" customFormat="1" x14ac:dyDescent="0.25">
      <c r="A243" s="245">
        <v>242401001</v>
      </c>
      <c r="B243" s="246" t="s">
        <v>401</v>
      </c>
      <c r="C243" s="247">
        <v>12476112</v>
      </c>
      <c r="D243" s="247">
        <v>10211904</v>
      </c>
      <c r="E243" s="247">
        <v>10044719</v>
      </c>
      <c r="F243" s="247">
        <v>12308927</v>
      </c>
    </row>
    <row r="244" spans="1:6" s="248" customFormat="1" x14ac:dyDescent="0.25">
      <c r="A244" s="245">
        <v>242402</v>
      </c>
      <c r="B244" s="246" t="s">
        <v>205</v>
      </c>
      <c r="C244" s="247">
        <v>11622812</v>
      </c>
      <c r="D244" s="247">
        <v>9730100</v>
      </c>
      <c r="E244" s="247">
        <v>9535317</v>
      </c>
      <c r="F244" s="247">
        <v>11428029</v>
      </c>
    </row>
    <row r="245" spans="1:6" s="248" customFormat="1" x14ac:dyDescent="0.25">
      <c r="A245" s="245">
        <v>242402001</v>
      </c>
      <c r="B245" s="246" t="s">
        <v>205</v>
      </c>
      <c r="C245" s="247">
        <v>11622812</v>
      </c>
      <c r="D245" s="247">
        <v>9730100</v>
      </c>
      <c r="E245" s="247">
        <v>9535317</v>
      </c>
      <c r="F245" s="247">
        <v>11428029</v>
      </c>
    </row>
    <row r="246" spans="1:6" s="248" customFormat="1" x14ac:dyDescent="0.25">
      <c r="A246" s="245">
        <v>242405</v>
      </c>
      <c r="B246" s="246" t="s">
        <v>206</v>
      </c>
      <c r="C246" s="247">
        <v>0</v>
      </c>
      <c r="D246" s="247">
        <v>0</v>
      </c>
      <c r="E246" s="247">
        <v>10525926</v>
      </c>
      <c r="F246" s="247">
        <v>10525926</v>
      </c>
    </row>
    <row r="247" spans="1:6" s="248" customFormat="1" x14ac:dyDescent="0.25">
      <c r="A247" s="245">
        <v>242405001</v>
      </c>
      <c r="B247" s="246" t="s">
        <v>206</v>
      </c>
      <c r="C247" s="247">
        <v>0</v>
      </c>
      <c r="D247" s="247">
        <v>0</v>
      </c>
      <c r="E247" s="247">
        <v>10525926</v>
      </c>
      <c r="F247" s="247">
        <v>10525926</v>
      </c>
    </row>
    <row r="248" spans="1:6" s="248" customFormat="1" x14ac:dyDescent="0.25">
      <c r="A248" s="245">
        <v>242406</v>
      </c>
      <c r="B248" s="246" t="s">
        <v>207</v>
      </c>
      <c r="C248" s="247">
        <v>0</v>
      </c>
      <c r="D248" s="247">
        <v>0</v>
      </c>
      <c r="E248" s="247">
        <v>200000</v>
      </c>
      <c r="F248" s="247">
        <v>200000</v>
      </c>
    </row>
    <row r="249" spans="1:6" s="248" customFormat="1" x14ac:dyDescent="0.25">
      <c r="A249" s="245">
        <v>242406001</v>
      </c>
      <c r="B249" s="246" t="s">
        <v>207</v>
      </c>
      <c r="C249" s="247">
        <v>0</v>
      </c>
      <c r="D249" s="247">
        <v>0</v>
      </c>
      <c r="E249" s="247">
        <v>200000</v>
      </c>
      <c r="F249" s="247">
        <v>200000</v>
      </c>
    </row>
    <row r="250" spans="1:6" s="248" customFormat="1" x14ac:dyDescent="0.25">
      <c r="A250" s="245">
        <v>242407</v>
      </c>
      <c r="B250" s="246" t="s">
        <v>208</v>
      </c>
      <c r="C250" s="247">
        <v>42293000</v>
      </c>
      <c r="D250" s="247">
        <v>10216000</v>
      </c>
      <c r="E250" s="247">
        <v>10055000</v>
      </c>
      <c r="F250" s="247">
        <v>42132000</v>
      </c>
    </row>
    <row r="251" spans="1:6" s="248" customFormat="1" x14ac:dyDescent="0.25">
      <c r="A251" s="245">
        <v>242407001</v>
      </c>
      <c r="B251" s="246" t="s">
        <v>208</v>
      </c>
      <c r="C251" s="247">
        <v>42293000</v>
      </c>
      <c r="D251" s="247">
        <v>10216000</v>
      </c>
      <c r="E251" s="247">
        <v>10055000</v>
      </c>
      <c r="F251" s="247">
        <v>42132000</v>
      </c>
    </row>
    <row r="252" spans="1:6" s="248" customFormat="1" x14ac:dyDescent="0.25">
      <c r="A252" s="245">
        <v>242408</v>
      </c>
      <c r="B252" s="246" t="s">
        <v>209</v>
      </c>
      <c r="C252" s="247">
        <v>0</v>
      </c>
      <c r="D252" s="247">
        <v>0</v>
      </c>
      <c r="E252" s="247">
        <v>716227</v>
      </c>
      <c r="F252" s="247">
        <v>716227</v>
      </c>
    </row>
    <row r="253" spans="1:6" s="248" customFormat="1" x14ac:dyDescent="0.25">
      <c r="A253" s="245">
        <v>242408001</v>
      </c>
      <c r="B253" s="246" t="s">
        <v>209</v>
      </c>
      <c r="C253" s="247">
        <v>0</v>
      </c>
      <c r="D253" s="247">
        <v>0</v>
      </c>
      <c r="E253" s="247">
        <v>716227</v>
      </c>
      <c r="F253" s="247">
        <v>716227</v>
      </c>
    </row>
    <row r="254" spans="1:6" s="248" customFormat="1" x14ac:dyDescent="0.25">
      <c r="A254" s="245">
        <v>242411</v>
      </c>
      <c r="B254" s="246" t="s">
        <v>402</v>
      </c>
      <c r="C254" s="247">
        <v>0</v>
      </c>
      <c r="D254" s="247">
        <v>0</v>
      </c>
      <c r="E254" s="247">
        <v>0</v>
      </c>
      <c r="F254" s="247">
        <v>0</v>
      </c>
    </row>
    <row r="255" spans="1:6" s="248" customFormat="1" x14ac:dyDescent="0.25">
      <c r="A255" s="245">
        <v>242411001</v>
      </c>
      <c r="B255" s="246" t="s">
        <v>402</v>
      </c>
      <c r="C255" s="247">
        <v>0</v>
      </c>
      <c r="D255" s="247">
        <v>0</v>
      </c>
      <c r="E255" s="247">
        <v>0</v>
      </c>
      <c r="F255" s="247">
        <v>0</v>
      </c>
    </row>
    <row r="256" spans="1:6" s="248" customFormat="1" x14ac:dyDescent="0.25">
      <c r="A256" s="245">
        <v>242413</v>
      </c>
      <c r="B256" s="246" t="s">
        <v>210</v>
      </c>
      <c r="C256" s="247">
        <v>6000000</v>
      </c>
      <c r="D256" s="247">
        <v>2000000</v>
      </c>
      <c r="E256" s="247">
        <v>2000000</v>
      </c>
      <c r="F256" s="247">
        <v>6000000</v>
      </c>
    </row>
    <row r="257" spans="1:6" s="248" customFormat="1" x14ac:dyDescent="0.25">
      <c r="A257" s="245">
        <v>242413001</v>
      </c>
      <c r="B257" s="246" t="s">
        <v>210</v>
      </c>
      <c r="C257" s="247">
        <v>6000000</v>
      </c>
      <c r="D257" s="247">
        <v>2000000</v>
      </c>
      <c r="E257" s="247">
        <v>2000000</v>
      </c>
      <c r="F257" s="247">
        <v>6000000</v>
      </c>
    </row>
    <row r="258" spans="1:6" s="248" customFormat="1" x14ac:dyDescent="0.25">
      <c r="A258" s="245">
        <v>242490</v>
      </c>
      <c r="B258" s="246" t="s">
        <v>211</v>
      </c>
      <c r="C258" s="247">
        <v>2810332</v>
      </c>
      <c r="D258" s="247">
        <v>0</v>
      </c>
      <c r="E258" s="247">
        <v>0</v>
      </c>
      <c r="F258" s="247">
        <v>2810332</v>
      </c>
    </row>
    <row r="259" spans="1:6" s="248" customFormat="1" x14ac:dyDescent="0.25">
      <c r="A259" s="245">
        <v>242490001</v>
      </c>
      <c r="B259" s="246" t="s">
        <v>211</v>
      </c>
      <c r="C259" s="247">
        <v>2810332</v>
      </c>
      <c r="D259" s="247">
        <v>0</v>
      </c>
      <c r="E259" s="247">
        <v>0</v>
      </c>
      <c r="F259" s="247">
        <v>2810332</v>
      </c>
    </row>
    <row r="260" spans="1:6" x14ac:dyDescent="0.25">
      <c r="A260" s="158">
        <v>2436</v>
      </c>
      <c r="B260" s="155" t="s">
        <v>403</v>
      </c>
      <c r="C260" s="156">
        <v>12860158</v>
      </c>
      <c r="D260" s="156">
        <v>11065981</v>
      </c>
      <c r="E260" s="156">
        <v>17686895</v>
      </c>
      <c r="F260" s="156">
        <v>19481072</v>
      </c>
    </row>
    <row r="261" spans="1:6" x14ac:dyDescent="0.25">
      <c r="A261" s="158">
        <v>243602</v>
      </c>
      <c r="B261" s="155" t="s">
        <v>404</v>
      </c>
      <c r="C261" s="156">
        <v>0</v>
      </c>
      <c r="D261" s="156">
        <v>0</v>
      </c>
      <c r="E261" s="156">
        <v>0</v>
      </c>
      <c r="F261" s="156">
        <v>0</v>
      </c>
    </row>
    <row r="262" spans="1:6" x14ac:dyDescent="0.25">
      <c r="A262" s="158">
        <v>243602002</v>
      </c>
      <c r="B262" s="155" t="s">
        <v>405</v>
      </c>
      <c r="C262" s="156">
        <v>0</v>
      </c>
      <c r="D262" s="156">
        <v>0</v>
      </c>
      <c r="E262" s="156">
        <v>0</v>
      </c>
      <c r="F262" s="156">
        <v>0</v>
      </c>
    </row>
    <row r="263" spans="1:6" s="248" customFormat="1" x14ac:dyDescent="0.25">
      <c r="A263" s="245">
        <v>243603</v>
      </c>
      <c r="B263" s="246" t="s">
        <v>212</v>
      </c>
      <c r="C263" s="247">
        <v>289673</v>
      </c>
      <c r="D263" s="247">
        <v>289000</v>
      </c>
      <c r="E263" s="247">
        <v>578346</v>
      </c>
      <c r="F263" s="247">
        <v>579019</v>
      </c>
    </row>
    <row r="264" spans="1:6" s="248" customFormat="1" x14ac:dyDescent="0.25">
      <c r="A264" s="245">
        <v>243603001</v>
      </c>
      <c r="B264" s="246" t="s">
        <v>406</v>
      </c>
      <c r="C264" s="247">
        <v>578673</v>
      </c>
      <c r="D264" s="247">
        <v>289000</v>
      </c>
      <c r="E264" s="247">
        <v>289346</v>
      </c>
      <c r="F264" s="247">
        <v>579019</v>
      </c>
    </row>
    <row r="265" spans="1:6" s="248" customFormat="1" x14ac:dyDescent="0.25">
      <c r="A265" s="245">
        <v>243603002</v>
      </c>
      <c r="B265" s="246" t="s">
        <v>405</v>
      </c>
      <c r="C265" s="247">
        <v>-289000</v>
      </c>
      <c r="D265" s="247">
        <v>0</v>
      </c>
      <c r="E265" s="247">
        <v>289000</v>
      </c>
      <c r="F265" s="247">
        <v>0</v>
      </c>
    </row>
    <row r="266" spans="1:6" s="248" customFormat="1" x14ac:dyDescent="0.25">
      <c r="A266" s="245">
        <v>243605</v>
      </c>
      <c r="B266" s="246" t="s">
        <v>213</v>
      </c>
      <c r="C266" s="247">
        <v>2366181</v>
      </c>
      <c r="D266" s="247">
        <v>554000</v>
      </c>
      <c r="E266" s="247">
        <v>954711</v>
      </c>
      <c r="F266" s="247">
        <v>2766892</v>
      </c>
    </row>
    <row r="267" spans="1:6" s="248" customFormat="1" x14ac:dyDescent="0.25">
      <c r="A267" s="245">
        <v>243605001</v>
      </c>
      <c r="B267" s="246" t="s">
        <v>406</v>
      </c>
      <c r="C267" s="247">
        <v>2920181</v>
      </c>
      <c r="D267" s="247">
        <v>554000</v>
      </c>
      <c r="E267" s="247">
        <v>400711</v>
      </c>
      <c r="F267" s="247">
        <v>2766892</v>
      </c>
    </row>
    <row r="268" spans="1:6" s="248" customFormat="1" x14ac:dyDescent="0.25">
      <c r="A268" s="245">
        <v>243605002</v>
      </c>
      <c r="B268" s="246" t="s">
        <v>405</v>
      </c>
      <c r="C268" s="247">
        <v>-554000</v>
      </c>
      <c r="D268" s="247">
        <v>0</v>
      </c>
      <c r="E268" s="247">
        <v>554000</v>
      </c>
      <c r="F268" s="247">
        <v>0</v>
      </c>
    </row>
    <row r="269" spans="1:6" s="248" customFormat="1" x14ac:dyDescent="0.25">
      <c r="A269" s="245">
        <v>243608</v>
      </c>
      <c r="B269" s="246" t="s">
        <v>214</v>
      </c>
      <c r="C269" s="247">
        <v>388294</v>
      </c>
      <c r="D269" s="247">
        <v>0</v>
      </c>
      <c r="E269" s="247">
        <v>0</v>
      </c>
      <c r="F269" s="247">
        <v>388294</v>
      </c>
    </row>
    <row r="270" spans="1:6" s="248" customFormat="1" x14ac:dyDescent="0.25">
      <c r="A270" s="245">
        <v>243608001</v>
      </c>
      <c r="B270" s="246" t="s">
        <v>406</v>
      </c>
      <c r="C270" s="247">
        <v>4336294</v>
      </c>
      <c r="D270" s="247">
        <v>0</v>
      </c>
      <c r="E270" s="247">
        <v>0</v>
      </c>
      <c r="F270" s="247">
        <v>4336294</v>
      </c>
    </row>
    <row r="271" spans="1:6" s="248" customFormat="1" x14ac:dyDescent="0.25">
      <c r="A271" s="245">
        <v>243608002</v>
      </c>
      <c r="B271" s="246" t="s">
        <v>405</v>
      </c>
      <c r="C271" s="247">
        <v>-3948000</v>
      </c>
      <c r="D271" s="247">
        <v>0</v>
      </c>
      <c r="E271" s="247">
        <v>0</v>
      </c>
      <c r="F271" s="247">
        <v>-3948000</v>
      </c>
    </row>
    <row r="272" spans="1:6" s="248" customFormat="1" x14ac:dyDescent="0.25">
      <c r="A272" s="245">
        <v>243615</v>
      </c>
      <c r="B272" s="246" t="s">
        <v>215</v>
      </c>
      <c r="C272" s="247">
        <v>4424615</v>
      </c>
      <c r="D272" s="247">
        <v>8458000</v>
      </c>
      <c r="E272" s="247">
        <v>13299000</v>
      </c>
      <c r="F272" s="247">
        <v>9265615</v>
      </c>
    </row>
    <row r="273" spans="1:6" s="248" customFormat="1" x14ac:dyDescent="0.25">
      <c r="A273" s="245">
        <v>243615001</v>
      </c>
      <c r="B273" s="246" t="s">
        <v>406</v>
      </c>
      <c r="C273" s="247">
        <v>12882615</v>
      </c>
      <c r="D273" s="247">
        <v>8458000</v>
      </c>
      <c r="E273" s="247">
        <v>4841000</v>
      </c>
      <c r="F273" s="247">
        <v>9265615</v>
      </c>
    </row>
    <row r="274" spans="1:6" s="248" customFormat="1" x14ac:dyDescent="0.25">
      <c r="A274" s="245">
        <v>243615002</v>
      </c>
      <c r="B274" s="246" t="s">
        <v>405</v>
      </c>
      <c r="C274" s="247">
        <v>-8458000</v>
      </c>
      <c r="D274" s="247">
        <v>0</v>
      </c>
      <c r="E274" s="247">
        <v>8458000</v>
      </c>
      <c r="F274" s="247">
        <v>0</v>
      </c>
    </row>
    <row r="275" spans="1:6" s="248" customFormat="1" x14ac:dyDescent="0.25">
      <c r="A275" s="245">
        <v>243625</v>
      </c>
      <c r="B275" s="246" t="s">
        <v>407</v>
      </c>
      <c r="C275" s="247">
        <v>3150989</v>
      </c>
      <c r="D275" s="247">
        <v>1012000</v>
      </c>
      <c r="E275" s="247">
        <v>1369257</v>
      </c>
      <c r="F275" s="247">
        <v>3508246</v>
      </c>
    </row>
    <row r="276" spans="1:6" s="248" customFormat="1" x14ac:dyDescent="0.25">
      <c r="A276" s="245">
        <v>243625001</v>
      </c>
      <c r="B276" s="246" t="s">
        <v>408</v>
      </c>
      <c r="C276" s="247">
        <v>4162989</v>
      </c>
      <c r="D276" s="247">
        <v>1012000</v>
      </c>
      <c r="E276" s="247">
        <v>357257</v>
      </c>
      <c r="F276" s="247">
        <v>3508246</v>
      </c>
    </row>
    <row r="277" spans="1:6" s="248" customFormat="1" x14ac:dyDescent="0.25">
      <c r="A277" s="245">
        <v>243625002</v>
      </c>
      <c r="B277" s="246" t="s">
        <v>409</v>
      </c>
      <c r="C277" s="247">
        <v>-1012000</v>
      </c>
      <c r="D277" s="247">
        <v>0</v>
      </c>
      <c r="E277" s="247">
        <v>1012000</v>
      </c>
      <c r="F277" s="247">
        <v>0</v>
      </c>
    </row>
    <row r="278" spans="1:6" s="248" customFormat="1" x14ac:dyDescent="0.25">
      <c r="A278" s="245">
        <v>243626</v>
      </c>
      <c r="B278" s="246" t="s">
        <v>410</v>
      </c>
      <c r="C278" s="247">
        <v>927</v>
      </c>
      <c r="D278" s="247">
        <v>0</v>
      </c>
      <c r="E278" s="247">
        <v>0</v>
      </c>
      <c r="F278" s="247">
        <v>927</v>
      </c>
    </row>
    <row r="279" spans="1:6" s="248" customFormat="1" x14ac:dyDescent="0.25">
      <c r="A279" s="245">
        <v>243626001</v>
      </c>
      <c r="B279" s="246" t="s">
        <v>406</v>
      </c>
      <c r="C279" s="247">
        <v>-3386073</v>
      </c>
      <c r="D279" s="247">
        <v>0</v>
      </c>
      <c r="E279" s="247">
        <v>0</v>
      </c>
      <c r="F279" s="247">
        <v>-3386073</v>
      </c>
    </row>
    <row r="280" spans="1:6" s="248" customFormat="1" x14ac:dyDescent="0.25">
      <c r="A280" s="245">
        <v>243626002</v>
      </c>
      <c r="B280" s="246" t="s">
        <v>405</v>
      </c>
      <c r="C280" s="247">
        <v>3387000</v>
      </c>
      <c r="D280" s="247">
        <v>0</v>
      </c>
      <c r="E280" s="247">
        <v>0</v>
      </c>
      <c r="F280" s="247">
        <v>3387000</v>
      </c>
    </row>
    <row r="281" spans="1:6" x14ac:dyDescent="0.25">
      <c r="A281" s="158">
        <v>243627</v>
      </c>
      <c r="B281" s="155" t="s">
        <v>411</v>
      </c>
      <c r="C281" s="156">
        <v>2239479</v>
      </c>
      <c r="D281" s="156">
        <v>752981</v>
      </c>
      <c r="E281" s="156">
        <v>1485581</v>
      </c>
      <c r="F281" s="156">
        <v>2972079</v>
      </c>
    </row>
    <row r="282" spans="1:6" x14ac:dyDescent="0.25">
      <c r="A282" s="158">
        <v>243627001</v>
      </c>
      <c r="B282" s="155" t="s">
        <v>406</v>
      </c>
      <c r="C282" s="156">
        <v>9949479</v>
      </c>
      <c r="D282" s="156">
        <v>752981</v>
      </c>
      <c r="E282" s="156">
        <v>756581</v>
      </c>
      <c r="F282" s="156">
        <v>9953079</v>
      </c>
    </row>
    <row r="283" spans="1:6" x14ac:dyDescent="0.25">
      <c r="A283" s="158">
        <v>243627002</v>
      </c>
      <c r="B283" s="155" t="s">
        <v>405</v>
      </c>
      <c r="C283" s="156">
        <v>-7710000</v>
      </c>
      <c r="D283" s="156">
        <v>0</v>
      </c>
      <c r="E283" s="156">
        <v>729000</v>
      </c>
      <c r="F283" s="156">
        <v>-6981000</v>
      </c>
    </row>
    <row r="284" spans="1:6" x14ac:dyDescent="0.25">
      <c r="A284" s="158">
        <v>243628</v>
      </c>
      <c r="B284" s="155" t="s">
        <v>412</v>
      </c>
      <c r="C284" s="156">
        <v>0</v>
      </c>
      <c r="D284" s="156">
        <v>0</v>
      </c>
      <c r="E284" s="156">
        <v>0</v>
      </c>
      <c r="F284" s="156">
        <v>0</v>
      </c>
    </row>
    <row r="285" spans="1:6" x14ac:dyDescent="0.25">
      <c r="A285" s="158">
        <v>243628001</v>
      </c>
      <c r="B285" s="155" t="s">
        <v>406</v>
      </c>
      <c r="C285" s="156">
        <v>0</v>
      </c>
      <c r="D285" s="156">
        <v>0</v>
      </c>
      <c r="E285" s="156">
        <v>0</v>
      </c>
      <c r="F285" s="156">
        <v>0</v>
      </c>
    </row>
    <row r="286" spans="1:6" x14ac:dyDescent="0.25">
      <c r="A286" s="158">
        <v>243628002</v>
      </c>
      <c r="B286" s="155" t="s">
        <v>405</v>
      </c>
      <c r="C286" s="156">
        <v>0</v>
      </c>
      <c r="D286" s="156">
        <v>0</v>
      </c>
      <c r="E286" s="156">
        <v>0</v>
      </c>
      <c r="F286" s="156">
        <v>0</v>
      </c>
    </row>
    <row r="287" spans="1:6" x14ac:dyDescent="0.25">
      <c r="A287" s="158">
        <v>243630</v>
      </c>
      <c r="B287" s="155" t="s">
        <v>218</v>
      </c>
      <c r="C287" s="156">
        <v>0</v>
      </c>
      <c r="D287" s="156">
        <v>0</v>
      </c>
      <c r="E287" s="156">
        <v>0</v>
      </c>
      <c r="F287" s="156">
        <v>0</v>
      </c>
    </row>
    <row r="288" spans="1:6" x14ac:dyDescent="0.25">
      <c r="A288" s="158">
        <v>243630001</v>
      </c>
      <c r="B288" s="155" t="s">
        <v>406</v>
      </c>
      <c r="C288" s="156">
        <v>0</v>
      </c>
      <c r="D288" s="156">
        <v>0</v>
      </c>
      <c r="E288" s="156">
        <v>0</v>
      </c>
      <c r="F288" s="156">
        <v>0</v>
      </c>
    </row>
    <row r="289" spans="1:10" x14ac:dyDescent="0.25">
      <c r="A289" s="158">
        <v>243630002</v>
      </c>
      <c r="B289" s="155" t="s">
        <v>405</v>
      </c>
      <c r="C289" s="156">
        <v>0</v>
      </c>
      <c r="D289" s="156">
        <v>0</v>
      </c>
      <c r="E289" s="156">
        <v>0</v>
      </c>
      <c r="F289" s="156">
        <v>0</v>
      </c>
    </row>
    <row r="290" spans="1:10" x14ac:dyDescent="0.25">
      <c r="A290" s="158">
        <v>2440</v>
      </c>
      <c r="B290" s="155" t="s">
        <v>413</v>
      </c>
      <c r="C290" s="156">
        <v>0</v>
      </c>
      <c r="D290" s="156">
        <v>0</v>
      </c>
      <c r="E290" s="156">
        <v>0</v>
      </c>
      <c r="F290" s="156">
        <v>0</v>
      </c>
    </row>
    <row r="291" spans="1:10" x14ac:dyDescent="0.25">
      <c r="A291" s="158">
        <v>244003</v>
      </c>
      <c r="B291" s="155" t="s">
        <v>276</v>
      </c>
      <c r="C291" s="156">
        <v>0</v>
      </c>
      <c r="D291" s="156">
        <v>0</v>
      </c>
      <c r="E291" s="156">
        <v>0</v>
      </c>
      <c r="F291" s="156">
        <v>0</v>
      </c>
    </row>
    <row r="292" spans="1:10" x14ac:dyDescent="0.25">
      <c r="A292" s="158">
        <v>244003001</v>
      </c>
      <c r="B292" s="155" t="s">
        <v>276</v>
      </c>
      <c r="C292" s="156">
        <v>0</v>
      </c>
      <c r="D292" s="156">
        <v>0</v>
      </c>
      <c r="E292" s="156">
        <v>0</v>
      </c>
      <c r="F292" s="156">
        <v>0</v>
      </c>
    </row>
    <row r="293" spans="1:10" x14ac:dyDescent="0.25">
      <c r="A293" s="158">
        <v>244014</v>
      </c>
      <c r="B293" s="155" t="s">
        <v>247</v>
      </c>
      <c r="C293" s="156">
        <v>0</v>
      </c>
      <c r="D293" s="156">
        <v>0</v>
      </c>
      <c r="E293" s="156">
        <v>0</v>
      </c>
      <c r="F293" s="156">
        <v>0</v>
      </c>
    </row>
    <row r="294" spans="1:10" x14ac:dyDescent="0.25">
      <c r="A294" s="158">
        <v>244014001</v>
      </c>
      <c r="B294" s="155" t="s">
        <v>247</v>
      </c>
      <c r="C294" s="156">
        <v>0</v>
      </c>
      <c r="D294" s="156">
        <v>0</v>
      </c>
      <c r="E294" s="156">
        <v>0</v>
      </c>
      <c r="F294" s="156">
        <v>0</v>
      </c>
    </row>
    <row r="295" spans="1:10" x14ac:dyDescent="0.25">
      <c r="A295" s="158">
        <v>244016</v>
      </c>
      <c r="B295" s="155" t="s">
        <v>414</v>
      </c>
      <c r="C295" s="156">
        <v>0</v>
      </c>
      <c r="D295" s="156">
        <v>0</v>
      </c>
      <c r="E295" s="156">
        <v>0</v>
      </c>
      <c r="F295" s="156">
        <v>0</v>
      </c>
    </row>
    <row r="296" spans="1:10" x14ac:dyDescent="0.25">
      <c r="A296" s="158">
        <v>244016001</v>
      </c>
      <c r="B296" s="155" t="s">
        <v>414</v>
      </c>
      <c r="C296" s="156">
        <v>0</v>
      </c>
      <c r="D296" s="156">
        <v>0</v>
      </c>
      <c r="E296" s="156">
        <v>0</v>
      </c>
      <c r="F296" s="156">
        <v>0</v>
      </c>
    </row>
    <row r="297" spans="1:10" x14ac:dyDescent="0.25">
      <c r="A297" s="158">
        <v>244023</v>
      </c>
      <c r="B297" s="155" t="s">
        <v>415</v>
      </c>
      <c r="C297" s="156">
        <v>0</v>
      </c>
      <c r="D297" s="156">
        <v>0</v>
      </c>
      <c r="E297" s="156">
        <v>0</v>
      </c>
      <c r="F297" s="156">
        <v>0</v>
      </c>
    </row>
    <row r="298" spans="1:10" x14ac:dyDescent="0.25">
      <c r="A298" s="158">
        <v>244023001</v>
      </c>
      <c r="B298" s="155" t="s">
        <v>415</v>
      </c>
      <c r="C298" s="156">
        <v>0</v>
      </c>
      <c r="D298" s="156">
        <v>0</v>
      </c>
      <c r="E298" s="156">
        <v>0</v>
      </c>
      <c r="F298" s="156">
        <v>0</v>
      </c>
    </row>
    <row r="299" spans="1:10" x14ac:dyDescent="0.25">
      <c r="A299" s="158">
        <v>244024</v>
      </c>
      <c r="B299" s="155" t="s">
        <v>277</v>
      </c>
      <c r="C299" s="156">
        <v>0</v>
      </c>
      <c r="D299" s="156">
        <v>0</v>
      </c>
      <c r="E299" s="156">
        <v>0</v>
      </c>
      <c r="F299" s="156">
        <v>0</v>
      </c>
    </row>
    <row r="300" spans="1:10" x14ac:dyDescent="0.25">
      <c r="A300" s="158">
        <v>244024001</v>
      </c>
      <c r="B300" s="155" t="s">
        <v>277</v>
      </c>
      <c r="C300" s="156">
        <v>0</v>
      </c>
      <c r="D300" s="156">
        <v>0</v>
      </c>
      <c r="E300" s="156">
        <v>0</v>
      </c>
      <c r="F300" s="156">
        <v>0</v>
      </c>
    </row>
    <row r="301" spans="1:10" s="233" customFormat="1" x14ac:dyDescent="0.25">
      <c r="A301" s="158">
        <v>2460</v>
      </c>
      <c r="B301" s="155" t="s">
        <v>416</v>
      </c>
      <c r="C301" s="156">
        <v>0</v>
      </c>
      <c r="D301" s="156">
        <v>0</v>
      </c>
      <c r="E301" s="156">
        <v>0</v>
      </c>
      <c r="F301" s="156">
        <v>0</v>
      </c>
      <c r="G301" s="231"/>
      <c r="H301" s="231"/>
      <c r="I301" s="231"/>
      <c r="J301" s="231"/>
    </row>
    <row r="302" spans="1:10" s="233" customFormat="1" x14ac:dyDescent="0.25">
      <c r="A302" s="158">
        <v>246002</v>
      </c>
      <c r="B302" s="155" t="s">
        <v>417</v>
      </c>
      <c r="C302" s="156">
        <v>0</v>
      </c>
      <c r="D302" s="156">
        <v>0</v>
      </c>
      <c r="E302" s="156">
        <v>0</v>
      </c>
      <c r="F302" s="156">
        <v>0</v>
      </c>
      <c r="G302" s="231"/>
      <c r="H302" s="231"/>
      <c r="I302" s="231"/>
      <c r="J302" s="231"/>
    </row>
    <row r="303" spans="1:10" x14ac:dyDescent="0.25">
      <c r="A303" s="158">
        <v>246002001</v>
      </c>
      <c r="B303" s="155" t="s">
        <v>417</v>
      </c>
      <c r="C303" s="156">
        <v>0</v>
      </c>
      <c r="D303" s="156">
        <v>0</v>
      </c>
      <c r="E303" s="156">
        <v>0</v>
      </c>
      <c r="F303" s="156">
        <v>0</v>
      </c>
    </row>
    <row r="304" spans="1:10" x14ac:dyDescent="0.25">
      <c r="A304" s="158">
        <v>246003</v>
      </c>
      <c r="B304" s="155" t="s">
        <v>418</v>
      </c>
      <c r="C304" s="156">
        <v>0</v>
      </c>
      <c r="D304" s="156">
        <v>0</v>
      </c>
      <c r="E304" s="156">
        <v>0</v>
      </c>
      <c r="F304" s="156">
        <v>0</v>
      </c>
    </row>
    <row r="305" spans="1:10" x14ac:dyDescent="0.25">
      <c r="A305" s="158">
        <v>246003002</v>
      </c>
      <c r="B305" s="155" t="s">
        <v>419</v>
      </c>
      <c r="C305" s="156">
        <v>0</v>
      </c>
      <c r="D305" s="156">
        <v>0</v>
      </c>
      <c r="E305" s="156">
        <v>0</v>
      </c>
      <c r="F305" s="156">
        <v>0</v>
      </c>
    </row>
    <row r="306" spans="1:10" x14ac:dyDescent="0.25">
      <c r="A306" s="158">
        <v>2490</v>
      </c>
      <c r="B306" s="155" t="s">
        <v>420</v>
      </c>
      <c r="C306" s="156">
        <v>11582372.23</v>
      </c>
      <c r="D306" s="156">
        <v>76486487.989999995</v>
      </c>
      <c r="E306" s="156">
        <v>73996089.510000005</v>
      </c>
      <c r="F306" s="156">
        <v>9091973.75</v>
      </c>
    </row>
    <row r="307" spans="1:10" x14ac:dyDescent="0.25">
      <c r="A307" s="158">
        <v>249028</v>
      </c>
      <c r="B307" s="155" t="s">
        <v>193</v>
      </c>
      <c r="C307" s="156">
        <v>0</v>
      </c>
      <c r="D307" s="156">
        <v>0</v>
      </c>
      <c r="E307" s="156">
        <v>0</v>
      </c>
      <c r="F307" s="156">
        <v>0</v>
      </c>
    </row>
    <row r="308" spans="1:10" x14ac:dyDescent="0.25">
      <c r="A308" s="158">
        <v>249028001</v>
      </c>
      <c r="B308" s="155" t="s">
        <v>193</v>
      </c>
      <c r="C308" s="156">
        <v>0</v>
      </c>
      <c r="D308" s="156">
        <v>0</v>
      </c>
      <c r="E308" s="156">
        <v>0</v>
      </c>
      <c r="F308" s="156">
        <v>0</v>
      </c>
    </row>
    <row r="309" spans="1:10" x14ac:dyDescent="0.25">
      <c r="A309" s="158">
        <v>249040</v>
      </c>
      <c r="B309" s="155" t="s">
        <v>421</v>
      </c>
      <c r="C309" s="156">
        <v>689050</v>
      </c>
      <c r="D309" s="156">
        <v>0</v>
      </c>
      <c r="E309" s="156">
        <v>1318800</v>
      </c>
      <c r="F309" s="156">
        <v>2007850</v>
      </c>
      <c r="G309" s="233"/>
      <c r="H309" s="233"/>
      <c r="I309" s="233"/>
      <c r="J309" s="233"/>
    </row>
    <row r="310" spans="1:10" x14ac:dyDescent="0.25">
      <c r="A310" s="158">
        <v>249040001</v>
      </c>
      <c r="B310" s="155" t="s">
        <v>421</v>
      </c>
      <c r="C310" s="156">
        <v>689050</v>
      </c>
      <c r="D310" s="156">
        <v>0</v>
      </c>
      <c r="E310" s="156">
        <v>1318800</v>
      </c>
      <c r="F310" s="156">
        <v>2007850</v>
      </c>
      <c r="G310" s="233"/>
      <c r="H310" s="233"/>
      <c r="I310" s="233"/>
      <c r="J310" s="233"/>
    </row>
    <row r="311" spans="1:10" x14ac:dyDescent="0.25">
      <c r="A311" s="158">
        <v>249045</v>
      </c>
      <c r="B311" s="155" t="s">
        <v>333</v>
      </c>
      <c r="C311" s="156">
        <v>0</v>
      </c>
      <c r="D311" s="156">
        <v>0</v>
      </c>
      <c r="E311" s="156">
        <v>0</v>
      </c>
      <c r="F311" s="156">
        <v>0</v>
      </c>
    </row>
    <row r="312" spans="1:10" x14ac:dyDescent="0.25">
      <c r="A312" s="158">
        <v>249045001</v>
      </c>
      <c r="B312" s="155" t="s">
        <v>333</v>
      </c>
      <c r="C312" s="156">
        <v>0</v>
      </c>
      <c r="D312" s="156">
        <v>0</v>
      </c>
      <c r="E312" s="156">
        <v>0</v>
      </c>
      <c r="F312" s="156">
        <v>0</v>
      </c>
    </row>
    <row r="313" spans="1:10" x14ac:dyDescent="0.25">
      <c r="A313" s="158">
        <v>249050</v>
      </c>
      <c r="B313" s="155" t="s">
        <v>422</v>
      </c>
      <c r="C313" s="156">
        <v>12500500</v>
      </c>
      <c r="D313" s="156">
        <v>12421100</v>
      </c>
      <c r="E313" s="156">
        <v>12194700</v>
      </c>
      <c r="F313" s="156">
        <v>12274100</v>
      </c>
    </row>
    <row r="314" spans="1:10" x14ac:dyDescent="0.25">
      <c r="A314" s="158">
        <v>249050001</v>
      </c>
      <c r="B314" s="155" t="s">
        <v>264</v>
      </c>
      <c r="C314" s="156">
        <v>7499800</v>
      </c>
      <c r="D314" s="156">
        <v>7452200</v>
      </c>
      <c r="E314" s="156">
        <v>7315800</v>
      </c>
      <c r="F314" s="156">
        <v>7363400</v>
      </c>
    </row>
    <row r="315" spans="1:10" x14ac:dyDescent="0.25">
      <c r="A315" s="158">
        <v>249050002</v>
      </c>
      <c r="B315" s="155" t="s">
        <v>265</v>
      </c>
      <c r="C315" s="156">
        <v>5000700</v>
      </c>
      <c r="D315" s="156">
        <v>4968900</v>
      </c>
      <c r="E315" s="156">
        <v>4878900</v>
      </c>
      <c r="F315" s="156">
        <v>4910700</v>
      </c>
    </row>
    <row r="316" spans="1:10" x14ac:dyDescent="0.25">
      <c r="A316" s="158">
        <v>249051</v>
      </c>
      <c r="B316" s="155" t="s">
        <v>273</v>
      </c>
      <c r="C316" s="156">
        <v>100160</v>
      </c>
      <c r="D316" s="156">
        <v>7419619</v>
      </c>
      <c r="E316" s="156">
        <v>7319459</v>
      </c>
      <c r="F316" s="156">
        <v>0</v>
      </c>
    </row>
    <row r="317" spans="1:10" x14ac:dyDescent="0.25">
      <c r="A317" s="158">
        <v>249051001</v>
      </c>
      <c r="B317" s="155" t="s">
        <v>273</v>
      </c>
      <c r="C317" s="156">
        <v>100160</v>
      </c>
      <c r="D317" s="156">
        <v>7419619</v>
      </c>
      <c r="E317" s="156">
        <v>7319459</v>
      </c>
      <c r="F317" s="156">
        <v>0</v>
      </c>
    </row>
    <row r="318" spans="1:10" x14ac:dyDescent="0.25">
      <c r="A318" s="158">
        <v>249053</v>
      </c>
      <c r="B318" s="155" t="s">
        <v>274</v>
      </c>
      <c r="C318" s="156">
        <v>0</v>
      </c>
      <c r="D318" s="156">
        <v>0</v>
      </c>
      <c r="E318" s="156">
        <v>0</v>
      </c>
      <c r="F318" s="156">
        <v>0</v>
      </c>
    </row>
    <row r="319" spans="1:10" x14ac:dyDescent="0.25">
      <c r="A319" s="158">
        <v>249053001</v>
      </c>
      <c r="B319" s="155" t="s">
        <v>274</v>
      </c>
      <c r="C319" s="156">
        <v>0</v>
      </c>
      <c r="D319" s="156">
        <v>0</v>
      </c>
      <c r="E319" s="156">
        <v>0</v>
      </c>
      <c r="F319" s="156">
        <v>0</v>
      </c>
    </row>
    <row r="320" spans="1:10" x14ac:dyDescent="0.25">
      <c r="A320" s="158">
        <v>249054</v>
      </c>
      <c r="B320" s="155" t="s">
        <v>212</v>
      </c>
      <c r="C320" s="156">
        <v>0</v>
      </c>
      <c r="D320" s="156">
        <v>24600</v>
      </c>
      <c r="E320" s="156">
        <v>24600</v>
      </c>
      <c r="F320" s="156">
        <v>0</v>
      </c>
    </row>
    <row r="321" spans="1:6" x14ac:dyDescent="0.25">
      <c r="A321" s="158">
        <v>249054001</v>
      </c>
      <c r="B321" s="155" t="s">
        <v>212</v>
      </c>
      <c r="C321" s="156">
        <v>0</v>
      </c>
      <c r="D321" s="156">
        <v>24600</v>
      </c>
      <c r="E321" s="156">
        <v>24600</v>
      </c>
      <c r="F321" s="156">
        <v>0</v>
      </c>
    </row>
    <row r="322" spans="1:6" x14ac:dyDescent="0.25">
      <c r="A322" s="158">
        <v>249055</v>
      </c>
      <c r="B322" s="155" t="s">
        <v>213</v>
      </c>
      <c r="C322" s="156">
        <v>-1707337.77</v>
      </c>
      <c r="D322" s="156">
        <v>56621168.990000002</v>
      </c>
      <c r="E322" s="156">
        <v>53138530.509999998</v>
      </c>
      <c r="F322" s="156">
        <v>-5189976.25</v>
      </c>
    </row>
    <row r="323" spans="1:6" x14ac:dyDescent="0.25">
      <c r="A323" s="158">
        <v>249055001</v>
      </c>
      <c r="B323" s="155" t="s">
        <v>213</v>
      </c>
      <c r="C323" s="156">
        <v>-1707337.77</v>
      </c>
      <c r="D323" s="156">
        <v>56621168.990000002</v>
      </c>
      <c r="E323" s="156">
        <v>53138530.509999998</v>
      </c>
      <c r="F323" s="156">
        <v>-5189976.25</v>
      </c>
    </row>
    <row r="324" spans="1:6" x14ac:dyDescent="0.25">
      <c r="A324" s="158">
        <v>249058</v>
      </c>
      <c r="B324" s="155" t="s">
        <v>423</v>
      </c>
      <c r="C324" s="156">
        <v>0</v>
      </c>
      <c r="D324" s="156">
        <v>0</v>
      </c>
      <c r="E324" s="156">
        <v>0</v>
      </c>
      <c r="F324" s="156">
        <v>0</v>
      </c>
    </row>
    <row r="325" spans="1:6" x14ac:dyDescent="0.25">
      <c r="A325" s="158">
        <v>249058001</v>
      </c>
      <c r="B325" s="155" t="s">
        <v>423</v>
      </c>
      <c r="C325" s="156">
        <v>0</v>
      </c>
      <c r="D325" s="156">
        <v>0</v>
      </c>
      <c r="E325" s="156">
        <v>0</v>
      </c>
      <c r="F325" s="156">
        <v>0</v>
      </c>
    </row>
    <row r="326" spans="1:6" x14ac:dyDescent="0.25">
      <c r="A326" s="158">
        <v>249090</v>
      </c>
      <c r="B326" s="155" t="s">
        <v>50</v>
      </c>
      <c r="C326" s="156">
        <v>0</v>
      </c>
      <c r="D326" s="156">
        <v>0</v>
      </c>
      <c r="E326" s="156">
        <v>0</v>
      </c>
      <c r="F326" s="156">
        <v>0</v>
      </c>
    </row>
    <row r="327" spans="1:6" x14ac:dyDescent="0.25">
      <c r="A327" s="158">
        <v>249090001</v>
      </c>
      <c r="B327" s="155" t="s">
        <v>50</v>
      </c>
      <c r="C327" s="156">
        <v>0</v>
      </c>
      <c r="D327" s="156">
        <v>0</v>
      </c>
      <c r="E327" s="156">
        <v>0</v>
      </c>
      <c r="F327" s="156">
        <v>0</v>
      </c>
    </row>
    <row r="328" spans="1:6" x14ac:dyDescent="0.25">
      <c r="A328" s="158">
        <v>25</v>
      </c>
      <c r="B328" s="155" t="s">
        <v>221</v>
      </c>
      <c r="C328" s="156">
        <v>945188567.90999997</v>
      </c>
      <c r="D328" s="156">
        <v>292018381</v>
      </c>
      <c r="E328" s="156">
        <v>368458508</v>
      </c>
      <c r="F328" s="156">
        <v>1021628694.91</v>
      </c>
    </row>
    <row r="329" spans="1:6" x14ac:dyDescent="0.25">
      <c r="A329" s="158">
        <v>2511</v>
      </c>
      <c r="B329" s="155" t="s">
        <v>424</v>
      </c>
      <c r="C329" s="156">
        <v>945188567.90999997</v>
      </c>
      <c r="D329" s="156">
        <v>292018381</v>
      </c>
      <c r="E329" s="156">
        <v>368458508</v>
      </c>
      <c r="F329" s="156">
        <v>1021628694.91</v>
      </c>
    </row>
    <row r="330" spans="1:6" x14ac:dyDescent="0.25">
      <c r="A330" s="158">
        <v>251101</v>
      </c>
      <c r="B330" s="155" t="s">
        <v>222</v>
      </c>
      <c r="C330" s="156">
        <v>0</v>
      </c>
      <c r="D330" s="156">
        <v>180381120</v>
      </c>
      <c r="E330" s="156">
        <v>180381120</v>
      </c>
      <c r="F330" s="156">
        <v>0</v>
      </c>
    </row>
    <row r="331" spans="1:6" x14ac:dyDescent="0.25">
      <c r="A331" s="158">
        <v>251101001</v>
      </c>
      <c r="B331" s="155" t="s">
        <v>222</v>
      </c>
      <c r="C331" s="156">
        <v>0</v>
      </c>
      <c r="D331" s="156">
        <v>180381120</v>
      </c>
      <c r="E331" s="156">
        <v>180381120</v>
      </c>
      <c r="F331" s="156">
        <v>0</v>
      </c>
    </row>
    <row r="332" spans="1:6" s="248" customFormat="1" x14ac:dyDescent="0.25">
      <c r="A332" s="245">
        <v>251102</v>
      </c>
      <c r="B332" s="246" t="s">
        <v>223</v>
      </c>
      <c r="C332" s="247">
        <v>20685093</v>
      </c>
      <c r="D332" s="247">
        <v>20685093</v>
      </c>
      <c r="E332" s="247">
        <v>21077396</v>
      </c>
      <c r="F332" s="247">
        <v>21077396</v>
      </c>
    </row>
    <row r="333" spans="1:6" s="248" customFormat="1" x14ac:dyDescent="0.25">
      <c r="A333" s="245">
        <v>251102001</v>
      </c>
      <c r="B333" s="246" t="s">
        <v>223</v>
      </c>
      <c r="C333" s="247">
        <v>20685093</v>
      </c>
      <c r="D333" s="247">
        <v>20685093</v>
      </c>
      <c r="E333" s="247">
        <v>21077396</v>
      </c>
      <c r="F333" s="247">
        <v>21077396</v>
      </c>
    </row>
    <row r="334" spans="1:6" x14ac:dyDescent="0.25">
      <c r="A334" s="158">
        <v>251104</v>
      </c>
      <c r="B334" s="155" t="s">
        <v>224</v>
      </c>
      <c r="C334" s="156">
        <v>146937961.47</v>
      </c>
      <c r="D334" s="156">
        <v>0</v>
      </c>
      <c r="E334" s="156">
        <v>25835579</v>
      </c>
      <c r="F334" s="156">
        <v>172773540.47</v>
      </c>
    </row>
    <row r="335" spans="1:6" x14ac:dyDescent="0.25">
      <c r="A335" s="158">
        <v>251104001</v>
      </c>
      <c r="B335" s="155" t="s">
        <v>224</v>
      </c>
      <c r="C335" s="156">
        <v>146937961.47</v>
      </c>
      <c r="D335" s="156">
        <v>0</v>
      </c>
      <c r="E335" s="156">
        <v>25835579</v>
      </c>
      <c r="F335" s="156">
        <v>172773540.47</v>
      </c>
    </row>
    <row r="336" spans="1:6" x14ac:dyDescent="0.25">
      <c r="A336" s="158">
        <v>251105</v>
      </c>
      <c r="B336" s="155" t="s">
        <v>266</v>
      </c>
      <c r="C336" s="156">
        <v>104783466.81</v>
      </c>
      <c r="D336" s="156">
        <v>0</v>
      </c>
      <c r="E336" s="156">
        <v>0</v>
      </c>
      <c r="F336" s="156">
        <v>104783466.81</v>
      </c>
    </row>
    <row r="337" spans="1:6" x14ac:dyDescent="0.25">
      <c r="A337" s="158">
        <v>251105001</v>
      </c>
      <c r="B337" s="155" t="s">
        <v>266</v>
      </c>
      <c r="C337" s="156">
        <v>104783466.81</v>
      </c>
      <c r="D337" s="156">
        <v>0</v>
      </c>
      <c r="E337" s="156">
        <v>0</v>
      </c>
      <c r="F337" s="156">
        <v>104783466.81</v>
      </c>
    </row>
    <row r="338" spans="1:6" x14ac:dyDescent="0.25">
      <c r="A338" s="158">
        <v>251106</v>
      </c>
      <c r="B338" s="155" t="s">
        <v>268</v>
      </c>
      <c r="C338" s="156">
        <v>538106605.63</v>
      </c>
      <c r="D338" s="156">
        <v>0</v>
      </c>
      <c r="E338" s="156">
        <v>43821554</v>
      </c>
      <c r="F338" s="156">
        <v>581928159.63</v>
      </c>
    </row>
    <row r="339" spans="1:6" x14ac:dyDescent="0.25">
      <c r="A339" s="158">
        <v>251106001</v>
      </c>
      <c r="B339" s="155" t="s">
        <v>268</v>
      </c>
      <c r="C339" s="156">
        <v>538106605.63</v>
      </c>
      <c r="D339" s="156">
        <v>0</v>
      </c>
      <c r="E339" s="156">
        <v>43821554</v>
      </c>
      <c r="F339" s="156">
        <v>581928159.63</v>
      </c>
    </row>
    <row r="340" spans="1:6" x14ac:dyDescent="0.25">
      <c r="A340" s="158">
        <v>251107</v>
      </c>
      <c r="B340" s="155" t="s">
        <v>267</v>
      </c>
      <c r="C340" s="156">
        <v>78628565</v>
      </c>
      <c r="D340" s="156">
        <v>0</v>
      </c>
      <c r="E340" s="156">
        <v>0</v>
      </c>
      <c r="F340" s="156">
        <v>78628565</v>
      </c>
    </row>
    <row r="341" spans="1:6" x14ac:dyDescent="0.25">
      <c r="A341" s="158">
        <v>251107001</v>
      </c>
      <c r="B341" s="155" t="s">
        <v>267</v>
      </c>
      <c r="C341" s="156">
        <v>78628565</v>
      </c>
      <c r="D341" s="156">
        <v>0</v>
      </c>
      <c r="E341" s="156">
        <v>0</v>
      </c>
      <c r="F341" s="156">
        <v>78628565</v>
      </c>
    </row>
    <row r="342" spans="1:6" x14ac:dyDescent="0.25">
      <c r="A342" s="158">
        <v>251108</v>
      </c>
      <c r="B342" s="155" t="s">
        <v>197</v>
      </c>
      <c r="C342" s="156">
        <v>0</v>
      </c>
      <c r="D342" s="156">
        <v>0</v>
      </c>
      <c r="E342" s="156">
        <v>0</v>
      </c>
      <c r="F342" s="156">
        <v>0</v>
      </c>
    </row>
    <row r="343" spans="1:6" x14ac:dyDescent="0.25">
      <c r="A343" s="158">
        <v>251108001</v>
      </c>
      <c r="B343" s="155" t="s">
        <v>197</v>
      </c>
      <c r="C343" s="156">
        <v>0</v>
      </c>
      <c r="D343" s="156">
        <v>0</v>
      </c>
      <c r="E343" s="156">
        <v>0</v>
      </c>
      <c r="F343" s="156">
        <v>0</v>
      </c>
    </row>
    <row r="344" spans="1:6" x14ac:dyDescent="0.25">
      <c r="A344" s="158">
        <v>251109</v>
      </c>
      <c r="B344" s="155" t="s">
        <v>228</v>
      </c>
      <c r="C344" s="156">
        <v>4246655</v>
      </c>
      <c r="D344" s="156">
        <v>1583587</v>
      </c>
      <c r="E344" s="156">
        <v>6875574</v>
      </c>
      <c r="F344" s="156">
        <v>9538642</v>
      </c>
    </row>
    <row r="345" spans="1:6" x14ac:dyDescent="0.25">
      <c r="A345" s="158">
        <v>251109001</v>
      </c>
      <c r="B345" s="155" t="s">
        <v>228</v>
      </c>
      <c r="C345" s="156">
        <v>4346904</v>
      </c>
      <c r="D345" s="156">
        <v>1583587</v>
      </c>
      <c r="E345" s="156">
        <v>6875574</v>
      </c>
      <c r="F345" s="156">
        <v>9638891</v>
      </c>
    </row>
    <row r="346" spans="1:6" x14ac:dyDescent="0.25">
      <c r="A346" s="158">
        <v>251109002</v>
      </c>
      <c r="B346" s="155" t="s">
        <v>269</v>
      </c>
      <c r="C346" s="156">
        <v>-100249</v>
      </c>
      <c r="D346" s="156">
        <v>0</v>
      </c>
      <c r="E346" s="156">
        <v>0</v>
      </c>
      <c r="F346" s="156">
        <v>-100249</v>
      </c>
    </row>
    <row r="347" spans="1:6" x14ac:dyDescent="0.25">
      <c r="A347" s="158">
        <v>251110</v>
      </c>
      <c r="B347" s="155" t="s">
        <v>229</v>
      </c>
      <c r="C347" s="156">
        <v>-10410131</v>
      </c>
      <c r="D347" s="156">
        <v>29606485</v>
      </c>
      <c r="E347" s="156">
        <v>29606485</v>
      </c>
      <c r="F347" s="156">
        <v>-10410131</v>
      </c>
    </row>
    <row r="348" spans="1:6" x14ac:dyDescent="0.25">
      <c r="A348" s="158">
        <v>251110001</v>
      </c>
      <c r="B348" s="155" t="s">
        <v>229</v>
      </c>
      <c r="C348" s="156">
        <v>-10410131</v>
      </c>
      <c r="D348" s="156">
        <v>29606485</v>
      </c>
      <c r="E348" s="156">
        <v>29606485</v>
      </c>
      <c r="F348" s="156">
        <v>-10410131</v>
      </c>
    </row>
    <row r="349" spans="1:6" x14ac:dyDescent="0.25">
      <c r="A349" s="158">
        <v>251111</v>
      </c>
      <c r="B349" s="155" t="s">
        <v>425</v>
      </c>
      <c r="C349" s="156">
        <v>2125000</v>
      </c>
      <c r="D349" s="156">
        <v>2116700</v>
      </c>
      <c r="E349" s="156">
        <v>2323200</v>
      </c>
      <c r="F349" s="156">
        <v>2331500</v>
      </c>
    </row>
    <row r="350" spans="1:6" x14ac:dyDescent="0.25">
      <c r="A350" s="158">
        <v>251111001</v>
      </c>
      <c r="B350" s="155" t="s">
        <v>425</v>
      </c>
      <c r="C350" s="156">
        <v>2125000</v>
      </c>
      <c r="D350" s="156">
        <v>2116700</v>
      </c>
      <c r="E350" s="156">
        <v>2323200</v>
      </c>
      <c r="F350" s="156">
        <v>2331500</v>
      </c>
    </row>
    <row r="351" spans="1:6" x14ac:dyDescent="0.25">
      <c r="A351" s="158">
        <v>251113</v>
      </c>
      <c r="B351" s="155" t="s">
        <v>426</v>
      </c>
      <c r="C351" s="156">
        <v>0</v>
      </c>
      <c r="D351" s="156">
        <v>0</v>
      </c>
      <c r="E351" s="156">
        <v>0</v>
      </c>
      <c r="F351" s="156">
        <v>0</v>
      </c>
    </row>
    <row r="352" spans="1:6" x14ac:dyDescent="0.25">
      <c r="A352" s="158">
        <v>251113001</v>
      </c>
      <c r="B352" s="155" t="s">
        <v>426</v>
      </c>
      <c r="C352" s="156">
        <v>0</v>
      </c>
      <c r="D352" s="156">
        <v>0</v>
      </c>
      <c r="E352" s="156">
        <v>0</v>
      </c>
      <c r="F352" s="156">
        <v>0</v>
      </c>
    </row>
    <row r="353" spans="1:6" x14ac:dyDescent="0.25">
      <c r="A353" s="158">
        <v>251115</v>
      </c>
      <c r="B353" s="155" t="s">
        <v>427</v>
      </c>
      <c r="C353" s="156">
        <v>0</v>
      </c>
      <c r="D353" s="156">
        <v>0</v>
      </c>
      <c r="E353" s="156">
        <v>0</v>
      </c>
      <c r="F353" s="156">
        <v>0</v>
      </c>
    </row>
    <row r="354" spans="1:6" x14ac:dyDescent="0.25">
      <c r="A354" s="158">
        <v>251115001</v>
      </c>
      <c r="B354" s="155" t="s">
        <v>427</v>
      </c>
      <c r="C354" s="156">
        <v>0</v>
      </c>
      <c r="D354" s="156">
        <v>0</v>
      </c>
      <c r="E354" s="156">
        <v>0</v>
      </c>
      <c r="F354" s="156">
        <v>0</v>
      </c>
    </row>
    <row r="355" spans="1:6" x14ac:dyDescent="0.25">
      <c r="A355" s="158">
        <v>251122</v>
      </c>
      <c r="B355" s="155" t="s">
        <v>428</v>
      </c>
      <c r="C355" s="156">
        <v>28149174</v>
      </c>
      <c r="D355" s="156">
        <v>27174396</v>
      </c>
      <c r="E355" s="156">
        <v>27742599</v>
      </c>
      <c r="F355" s="156">
        <v>28717377</v>
      </c>
    </row>
    <row r="356" spans="1:6" x14ac:dyDescent="0.25">
      <c r="A356" s="158">
        <v>251122001</v>
      </c>
      <c r="B356" s="155" t="s">
        <v>428</v>
      </c>
      <c r="C356" s="156">
        <v>28149174</v>
      </c>
      <c r="D356" s="156">
        <v>27174396</v>
      </c>
      <c r="E356" s="156">
        <v>27742599</v>
      </c>
      <c r="F356" s="156">
        <v>28717377</v>
      </c>
    </row>
    <row r="357" spans="1:6" x14ac:dyDescent="0.25">
      <c r="A357" s="158">
        <v>251123</v>
      </c>
      <c r="B357" s="155" t="s">
        <v>231</v>
      </c>
      <c r="C357" s="156">
        <v>21645558</v>
      </c>
      <c r="D357" s="156">
        <v>20535800</v>
      </c>
      <c r="E357" s="156">
        <v>21040301</v>
      </c>
      <c r="F357" s="156">
        <v>22150059</v>
      </c>
    </row>
    <row r="358" spans="1:6" x14ac:dyDescent="0.25">
      <c r="A358" s="158">
        <v>251123001</v>
      </c>
      <c r="B358" s="155" t="s">
        <v>231</v>
      </c>
      <c r="C358" s="156">
        <v>21645558</v>
      </c>
      <c r="D358" s="156">
        <v>20535800</v>
      </c>
      <c r="E358" s="156">
        <v>21040301</v>
      </c>
      <c r="F358" s="156">
        <v>22150059</v>
      </c>
    </row>
    <row r="359" spans="1:6" x14ac:dyDescent="0.25">
      <c r="A359" s="158">
        <v>251124</v>
      </c>
      <c r="B359" s="155" t="s">
        <v>232</v>
      </c>
      <c r="C359" s="156">
        <v>9998700</v>
      </c>
      <c r="D359" s="156">
        <v>9935200</v>
      </c>
      <c r="E359" s="156">
        <v>9754700</v>
      </c>
      <c r="F359" s="156">
        <v>9818200</v>
      </c>
    </row>
    <row r="360" spans="1:6" x14ac:dyDescent="0.25">
      <c r="A360" s="158">
        <v>251124001</v>
      </c>
      <c r="B360" s="155" t="s">
        <v>232</v>
      </c>
      <c r="C360" s="156">
        <v>9998700</v>
      </c>
      <c r="D360" s="156">
        <v>9935200</v>
      </c>
      <c r="E360" s="156">
        <v>9754700</v>
      </c>
      <c r="F360" s="156">
        <v>9818200</v>
      </c>
    </row>
    <row r="361" spans="1:6" x14ac:dyDescent="0.25">
      <c r="A361" s="158">
        <v>251125</v>
      </c>
      <c r="B361" s="155" t="s">
        <v>429</v>
      </c>
      <c r="C361" s="156">
        <v>291920</v>
      </c>
      <c r="D361" s="156">
        <v>0</v>
      </c>
      <c r="E361" s="156">
        <v>0</v>
      </c>
      <c r="F361" s="156">
        <v>291920</v>
      </c>
    </row>
    <row r="362" spans="1:6" x14ac:dyDescent="0.25">
      <c r="A362" s="158">
        <v>251125001</v>
      </c>
      <c r="B362" s="155" t="s">
        <v>429</v>
      </c>
      <c r="C362" s="156">
        <v>291920</v>
      </c>
      <c r="D362" s="156">
        <v>0</v>
      </c>
      <c r="E362" s="156">
        <v>0</v>
      </c>
      <c r="F362" s="156">
        <v>291920</v>
      </c>
    </row>
    <row r="363" spans="1:6" x14ac:dyDescent="0.25">
      <c r="A363" s="158">
        <v>27</v>
      </c>
      <c r="B363" s="155" t="s">
        <v>61</v>
      </c>
      <c r="C363" s="156">
        <v>85394444</v>
      </c>
      <c r="D363" s="156">
        <v>0</v>
      </c>
      <c r="E363" s="156">
        <v>0</v>
      </c>
      <c r="F363" s="156">
        <v>85394444</v>
      </c>
    </row>
    <row r="364" spans="1:6" x14ac:dyDescent="0.25">
      <c r="A364" s="158">
        <v>2701</v>
      </c>
      <c r="B364" s="155" t="s">
        <v>430</v>
      </c>
      <c r="C364" s="156">
        <v>85394444</v>
      </c>
      <c r="D364" s="156">
        <v>0</v>
      </c>
      <c r="E364" s="156">
        <v>0</v>
      </c>
      <c r="F364" s="156">
        <v>85394444</v>
      </c>
    </row>
    <row r="365" spans="1:6" x14ac:dyDescent="0.25">
      <c r="A365" s="158">
        <v>270101</v>
      </c>
      <c r="B365" s="155" t="s">
        <v>431</v>
      </c>
      <c r="C365" s="156">
        <v>0</v>
      </c>
      <c r="D365" s="156">
        <v>0</v>
      </c>
      <c r="E365" s="156">
        <v>0</v>
      </c>
      <c r="F365" s="156">
        <v>0</v>
      </c>
    </row>
    <row r="366" spans="1:6" x14ac:dyDescent="0.25">
      <c r="A366" s="158">
        <v>270101001</v>
      </c>
      <c r="B366" s="155" t="s">
        <v>431</v>
      </c>
      <c r="C366" s="156">
        <v>0</v>
      </c>
      <c r="D366" s="156">
        <v>0</v>
      </c>
      <c r="E366" s="156">
        <v>0</v>
      </c>
      <c r="F366" s="156">
        <v>0</v>
      </c>
    </row>
    <row r="367" spans="1:6" x14ac:dyDescent="0.25">
      <c r="A367" s="158">
        <v>270103</v>
      </c>
      <c r="B367" s="155" t="s">
        <v>292</v>
      </c>
      <c r="C367" s="156">
        <v>85394444</v>
      </c>
      <c r="D367" s="156">
        <v>0</v>
      </c>
      <c r="E367" s="156">
        <v>0</v>
      </c>
      <c r="F367" s="156">
        <v>85394444</v>
      </c>
    </row>
    <row r="368" spans="1:6" x14ac:dyDescent="0.25">
      <c r="A368" s="158">
        <v>270103001</v>
      </c>
      <c r="B368" s="155" t="s">
        <v>292</v>
      </c>
      <c r="C368" s="156">
        <v>85394444</v>
      </c>
      <c r="D368" s="156">
        <v>0</v>
      </c>
      <c r="E368" s="156">
        <v>0</v>
      </c>
      <c r="F368" s="156">
        <v>85394444</v>
      </c>
    </row>
    <row r="369" spans="1:9" x14ac:dyDescent="0.25">
      <c r="A369" s="158">
        <v>29</v>
      </c>
      <c r="B369" s="155" t="s">
        <v>432</v>
      </c>
      <c r="C369" s="156">
        <v>0</v>
      </c>
      <c r="D369" s="156">
        <v>0</v>
      </c>
      <c r="E369" s="156">
        <v>0</v>
      </c>
      <c r="F369" s="156">
        <v>0</v>
      </c>
    </row>
    <row r="370" spans="1:9" x14ac:dyDescent="0.25">
      <c r="A370" s="158">
        <v>2910</v>
      </c>
      <c r="B370" s="155" t="s">
        <v>433</v>
      </c>
      <c r="C370" s="156">
        <v>0</v>
      </c>
      <c r="D370" s="156">
        <v>0</v>
      </c>
      <c r="E370" s="156">
        <v>0</v>
      </c>
      <c r="F370" s="156">
        <v>0</v>
      </c>
    </row>
    <row r="371" spans="1:9" x14ac:dyDescent="0.25">
      <c r="A371" s="158">
        <v>291007</v>
      </c>
      <c r="B371" s="155" t="s">
        <v>434</v>
      </c>
      <c r="C371" s="156">
        <v>0</v>
      </c>
      <c r="D371" s="156">
        <v>0</v>
      </c>
      <c r="E371" s="156">
        <v>0</v>
      </c>
      <c r="F371" s="156">
        <v>0</v>
      </c>
    </row>
    <row r="372" spans="1:9" x14ac:dyDescent="0.25">
      <c r="A372" s="158">
        <v>291007001</v>
      </c>
      <c r="B372" s="155" t="s">
        <v>435</v>
      </c>
      <c r="C372" s="156">
        <v>0</v>
      </c>
      <c r="D372" s="156">
        <v>0</v>
      </c>
      <c r="E372" s="156">
        <v>0</v>
      </c>
      <c r="F372" s="156">
        <v>0</v>
      </c>
    </row>
    <row r="373" spans="1:9" s="233" customFormat="1" x14ac:dyDescent="0.25">
      <c r="A373" s="242">
        <v>3</v>
      </c>
      <c r="B373" s="243" t="s">
        <v>20</v>
      </c>
      <c r="C373" s="244">
        <v>8738637466.5599995</v>
      </c>
      <c r="D373" s="244">
        <v>0</v>
      </c>
      <c r="E373" s="244">
        <v>0</v>
      </c>
      <c r="F373" s="244">
        <v>8738637466.5599995</v>
      </c>
      <c r="H373" s="234">
        <f>+C373-D373+E373</f>
        <v>8738637466.5599995</v>
      </c>
      <c r="I373" s="234">
        <f>+F373-H373</f>
        <v>0</v>
      </c>
    </row>
    <row r="374" spans="1:9" x14ac:dyDescent="0.25">
      <c r="A374" s="158">
        <v>31</v>
      </c>
      <c r="B374" s="155" t="s">
        <v>233</v>
      </c>
      <c r="C374" s="156">
        <v>8738637466.5599995</v>
      </c>
      <c r="D374" s="156">
        <v>0</v>
      </c>
      <c r="E374" s="156">
        <v>0</v>
      </c>
      <c r="F374" s="156">
        <v>8738637466.5599995</v>
      </c>
    </row>
    <row r="375" spans="1:9" x14ac:dyDescent="0.25">
      <c r="A375" s="158">
        <v>3105</v>
      </c>
      <c r="B375" s="155" t="s">
        <v>437</v>
      </c>
      <c r="C375" s="156">
        <v>2135861251.4400001</v>
      </c>
      <c r="D375" s="156">
        <v>0</v>
      </c>
      <c r="E375" s="156">
        <v>0</v>
      </c>
      <c r="F375" s="156">
        <v>2135861251.4400001</v>
      </c>
      <c r="G375" s="231" t="s">
        <v>436</v>
      </c>
      <c r="H375" s="232">
        <f>+H2-H224-H373</f>
        <v>448727488.02999878</v>
      </c>
    </row>
    <row r="376" spans="1:9" x14ac:dyDescent="0.25">
      <c r="A376" s="158">
        <v>310506</v>
      </c>
      <c r="B376" s="155" t="s">
        <v>65</v>
      </c>
      <c r="C376" s="156">
        <v>2135861251.4400001</v>
      </c>
      <c r="D376" s="156">
        <v>0</v>
      </c>
      <c r="E376" s="156">
        <v>0</v>
      </c>
      <c r="F376" s="156">
        <v>2135861251.4400001</v>
      </c>
      <c r="H376" s="232">
        <f>+H224+H373-H2</f>
        <v>-448727488.02999878</v>
      </c>
    </row>
    <row r="377" spans="1:9" x14ac:dyDescent="0.25">
      <c r="A377" s="158">
        <v>310506001</v>
      </c>
      <c r="B377" s="155" t="s">
        <v>438</v>
      </c>
      <c r="C377" s="156">
        <v>1676954948.4400001</v>
      </c>
      <c r="D377" s="156">
        <v>0</v>
      </c>
      <c r="E377" s="156">
        <v>0</v>
      </c>
      <c r="F377" s="156">
        <v>1676954948.4400001</v>
      </c>
    </row>
    <row r="378" spans="1:9" x14ac:dyDescent="0.25">
      <c r="A378" s="158">
        <v>310506002</v>
      </c>
      <c r="B378" s="155" t="s">
        <v>439</v>
      </c>
      <c r="C378" s="156">
        <v>458906303</v>
      </c>
      <c r="D378" s="156">
        <v>0</v>
      </c>
      <c r="E378" s="156">
        <v>0</v>
      </c>
      <c r="F378" s="156">
        <v>458906303</v>
      </c>
    </row>
    <row r="379" spans="1:9" x14ac:dyDescent="0.25">
      <c r="A379" s="158">
        <v>3109</v>
      </c>
      <c r="B379" s="155" t="s">
        <v>441</v>
      </c>
      <c r="C379" s="156">
        <v>6602776215.1199999</v>
      </c>
      <c r="D379" s="156">
        <v>0</v>
      </c>
      <c r="E379" s="156">
        <v>0</v>
      </c>
      <c r="F379" s="156">
        <v>6602776215.1199999</v>
      </c>
      <c r="G379" s="231" t="s">
        <v>440</v>
      </c>
      <c r="H379" s="232">
        <f>+H407-H436-H548-H556</f>
        <v>448727488.02999991</v>
      </c>
    </row>
    <row r="380" spans="1:9" x14ac:dyDescent="0.25">
      <c r="A380" s="158">
        <v>310901</v>
      </c>
      <c r="B380" s="155" t="s">
        <v>442</v>
      </c>
      <c r="C380" s="156">
        <v>8373055602.6400003</v>
      </c>
      <c r="D380" s="156">
        <v>0</v>
      </c>
      <c r="E380" s="156">
        <v>0</v>
      </c>
      <c r="F380" s="156">
        <v>8373055602.6400003</v>
      </c>
      <c r="G380" s="231" t="s">
        <v>515</v>
      </c>
      <c r="H380" s="232">
        <f>+H375-H379</f>
        <v>-1.1324882507324219E-6</v>
      </c>
    </row>
    <row r="381" spans="1:9" x14ac:dyDescent="0.25">
      <c r="A381" s="158">
        <v>310901001</v>
      </c>
      <c r="B381" s="155" t="s">
        <v>442</v>
      </c>
      <c r="C381" s="156">
        <v>4557344958.7799997</v>
      </c>
      <c r="D381" s="156">
        <v>0</v>
      </c>
      <c r="E381" s="156">
        <v>0</v>
      </c>
      <c r="F381" s="156">
        <v>4557344958.7799997</v>
      </c>
    </row>
    <row r="382" spans="1:9" x14ac:dyDescent="0.25">
      <c r="A382" s="158">
        <v>310901002</v>
      </c>
      <c r="B382" s="155" t="s">
        <v>443</v>
      </c>
      <c r="C382" s="156">
        <v>10596625.82</v>
      </c>
      <c r="D382" s="156">
        <v>0</v>
      </c>
      <c r="E382" s="156">
        <v>0</v>
      </c>
      <c r="F382" s="156">
        <v>10596625.82</v>
      </c>
    </row>
    <row r="383" spans="1:9" x14ac:dyDescent="0.25">
      <c r="A383" s="158">
        <v>310901003</v>
      </c>
      <c r="B383" s="155" t="s">
        <v>444</v>
      </c>
      <c r="C383" s="156">
        <v>3805114018.04</v>
      </c>
      <c r="D383" s="156">
        <v>0</v>
      </c>
      <c r="E383" s="156">
        <v>0</v>
      </c>
      <c r="F383" s="156">
        <v>3805114018.04</v>
      </c>
    </row>
    <row r="384" spans="1:9" x14ac:dyDescent="0.25">
      <c r="A384" s="158">
        <v>310902</v>
      </c>
      <c r="B384" s="155" t="s">
        <v>445</v>
      </c>
      <c r="C384" s="156">
        <v>-1770279387.52</v>
      </c>
      <c r="D384" s="156">
        <v>0</v>
      </c>
      <c r="E384" s="156">
        <v>0</v>
      </c>
      <c r="F384" s="156">
        <v>-1770279387.52</v>
      </c>
    </row>
    <row r="385" spans="1:6" x14ac:dyDescent="0.25">
      <c r="A385" s="158">
        <v>310902001</v>
      </c>
      <c r="B385" s="155" t="s">
        <v>445</v>
      </c>
      <c r="C385" s="156">
        <v>-1770279387.52</v>
      </c>
      <c r="D385" s="156">
        <v>0</v>
      </c>
      <c r="E385" s="156">
        <v>0</v>
      </c>
      <c r="F385" s="156">
        <v>-1770279387.52</v>
      </c>
    </row>
    <row r="386" spans="1:6" x14ac:dyDescent="0.25">
      <c r="A386" s="158">
        <v>3110</v>
      </c>
      <c r="B386" s="155" t="s">
        <v>446</v>
      </c>
      <c r="C386" s="156">
        <v>0</v>
      </c>
      <c r="D386" s="156">
        <v>0</v>
      </c>
      <c r="E386" s="156">
        <v>0</v>
      </c>
      <c r="F386" s="156">
        <v>0</v>
      </c>
    </row>
    <row r="387" spans="1:6" x14ac:dyDescent="0.25">
      <c r="A387" s="158">
        <v>311001</v>
      </c>
      <c r="B387" s="155" t="s">
        <v>447</v>
      </c>
      <c r="C387" s="156">
        <v>0</v>
      </c>
      <c r="D387" s="156">
        <v>0</v>
      </c>
      <c r="E387" s="156">
        <v>0</v>
      </c>
      <c r="F387" s="156">
        <v>0</v>
      </c>
    </row>
    <row r="388" spans="1:6" x14ac:dyDescent="0.25">
      <c r="A388" s="158">
        <v>311001001</v>
      </c>
      <c r="B388" s="155" t="s">
        <v>448</v>
      </c>
      <c r="C388" s="156">
        <v>0</v>
      </c>
      <c r="D388" s="156">
        <v>0</v>
      </c>
      <c r="E388" s="156">
        <v>0</v>
      </c>
      <c r="F388" s="156">
        <v>0</v>
      </c>
    </row>
    <row r="389" spans="1:6" x14ac:dyDescent="0.25">
      <c r="A389" s="158">
        <v>311002</v>
      </c>
      <c r="B389" s="155" t="s">
        <v>449</v>
      </c>
      <c r="C389" s="156">
        <v>0</v>
      </c>
      <c r="D389" s="156">
        <v>0</v>
      </c>
      <c r="E389" s="156">
        <v>0</v>
      </c>
      <c r="F389" s="156">
        <v>0</v>
      </c>
    </row>
    <row r="390" spans="1:6" x14ac:dyDescent="0.25">
      <c r="A390" s="158">
        <v>311002001</v>
      </c>
      <c r="B390" s="155" t="s">
        <v>449</v>
      </c>
      <c r="C390" s="156">
        <v>0</v>
      </c>
      <c r="D390" s="156">
        <v>0</v>
      </c>
      <c r="E390" s="156">
        <v>0</v>
      </c>
      <c r="F390" s="156">
        <v>0</v>
      </c>
    </row>
    <row r="391" spans="1:6" x14ac:dyDescent="0.25">
      <c r="A391" s="158">
        <v>3145</v>
      </c>
      <c r="B391" s="155" t="s">
        <v>450</v>
      </c>
      <c r="C391" s="156">
        <v>0</v>
      </c>
      <c r="D391" s="156">
        <v>0</v>
      </c>
      <c r="E391" s="156">
        <v>0</v>
      </c>
      <c r="F391" s="156">
        <v>0</v>
      </c>
    </row>
    <row r="392" spans="1:6" x14ac:dyDescent="0.25">
      <c r="A392" s="158">
        <v>314505</v>
      </c>
      <c r="B392" s="155" t="s">
        <v>13</v>
      </c>
      <c r="C392" s="156">
        <v>0</v>
      </c>
      <c r="D392" s="156">
        <v>0</v>
      </c>
      <c r="E392" s="156">
        <v>0</v>
      </c>
      <c r="F392" s="156">
        <v>0</v>
      </c>
    </row>
    <row r="393" spans="1:6" x14ac:dyDescent="0.25">
      <c r="A393" s="158">
        <v>314505004</v>
      </c>
      <c r="B393" s="155" t="s">
        <v>451</v>
      </c>
      <c r="C393" s="156">
        <v>0</v>
      </c>
      <c r="D393" s="156">
        <v>0</v>
      </c>
      <c r="E393" s="156">
        <v>0</v>
      </c>
      <c r="F393" s="156">
        <v>0</v>
      </c>
    </row>
    <row r="394" spans="1:6" x14ac:dyDescent="0.25">
      <c r="A394" s="158">
        <v>314506</v>
      </c>
      <c r="B394" s="155" t="s">
        <v>452</v>
      </c>
      <c r="C394" s="156">
        <v>0</v>
      </c>
      <c r="D394" s="156">
        <v>0</v>
      </c>
      <c r="E394" s="156">
        <v>0</v>
      </c>
      <c r="F394" s="156">
        <v>0</v>
      </c>
    </row>
    <row r="395" spans="1:6" x14ac:dyDescent="0.25">
      <c r="A395" s="158">
        <v>314506001</v>
      </c>
      <c r="B395" s="155" t="s">
        <v>453</v>
      </c>
      <c r="C395" s="156">
        <v>0</v>
      </c>
      <c r="D395" s="156">
        <v>0</v>
      </c>
      <c r="E395" s="156">
        <v>0</v>
      </c>
      <c r="F395" s="156">
        <v>0</v>
      </c>
    </row>
    <row r="396" spans="1:6" x14ac:dyDescent="0.25">
      <c r="A396" s="158">
        <v>314506003</v>
      </c>
      <c r="B396" s="155" t="s">
        <v>454</v>
      </c>
      <c r="C396" s="156">
        <v>0</v>
      </c>
      <c r="D396" s="156">
        <v>0</v>
      </c>
      <c r="E396" s="156">
        <v>0</v>
      </c>
      <c r="F396" s="156">
        <v>0</v>
      </c>
    </row>
    <row r="397" spans="1:6" x14ac:dyDescent="0.25">
      <c r="A397" s="158">
        <v>314506004</v>
      </c>
      <c r="B397" s="155" t="s">
        <v>455</v>
      </c>
      <c r="C397" s="156">
        <v>0</v>
      </c>
      <c r="D397" s="156">
        <v>0</v>
      </c>
      <c r="E397" s="156">
        <v>0</v>
      </c>
      <c r="F397" s="156">
        <v>0</v>
      </c>
    </row>
    <row r="398" spans="1:6" x14ac:dyDescent="0.25">
      <c r="A398" s="158">
        <v>314512</v>
      </c>
      <c r="B398" s="155" t="s">
        <v>14</v>
      </c>
      <c r="C398" s="156">
        <v>0</v>
      </c>
      <c r="D398" s="156">
        <v>0</v>
      </c>
      <c r="E398" s="156">
        <v>0</v>
      </c>
      <c r="F398" s="156">
        <v>0</v>
      </c>
    </row>
    <row r="399" spans="1:6" x14ac:dyDescent="0.25">
      <c r="A399" s="158">
        <v>314512001</v>
      </c>
      <c r="B399" s="155" t="s">
        <v>456</v>
      </c>
      <c r="C399" s="156">
        <v>0</v>
      </c>
      <c r="D399" s="156">
        <v>0</v>
      </c>
      <c r="E399" s="156">
        <v>0</v>
      </c>
      <c r="F399" s="156">
        <v>0</v>
      </c>
    </row>
    <row r="400" spans="1:6" x14ac:dyDescent="0.25">
      <c r="A400" s="158">
        <v>314512002</v>
      </c>
      <c r="B400" s="155" t="s">
        <v>457</v>
      </c>
      <c r="C400" s="156">
        <v>0</v>
      </c>
      <c r="D400" s="156">
        <v>0</v>
      </c>
      <c r="E400" s="156">
        <v>0</v>
      </c>
      <c r="F400" s="156">
        <v>0</v>
      </c>
    </row>
    <row r="401" spans="1:9" x14ac:dyDescent="0.25">
      <c r="A401" s="158">
        <v>314512003</v>
      </c>
      <c r="B401" s="155" t="s">
        <v>458</v>
      </c>
      <c r="C401" s="156">
        <v>0</v>
      </c>
      <c r="D401" s="156">
        <v>0</v>
      </c>
      <c r="E401" s="156">
        <v>0</v>
      </c>
      <c r="F401" s="156">
        <v>0</v>
      </c>
    </row>
    <row r="402" spans="1:9" x14ac:dyDescent="0.25">
      <c r="A402" s="158">
        <v>314512004</v>
      </c>
      <c r="B402" s="155" t="s">
        <v>459</v>
      </c>
      <c r="C402" s="156">
        <v>0</v>
      </c>
      <c r="D402" s="156">
        <v>0</v>
      </c>
      <c r="E402" s="156">
        <v>0</v>
      </c>
      <c r="F402" s="156">
        <v>0</v>
      </c>
    </row>
    <row r="403" spans="1:9" x14ac:dyDescent="0.25">
      <c r="A403" s="158">
        <v>314515</v>
      </c>
      <c r="B403" s="155" t="s">
        <v>10</v>
      </c>
      <c r="C403" s="156">
        <v>0</v>
      </c>
      <c r="D403" s="156">
        <v>0</v>
      </c>
      <c r="E403" s="156">
        <v>0</v>
      </c>
      <c r="F403" s="156">
        <v>0</v>
      </c>
    </row>
    <row r="404" spans="1:9" x14ac:dyDescent="0.25">
      <c r="A404" s="158">
        <v>314515003</v>
      </c>
      <c r="B404" s="155" t="s">
        <v>460</v>
      </c>
      <c r="C404" s="156">
        <v>0</v>
      </c>
      <c r="D404" s="156">
        <v>0</v>
      </c>
      <c r="E404" s="156">
        <v>0</v>
      </c>
      <c r="F404" s="156">
        <v>0</v>
      </c>
    </row>
    <row r="405" spans="1:9" x14ac:dyDescent="0.25">
      <c r="A405" s="158">
        <v>314590</v>
      </c>
      <c r="B405" s="155" t="s">
        <v>461</v>
      </c>
      <c r="C405" s="156">
        <v>0</v>
      </c>
      <c r="D405" s="156">
        <v>0</v>
      </c>
      <c r="E405" s="156">
        <v>0</v>
      </c>
      <c r="F405" s="156">
        <v>0</v>
      </c>
    </row>
    <row r="406" spans="1:9" x14ac:dyDescent="0.25">
      <c r="A406" s="158">
        <v>314590001</v>
      </c>
      <c r="B406" s="155" t="s">
        <v>462</v>
      </c>
      <c r="C406" s="156">
        <v>0</v>
      </c>
      <c r="D406" s="156">
        <v>0</v>
      </c>
      <c r="E406" s="156">
        <v>0</v>
      </c>
      <c r="F406" s="156">
        <v>0</v>
      </c>
    </row>
    <row r="407" spans="1:9" s="233" customFormat="1" x14ac:dyDescent="0.25">
      <c r="A407" s="242">
        <v>4</v>
      </c>
      <c r="B407" s="243" t="s">
        <v>237</v>
      </c>
      <c r="C407" s="244">
        <v>1650822142.1199999</v>
      </c>
      <c r="D407" s="244">
        <v>58364698</v>
      </c>
      <c r="E407" s="244">
        <v>984027273.19000006</v>
      </c>
      <c r="F407" s="244">
        <v>2576484717.3099999</v>
      </c>
      <c r="H407" s="234">
        <f>+C407-D407+E407</f>
        <v>2576484717.3099999</v>
      </c>
      <c r="I407" s="234">
        <f>+F407-H407</f>
        <v>0</v>
      </c>
    </row>
    <row r="408" spans="1:9" x14ac:dyDescent="0.25">
      <c r="A408" s="158">
        <v>42</v>
      </c>
      <c r="B408" s="155" t="s">
        <v>238</v>
      </c>
      <c r="C408" s="156">
        <v>403796447.94999999</v>
      </c>
      <c r="D408" s="156">
        <v>58364698</v>
      </c>
      <c r="E408" s="156">
        <v>527282732</v>
      </c>
      <c r="F408" s="156">
        <v>872714481.95000005</v>
      </c>
    </row>
    <row r="409" spans="1:9" x14ac:dyDescent="0.25">
      <c r="A409" s="158">
        <v>4204</v>
      </c>
      <c r="B409" s="155" t="s">
        <v>345</v>
      </c>
      <c r="C409" s="156">
        <v>365361448</v>
      </c>
      <c r="D409" s="156">
        <v>57045898</v>
      </c>
      <c r="E409" s="156">
        <v>517008482</v>
      </c>
      <c r="F409" s="156">
        <v>825324032</v>
      </c>
    </row>
    <row r="410" spans="1:9" x14ac:dyDescent="0.25">
      <c r="A410" s="158">
        <v>420401</v>
      </c>
      <c r="B410" s="155" t="s">
        <v>240</v>
      </c>
      <c r="C410" s="156">
        <v>356199298</v>
      </c>
      <c r="D410" s="156">
        <v>57045898</v>
      </c>
      <c r="E410" s="156">
        <v>515363932</v>
      </c>
      <c r="F410" s="156">
        <v>814517332</v>
      </c>
    </row>
    <row r="411" spans="1:9" x14ac:dyDescent="0.25">
      <c r="A411" s="158">
        <v>420401001</v>
      </c>
      <c r="B411" s="155" t="s">
        <v>240</v>
      </c>
      <c r="C411" s="156">
        <v>356199298</v>
      </c>
      <c r="D411" s="156">
        <v>57045898</v>
      </c>
      <c r="E411" s="156">
        <v>515363932</v>
      </c>
      <c r="F411" s="156">
        <v>814517332</v>
      </c>
    </row>
    <row r="412" spans="1:9" x14ac:dyDescent="0.25">
      <c r="A412" s="158">
        <v>420410</v>
      </c>
      <c r="B412" s="155" t="s">
        <v>241</v>
      </c>
      <c r="C412" s="156">
        <v>9162150</v>
      </c>
      <c r="D412" s="156">
        <v>0</v>
      </c>
      <c r="E412" s="156">
        <v>1644550</v>
      </c>
      <c r="F412" s="156">
        <v>10806700</v>
      </c>
    </row>
    <row r="413" spans="1:9" x14ac:dyDescent="0.25">
      <c r="A413" s="158">
        <v>420410001</v>
      </c>
      <c r="B413" s="155" t="s">
        <v>241</v>
      </c>
      <c r="C413" s="156">
        <v>9162150</v>
      </c>
      <c r="D413" s="156">
        <v>0</v>
      </c>
      <c r="E413" s="156">
        <v>1644550</v>
      </c>
      <c r="F413" s="156">
        <v>10806700</v>
      </c>
    </row>
    <row r="414" spans="1:9" x14ac:dyDescent="0.25">
      <c r="A414" s="158">
        <v>4210</v>
      </c>
      <c r="B414" s="155" t="s">
        <v>463</v>
      </c>
      <c r="C414" s="156">
        <v>38887549.950000003</v>
      </c>
      <c r="D414" s="156">
        <v>0</v>
      </c>
      <c r="E414" s="156">
        <v>10274250</v>
      </c>
      <c r="F414" s="156">
        <v>49161799.950000003</v>
      </c>
    </row>
    <row r="415" spans="1:9" x14ac:dyDescent="0.25">
      <c r="A415" s="158">
        <v>421004</v>
      </c>
      <c r="B415" s="155" t="s">
        <v>240</v>
      </c>
      <c r="C415" s="156">
        <v>8807949.9499999993</v>
      </c>
      <c r="D415" s="156">
        <v>0</v>
      </c>
      <c r="E415" s="156">
        <v>1316400</v>
      </c>
      <c r="F415" s="156">
        <v>10124349.949999999</v>
      </c>
    </row>
    <row r="416" spans="1:9" x14ac:dyDescent="0.25">
      <c r="A416" s="158">
        <v>421004001</v>
      </c>
      <c r="B416" s="155" t="s">
        <v>240</v>
      </c>
      <c r="C416" s="156">
        <v>8807949.9499999993</v>
      </c>
      <c r="D416" s="156">
        <v>0</v>
      </c>
      <c r="E416" s="156">
        <v>1316400</v>
      </c>
      <c r="F416" s="156">
        <v>10124349.949999999</v>
      </c>
    </row>
    <row r="417" spans="1:11" x14ac:dyDescent="0.25">
      <c r="A417" s="158">
        <v>421025</v>
      </c>
      <c r="B417" s="155" t="s">
        <v>155</v>
      </c>
      <c r="C417" s="156">
        <v>25756250</v>
      </c>
      <c r="D417" s="156">
        <v>0</v>
      </c>
      <c r="E417" s="156">
        <v>8783700</v>
      </c>
      <c r="F417" s="156">
        <v>34539950</v>
      </c>
    </row>
    <row r="418" spans="1:11" x14ac:dyDescent="0.25">
      <c r="A418" s="158">
        <v>421025001</v>
      </c>
      <c r="B418" s="155" t="s">
        <v>155</v>
      </c>
      <c r="C418" s="156">
        <v>25756250</v>
      </c>
      <c r="D418" s="156">
        <v>0</v>
      </c>
      <c r="E418" s="156">
        <v>8783700</v>
      </c>
      <c r="F418" s="156">
        <v>34539950</v>
      </c>
    </row>
    <row r="419" spans="1:11" x14ac:dyDescent="0.25">
      <c r="A419" s="158">
        <v>421090</v>
      </c>
      <c r="B419" s="155" t="s">
        <v>242</v>
      </c>
      <c r="C419" s="156">
        <v>4323350</v>
      </c>
      <c r="D419" s="156">
        <v>0</v>
      </c>
      <c r="E419" s="156">
        <v>174150</v>
      </c>
      <c r="F419" s="156">
        <v>4497500</v>
      </c>
    </row>
    <row r="420" spans="1:11" x14ac:dyDescent="0.25">
      <c r="A420" s="158">
        <v>421090005</v>
      </c>
      <c r="B420" s="155" t="s">
        <v>464</v>
      </c>
      <c r="C420" s="156">
        <v>4323350</v>
      </c>
      <c r="D420" s="156">
        <v>0</v>
      </c>
      <c r="E420" s="156">
        <v>174150</v>
      </c>
      <c r="F420" s="156">
        <v>4497500</v>
      </c>
    </row>
    <row r="421" spans="1:11" x14ac:dyDescent="0.25">
      <c r="A421" s="158">
        <v>4295</v>
      </c>
      <c r="B421" s="155" t="s">
        <v>586</v>
      </c>
      <c r="C421" s="156">
        <v>-452550</v>
      </c>
      <c r="D421" s="156">
        <v>1318800</v>
      </c>
      <c r="E421" s="156">
        <v>0</v>
      </c>
      <c r="F421" s="156">
        <v>-1771350</v>
      </c>
    </row>
    <row r="422" spans="1:11" x14ac:dyDescent="0.25">
      <c r="A422" s="158">
        <v>429502</v>
      </c>
      <c r="B422" s="155" t="s">
        <v>116</v>
      </c>
      <c r="C422" s="156">
        <v>-452550</v>
      </c>
      <c r="D422" s="156">
        <v>1318800</v>
      </c>
      <c r="E422" s="156">
        <v>0</v>
      </c>
      <c r="F422" s="156">
        <v>-1771350</v>
      </c>
    </row>
    <row r="423" spans="1:11" x14ac:dyDescent="0.25">
      <c r="A423" s="158">
        <v>429502001</v>
      </c>
      <c r="B423" s="155" t="s">
        <v>116</v>
      </c>
      <c r="C423" s="156">
        <v>-452550</v>
      </c>
      <c r="D423" s="156">
        <v>1318800</v>
      </c>
      <c r="E423" s="156">
        <v>0</v>
      </c>
      <c r="F423" s="156">
        <v>-1771350</v>
      </c>
    </row>
    <row r="424" spans="1:11" x14ac:dyDescent="0.25">
      <c r="A424" s="158">
        <v>47</v>
      </c>
      <c r="B424" s="155" t="s">
        <v>283</v>
      </c>
      <c r="C424" s="156">
        <v>1126655568.1700001</v>
      </c>
      <c r="D424" s="156">
        <v>0</v>
      </c>
      <c r="E424" s="156">
        <v>447683812.36000001</v>
      </c>
      <c r="F424" s="156">
        <v>1574339380.53</v>
      </c>
    </row>
    <row r="425" spans="1:11" x14ac:dyDescent="0.25">
      <c r="A425" s="158">
        <v>4705</v>
      </c>
      <c r="B425" s="155" t="s">
        <v>465</v>
      </c>
      <c r="C425" s="156">
        <v>1091773885.1700001</v>
      </c>
      <c r="D425" s="156">
        <v>0</v>
      </c>
      <c r="E425" s="156">
        <v>447683812.36000001</v>
      </c>
      <c r="F425" s="156">
        <v>1539457697.53</v>
      </c>
    </row>
    <row r="426" spans="1:11" x14ac:dyDescent="0.25">
      <c r="A426" s="158">
        <v>470508</v>
      </c>
      <c r="B426" s="155" t="s">
        <v>245</v>
      </c>
      <c r="C426" s="156">
        <v>934031299.19000006</v>
      </c>
      <c r="D426" s="156">
        <v>0</v>
      </c>
      <c r="E426" s="156">
        <v>358383890.14999998</v>
      </c>
      <c r="F426" s="156">
        <v>1292415189.3399999</v>
      </c>
    </row>
    <row r="427" spans="1:11" x14ac:dyDescent="0.25">
      <c r="A427" s="158">
        <v>470510</v>
      </c>
      <c r="B427" s="155" t="s">
        <v>246</v>
      </c>
      <c r="C427" s="156">
        <v>157742585.97999999</v>
      </c>
      <c r="D427" s="156">
        <v>0</v>
      </c>
      <c r="E427" s="156">
        <v>89299922.209999993</v>
      </c>
      <c r="F427" s="156">
        <v>247042508.19</v>
      </c>
    </row>
    <row r="428" spans="1:11" x14ac:dyDescent="0.25">
      <c r="A428" s="158">
        <v>4722</v>
      </c>
      <c r="B428" s="155" t="s">
        <v>466</v>
      </c>
      <c r="C428" s="156">
        <v>34881683</v>
      </c>
      <c r="D428" s="156">
        <v>0</v>
      </c>
      <c r="E428" s="156">
        <v>0</v>
      </c>
      <c r="F428" s="156">
        <v>34881683</v>
      </c>
    </row>
    <row r="429" spans="1:11" x14ac:dyDescent="0.25">
      <c r="A429" s="158">
        <v>472201</v>
      </c>
      <c r="B429" s="155" t="s">
        <v>467</v>
      </c>
      <c r="C429" s="156">
        <v>34881683</v>
      </c>
      <c r="D429" s="156">
        <v>0</v>
      </c>
      <c r="E429" s="156">
        <v>0</v>
      </c>
      <c r="F429" s="156">
        <v>34881683</v>
      </c>
    </row>
    <row r="430" spans="1:11" s="233" customFormat="1" x14ac:dyDescent="0.25">
      <c r="A430" s="158">
        <v>48</v>
      </c>
      <c r="B430" s="155" t="s">
        <v>108</v>
      </c>
      <c r="C430" s="156">
        <v>120370126</v>
      </c>
      <c r="D430" s="156">
        <v>0</v>
      </c>
      <c r="E430" s="156">
        <v>9060728.8300000001</v>
      </c>
      <c r="F430" s="156">
        <v>129430854.83</v>
      </c>
      <c r="G430" s="231"/>
      <c r="H430" s="231"/>
      <c r="I430" s="231"/>
      <c r="J430" s="231"/>
    </row>
    <row r="431" spans="1:11" s="233" customFormat="1" x14ac:dyDescent="0.25">
      <c r="A431" s="158">
        <v>4808</v>
      </c>
      <c r="B431" s="155" t="s">
        <v>468</v>
      </c>
      <c r="C431" s="156">
        <v>120370126</v>
      </c>
      <c r="D431" s="156">
        <v>0</v>
      </c>
      <c r="E431" s="156">
        <v>9060728.8300000001</v>
      </c>
      <c r="F431" s="156">
        <v>129430854.83</v>
      </c>
      <c r="G431" s="231"/>
      <c r="H431" s="231"/>
      <c r="I431" s="231"/>
      <c r="J431" s="231"/>
    </row>
    <row r="432" spans="1:11" x14ac:dyDescent="0.25">
      <c r="A432" s="158">
        <v>480826</v>
      </c>
      <c r="B432" s="155" t="s">
        <v>249</v>
      </c>
      <c r="C432" s="156">
        <v>120357236</v>
      </c>
      <c r="D432" s="156">
        <v>0</v>
      </c>
      <c r="E432" s="156">
        <v>9060728.8300000001</v>
      </c>
      <c r="F432" s="156">
        <v>129417964.83</v>
      </c>
      <c r="K432" s="233"/>
    </row>
    <row r="433" spans="1:11" s="233" customFormat="1" x14ac:dyDescent="0.25">
      <c r="A433" s="158">
        <v>480826001</v>
      </c>
      <c r="B433" s="155" t="s">
        <v>249</v>
      </c>
      <c r="C433" s="156">
        <v>120357236</v>
      </c>
      <c r="D433" s="156">
        <v>0</v>
      </c>
      <c r="E433" s="156">
        <v>9060728.8300000001</v>
      </c>
      <c r="F433" s="156">
        <v>129417964.83</v>
      </c>
      <c r="G433" s="231"/>
      <c r="H433" s="231"/>
      <c r="I433" s="231"/>
      <c r="J433" s="231"/>
    </row>
    <row r="434" spans="1:11" s="233" customFormat="1" x14ac:dyDescent="0.25">
      <c r="A434" s="158">
        <v>480827</v>
      </c>
      <c r="B434" s="155" t="s">
        <v>250</v>
      </c>
      <c r="C434" s="156">
        <v>12890</v>
      </c>
      <c r="D434" s="156">
        <v>0</v>
      </c>
      <c r="E434" s="156">
        <v>0</v>
      </c>
      <c r="F434" s="156">
        <v>12890</v>
      </c>
      <c r="G434" s="231"/>
      <c r="H434" s="231"/>
      <c r="I434" s="231"/>
      <c r="J434" s="231"/>
    </row>
    <row r="435" spans="1:11" x14ac:dyDescent="0.25">
      <c r="A435" s="158">
        <v>480827001</v>
      </c>
      <c r="B435" s="155" t="s">
        <v>250</v>
      </c>
      <c r="C435" s="156">
        <v>12890</v>
      </c>
      <c r="D435" s="156">
        <v>0</v>
      </c>
      <c r="E435" s="156">
        <v>0</v>
      </c>
      <c r="F435" s="156">
        <v>12890</v>
      </c>
      <c r="K435" s="233"/>
    </row>
    <row r="436" spans="1:11" s="233" customFormat="1" x14ac:dyDescent="0.25">
      <c r="A436" s="242">
        <v>5</v>
      </c>
      <c r="B436" s="243" t="s">
        <v>471</v>
      </c>
      <c r="C436" s="244">
        <v>1505813745.51</v>
      </c>
      <c r="D436" s="244">
        <v>607311214.70000005</v>
      </c>
      <c r="E436" s="244">
        <v>3502810</v>
      </c>
      <c r="F436" s="244">
        <v>2109622150.21</v>
      </c>
      <c r="H436" s="234">
        <f>+C436+D436-E436</f>
        <v>2109622150.21</v>
      </c>
      <c r="I436" s="234">
        <f>+F436-H436</f>
        <v>0</v>
      </c>
    </row>
    <row r="437" spans="1:11" x14ac:dyDescent="0.25">
      <c r="A437" s="158">
        <v>51</v>
      </c>
      <c r="B437" s="155" t="s">
        <v>472</v>
      </c>
      <c r="C437" s="156">
        <v>1399210738.0699999</v>
      </c>
      <c r="D437" s="156">
        <v>576005762.25</v>
      </c>
      <c r="E437" s="156">
        <v>3502810</v>
      </c>
      <c r="F437" s="156">
        <v>1971713690.3199999</v>
      </c>
    </row>
    <row r="438" spans="1:11" x14ac:dyDescent="0.25">
      <c r="A438" s="158">
        <v>5101</v>
      </c>
      <c r="B438" s="155" t="s">
        <v>473</v>
      </c>
      <c r="C438" s="156">
        <v>612440294</v>
      </c>
      <c r="D438" s="156">
        <v>235174883</v>
      </c>
      <c r="E438" s="156">
        <v>0</v>
      </c>
      <c r="F438" s="156">
        <v>847615177</v>
      </c>
      <c r="K438" s="233"/>
    </row>
    <row r="439" spans="1:11" x14ac:dyDescent="0.25">
      <c r="A439" s="158">
        <v>510101</v>
      </c>
      <c r="B439" s="155" t="s">
        <v>255</v>
      </c>
      <c r="C439" s="156">
        <v>574176302</v>
      </c>
      <c r="D439" s="156">
        <v>225786020</v>
      </c>
      <c r="E439" s="156">
        <v>0</v>
      </c>
      <c r="F439" s="156">
        <v>799962322</v>
      </c>
      <c r="K439" s="233"/>
    </row>
    <row r="440" spans="1:11" x14ac:dyDescent="0.25">
      <c r="A440" s="158">
        <v>510101001</v>
      </c>
      <c r="B440" s="155" t="s">
        <v>255</v>
      </c>
      <c r="C440" s="156">
        <v>574176302</v>
      </c>
      <c r="D440" s="156">
        <v>225786020</v>
      </c>
      <c r="E440" s="156">
        <v>0</v>
      </c>
      <c r="F440" s="156">
        <v>799962322</v>
      </c>
    </row>
    <row r="441" spans="1:11" x14ac:dyDescent="0.25">
      <c r="A441" s="158">
        <v>510110</v>
      </c>
      <c r="B441" s="155" t="s">
        <v>474</v>
      </c>
      <c r="C441" s="156">
        <v>10002266</v>
      </c>
      <c r="D441" s="156">
        <v>0</v>
      </c>
      <c r="E441" s="156">
        <v>0</v>
      </c>
      <c r="F441" s="156">
        <v>10002266</v>
      </c>
      <c r="G441" s="233"/>
      <c r="H441" s="233"/>
      <c r="I441" s="233"/>
      <c r="J441" s="233"/>
      <c r="K441" s="233"/>
    </row>
    <row r="442" spans="1:11" x14ac:dyDescent="0.25">
      <c r="A442" s="158">
        <v>510110001</v>
      </c>
      <c r="B442" s="155" t="s">
        <v>474</v>
      </c>
      <c r="C442" s="156">
        <v>10002266</v>
      </c>
      <c r="D442" s="156">
        <v>0</v>
      </c>
      <c r="E442" s="156">
        <v>0</v>
      </c>
      <c r="F442" s="156">
        <v>10002266</v>
      </c>
    </row>
    <row r="443" spans="1:11" x14ac:dyDescent="0.25">
      <c r="A443" s="158">
        <v>510119</v>
      </c>
      <c r="B443" s="155" t="s">
        <v>228</v>
      </c>
      <c r="C443" s="156">
        <v>19585317</v>
      </c>
      <c r="D443" s="156">
        <v>6875574</v>
      </c>
      <c r="E443" s="156">
        <v>0</v>
      </c>
      <c r="F443" s="156">
        <v>26460891</v>
      </c>
    </row>
    <row r="444" spans="1:11" x14ac:dyDescent="0.25">
      <c r="A444" s="158">
        <v>510119003</v>
      </c>
      <c r="B444" s="155" t="s">
        <v>475</v>
      </c>
      <c r="C444" s="156">
        <v>19585317</v>
      </c>
      <c r="D444" s="156">
        <v>6875574</v>
      </c>
      <c r="E444" s="156">
        <v>0</v>
      </c>
      <c r="F444" s="156">
        <v>26460891</v>
      </c>
    </row>
    <row r="445" spans="1:11" x14ac:dyDescent="0.25">
      <c r="A445" s="158">
        <v>510123</v>
      </c>
      <c r="B445" s="155" t="s">
        <v>257</v>
      </c>
      <c r="C445" s="156">
        <v>5967965</v>
      </c>
      <c r="D445" s="156">
        <v>1550577</v>
      </c>
      <c r="E445" s="156">
        <v>0</v>
      </c>
      <c r="F445" s="156">
        <v>7518542</v>
      </c>
    </row>
    <row r="446" spans="1:11" x14ac:dyDescent="0.25">
      <c r="A446" s="158">
        <v>510123001</v>
      </c>
      <c r="B446" s="155" t="s">
        <v>257</v>
      </c>
      <c r="C446" s="156">
        <v>5967965</v>
      </c>
      <c r="D446" s="156">
        <v>1550577</v>
      </c>
      <c r="E446" s="156">
        <v>0</v>
      </c>
      <c r="F446" s="156">
        <v>7518542</v>
      </c>
    </row>
    <row r="447" spans="1:11" x14ac:dyDescent="0.25">
      <c r="A447" s="158">
        <v>510160</v>
      </c>
      <c r="B447" s="155" t="s">
        <v>258</v>
      </c>
      <c r="C447" s="156">
        <v>2708444</v>
      </c>
      <c r="D447" s="156">
        <v>962712</v>
      </c>
      <c r="E447" s="156">
        <v>0</v>
      </c>
      <c r="F447" s="156">
        <v>3671156</v>
      </c>
    </row>
    <row r="448" spans="1:11" x14ac:dyDescent="0.25">
      <c r="A448" s="158">
        <v>510160001</v>
      </c>
      <c r="B448" s="155" t="s">
        <v>258</v>
      </c>
      <c r="C448" s="156">
        <v>2708444</v>
      </c>
      <c r="D448" s="156">
        <v>962712</v>
      </c>
      <c r="E448" s="156">
        <v>0</v>
      </c>
      <c r="F448" s="156">
        <v>3671156</v>
      </c>
    </row>
    <row r="449" spans="1:6" x14ac:dyDescent="0.25">
      <c r="A449" s="158">
        <v>5102</v>
      </c>
      <c r="B449" s="155" t="s">
        <v>476</v>
      </c>
      <c r="C449" s="156">
        <v>879736</v>
      </c>
      <c r="D449" s="156">
        <v>0</v>
      </c>
      <c r="E449" s="156">
        <v>0</v>
      </c>
      <c r="F449" s="156">
        <v>879736</v>
      </c>
    </row>
    <row r="450" spans="1:6" x14ac:dyDescent="0.25">
      <c r="A450" s="158">
        <v>510201</v>
      </c>
      <c r="B450" s="155" t="s">
        <v>429</v>
      </c>
      <c r="C450" s="156">
        <v>879736</v>
      </c>
      <c r="D450" s="156">
        <v>0</v>
      </c>
      <c r="E450" s="156">
        <v>0</v>
      </c>
      <c r="F450" s="156">
        <v>879736</v>
      </c>
    </row>
    <row r="451" spans="1:6" x14ac:dyDescent="0.25">
      <c r="A451" s="158">
        <v>510201001</v>
      </c>
      <c r="B451" s="155" t="s">
        <v>429</v>
      </c>
      <c r="C451" s="156">
        <v>879736</v>
      </c>
      <c r="D451" s="156">
        <v>0</v>
      </c>
      <c r="E451" s="156">
        <v>0</v>
      </c>
      <c r="F451" s="156">
        <v>879736</v>
      </c>
    </row>
    <row r="452" spans="1:6" x14ac:dyDescent="0.25">
      <c r="A452" s="158">
        <v>5103</v>
      </c>
      <c r="B452" s="155" t="s">
        <v>477</v>
      </c>
      <c r="C452" s="156">
        <v>181729800</v>
      </c>
      <c r="D452" s="156">
        <v>60860800</v>
      </c>
      <c r="E452" s="156">
        <v>0</v>
      </c>
      <c r="F452" s="156">
        <v>242590600</v>
      </c>
    </row>
    <row r="453" spans="1:6" x14ac:dyDescent="0.25">
      <c r="A453" s="158">
        <v>510302</v>
      </c>
      <c r="B453" s="155" t="s">
        <v>232</v>
      </c>
      <c r="C453" s="156">
        <v>26686100</v>
      </c>
      <c r="D453" s="156">
        <v>9754700</v>
      </c>
      <c r="E453" s="156">
        <v>0</v>
      </c>
      <c r="F453" s="156">
        <v>36440800</v>
      </c>
    </row>
    <row r="454" spans="1:6" x14ac:dyDescent="0.25">
      <c r="A454" s="158">
        <v>510302001</v>
      </c>
      <c r="B454" s="155" t="s">
        <v>232</v>
      </c>
      <c r="C454" s="156">
        <v>26686100</v>
      </c>
      <c r="D454" s="156">
        <v>9754700</v>
      </c>
      <c r="E454" s="156">
        <v>0</v>
      </c>
      <c r="F454" s="156">
        <v>36440800</v>
      </c>
    </row>
    <row r="455" spans="1:6" x14ac:dyDescent="0.25">
      <c r="A455" s="158">
        <v>510303</v>
      </c>
      <c r="B455" s="155" t="s">
        <v>259</v>
      </c>
      <c r="C455" s="156">
        <v>64642056</v>
      </c>
      <c r="D455" s="156">
        <v>21040301</v>
      </c>
      <c r="E455" s="156">
        <v>0</v>
      </c>
      <c r="F455" s="156">
        <v>85682357</v>
      </c>
    </row>
    <row r="456" spans="1:6" x14ac:dyDescent="0.25">
      <c r="A456" s="158">
        <v>510303001</v>
      </c>
      <c r="B456" s="155" t="s">
        <v>259</v>
      </c>
      <c r="C456" s="156">
        <v>64642056</v>
      </c>
      <c r="D456" s="156">
        <v>21040301</v>
      </c>
      <c r="E456" s="156">
        <v>0</v>
      </c>
      <c r="F456" s="156">
        <v>85682357</v>
      </c>
    </row>
    <row r="457" spans="1:6" x14ac:dyDescent="0.25">
      <c r="A457" s="158">
        <v>510305</v>
      </c>
      <c r="B457" s="155" t="s">
        <v>478</v>
      </c>
      <c r="C457" s="156">
        <v>5772700</v>
      </c>
      <c r="D457" s="156">
        <v>2323200</v>
      </c>
      <c r="E457" s="156">
        <v>0</v>
      </c>
      <c r="F457" s="156">
        <v>8095900</v>
      </c>
    </row>
    <row r="458" spans="1:6" x14ac:dyDescent="0.25">
      <c r="A458" s="158">
        <v>510305001</v>
      </c>
      <c r="B458" s="155" t="s">
        <v>478</v>
      </c>
      <c r="C458" s="156">
        <v>5772700</v>
      </c>
      <c r="D458" s="156">
        <v>2323200</v>
      </c>
      <c r="E458" s="156">
        <v>0</v>
      </c>
      <c r="F458" s="156">
        <v>8095900</v>
      </c>
    </row>
    <row r="459" spans="1:6" x14ac:dyDescent="0.25">
      <c r="A459" s="158">
        <v>510306</v>
      </c>
      <c r="B459" s="155" t="s">
        <v>479</v>
      </c>
      <c r="C459" s="156">
        <v>44610574</v>
      </c>
      <c r="D459" s="156">
        <v>14834668</v>
      </c>
      <c r="E459" s="156">
        <v>0</v>
      </c>
      <c r="F459" s="156">
        <v>59445242</v>
      </c>
    </row>
    <row r="460" spans="1:6" x14ac:dyDescent="0.25">
      <c r="A460" s="158">
        <v>510306001</v>
      </c>
      <c r="B460" s="155" t="s">
        <v>479</v>
      </c>
      <c r="C460" s="156">
        <v>44610574</v>
      </c>
      <c r="D460" s="156">
        <v>14834668</v>
      </c>
      <c r="E460" s="156">
        <v>0</v>
      </c>
      <c r="F460" s="156">
        <v>59445242</v>
      </c>
    </row>
    <row r="461" spans="1:6" x14ac:dyDescent="0.25">
      <c r="A461" s="158">
        <v>510307</v>
      </c>
      <c r="B461" s="155" t="s">
        <v>480</v>
      </c>
      <c r="C461" s="156">
        <v>40018370</v>
      </c>
      <c r="D461" s="156">
        <v>12907931</v>
      </c>
      <c r="E461" s="156">
        <v>0</v>
      </c>
      <c r="F461" s="156">
        <v>52926301</v>
      </c>
    </row>
    <row r="462" spans="1:6" x14ac:dyDescent="0.25">
      <c r="A462" s="158">
        <v>510307001</v>
      </c>
      <c r="B462" s="155" t="s">
        <v>480</v>
      </c>
      <c r="C462" s="156">
        <v>40018370</v>
      </c>
      <c r="D462" s="156">
        <v>12907931</v>
      </c>
      <c r="E462" s="156">
        <v>0</v>
      </c>
      <c r="F462" s="156">
        <v>52926301</v>
      </c>
    </row>
    <row r="463" spans="1:6" x14ac:dyDescent="0.25">
      <c r="A463" s="158">
        <v>5104</v>
      </c>
      <c r="B463" s="155" t="s">
        <v>481</v>
      </c>
      <c r="C463" s="156">
        <v>33366400</v>
      </c>
      <c r="D463" s="156">
        <v>12194700</v>
      </c>
      <c r="E463" s="156">
        <v>0</v>
      </c>
      <c r="F463" s="156">
        <v>45561100</v>
      </c>
    </row>
    <row r="464" spans="1:6" x14ac:dyDescent="0.25">
      <c r="A464" s="158">
        <v>510401</v>
      </c>
      <c r="B464" s="155" t="s">
        <v>264</v>
      </c>
      <c r="C464" s="156">
        <v>20017300</v>
      </c>
      <c r="D464" s="156">
        <v>7315800</v>
      </c>
      <c r="E464" s="156">
        <v>0</v>
      </c>
      <c r="F464" s="156">
        <v>27333100</v>
      </c>
    </row>
    <row r="465" spans="1:6" x14ac:dyDescent="0.25">
      <c r="A465" s="158">
        <v>510401001</v>
      </c>
      <c r="B465" s="155" t="s">
        <v>264</v>
      </c>
      <c r="C465" s="156">
        <v>20017300</v>
      </c>
      <c r="D465" s="156">
        <v>7315800</v>
      </c>
      <c r="E465" s="156">
        <v>0</v>
      </c>
      <c r="F465" s="156">
        <v>27333100</v>
      </c>
    </row>
    <row r="466" spans="1:6" x14ac:dyDescent="0.25">
      <c r="A466" s="158">
        <v>510402</v>
      </c>
      <c r="B466" s="155" t="s">
        <v>265</v>
      </c>
      <c r="C466" s="156">
        <v>13349100</v>
      </c>
      <c r="D466" s="156">
        <v>4878900</v>
      </c>
      <c r="E466" s="156">
        <v>0</v>
      </c>
      <c r="F466" s="156">
        <v>18228000</v>
      </c>
    </row>
    <row r="467" spans="1:6" x14ac:dyDescent="0.25">
      <c r="A467" s="158">
        <v>510402001</v>
      </c>
      <c r="B467" s="155" t="s">
        <v>265</v>
      </c>
      <c r="C467" s="156">
        <v>13349100</v>
      </c>
      <c r="D467" s="156">
        <v>4878900</v>
      </c>
      <c r="E467" s="156">
        <v>0</v>
      </c>
      <c r="F467" s="156">
        <v>18228000</v>
      </c>
    </row>
    <row r="468" spans="1:6" x14ac:dyDescent="0.25">
      <c r="A468" s="158">
        <v>5107</v>
      </c>
      <c r="B468" s="155" t="s">
        <v>482</v>
      </c>
      <c r="C468" s="156">
        <v>319206983</v>
      </c>
      <c r="D468" s="156">
        <v>120341014</v>
      </c>
      <c r="E468" s="156">
        <v>0</v>
      </c>
      <c r="F468" s="156">
        <v>439547997</v>
      </c>
    </row>
    <row r="469" spans="1:6" x14ac:dyDescent="0.25">
      <c r="A469" s="158">
        <v>510701</v>
      </c>
      <c r="B469" s="155" t="s">
        <v>224</v>
      </c>
      <c r="C469" s="156">
        <v>43910543</v>
      </c>
      <c r="D469" s="156">
        <v>15338414</v>
      </c>
      <c r="E469" s="156">
        <v>0</v>
      </c>
      <c r="F469" s="156">
        <v>59248957</v>
      </c>
    </row>
    <row r="470" spans="1:6" x14ac:dyDescent="0.25">
      <c r="A470" s="158">
        <v>510701001</v>
      </c>
      <c r="B470" s="155" t="s">
        <v>224</v>
      </c>
      <c r="C470" s="156">
        <v>43910543</v>
      </c>
      <c r="D470" s="156">
        <v>15338414</v>
      </c>
      <c r="E470" s="156">
        <v>0</v>
      </c>
      <c r="F470" s="156">
        <v>59248957</v>
      </c>
    </row>
    <row r="471" spans="1:6" x14ac:dyDescent="0.25">
      <c r="A471" s="158">
        <v>510702</v>
      </c>
      <c r="B471" s="155" t="s">
        <v>223</v>
      </c>
      <c r="C471" s="156">
        <v>64823501</v>
      </c>
      <c r="D471" s="156">
        <v>21077396</v>
      </c>
      <c r="E471" s="156">
        <v>0</v>
      </c>
      <c r="F471" s="156">
        <v>85900897</v>
      </c>
    </row>
    <row r="472" spans="1:6" x14ac:dyDescent="0.25">
      <c r="A472" s="158">
        <v>510702001</v>
      </c>
      <c r="B472" s="155" t="s">
        <v>223</v>
      </c>
      <c r="C472" s="156">
        <v>64823501</v>
      </c>
      <c r="D472" s="156">
        <v>21077396</v>
      </c>
      <c r="E472" s="156">
        <v>0</v>
      </c>
      <c r="F472" s="156">
        <v>85900897</v>
      </c>
    </row>
    <row r="473" spans="1:6" x14ac:dyDescent="0.25">
      <c r="A473" s="158">
        <v>510704</v>
      </c>
      <c r="B473" s="155" t="s">
        <v>266</v>
      </c>
      <c r="C473" s="156">
        <v>30081309</v>
      </c>
      <c r="D473" s="156">
        <v>10497165</v>
      </c>
      <c r="E473" s="156">
        <v>0</v>
      </c>
      <c r="F473" s="156">
        <v>40578474</v>
      </c>
    </row>
    <row r="474" spans="1:6" x14ac:dyDescent="0.25">
      <c r="A474" s="158">
        <v>510704001</v>
      </c>
      <c r="B474" s="155" t="s">
        <v>266</v>
      </c>
      <c r="C474" s="156">
        <v>30081309</v>
      </c>
      <c r="D474" s="156">
        <v>10497165</v>
      </c>
      <c r="E474" s="156">
        <v>0</v>
      </c>
      <c r="F474" s="156">
        <v>40578474</v>
      </c>
    </row>
    <row r="475" spans="1:6" x14ac:dyDescent="0.25">
      <c r="A475" s="158">
        <v>510705</v>
      </c>
      <c r="B475" s="155" t="s">
        <v>267</v>
      </c>
      <c r="C475" s="156">
        <v>64804794</v>
      </c>
      <c r="D475" s="156">
        <v>22589353</v>
      </c>
      <c r="E475" s="156">
        <v>0</v>
      </c>
      <c r="F475" s="156">
        <v>87394147</v>
      </c>
    </row>
    <row r="476" spans="1:6" x14ac:dyDescent="0.25">
      <c r="A476" s="158">
        <v>510705001</v>
      </c>
      <c r="B476" s="155" t="s">
        <v>267</v>
      </c>
      <c r="C476" s="156">
        <v>64804794</v>
      </c>
      <c r="D476" s="156">
        <v>22589353</v>
      </c>
      <c r="E476" s="156">
        <v>0</v>
      </c>
      <c r="F476" s="156">
        <v>87394147</v>
      </c>
    </row>
    <row r="477" spans="1:6" x14ac:dyDescent="0.25">
      <c r="A477" s="158">
        <v>510706</v>
      </c>
      <c r="B477" s="155" t="s">
        <v>268</v>
      </c>
      <c r="C477" s="156">
        <v>60646500</v>
      </c>
      <c r="D477" s="156">
        <v>21232201</v>
      </c>
      <c r="E477" s="156">
        <v>0</v>
      </c>
      <c r="F477" s="156">
        <v>81878701</v>
      </c>
    </row>
    <row r="478" spans="1:6" x14ac:dyDescent="0.25">
      <c r="A478" s="158">
        <v>510706001</v>
      </c>
      <c r="B478" s="155" t="s">
        <v>268</v>
      </c>
      <c r="C478" s="156">
        <v>60646500</v>
      </c>
      <c r="D478" s="156">
        <v>21232201</v>
      </c>
      <c r="E478" s="156">
        <v>0</v>
      </c>
      <c r="F478" s="156">
        <v>81878701</v>
      </c>
    </row>
    <row r="479" spans="1:6" x14ac:dyDescent="0.25">
      <c r="A479" s="158">
        <v>510790</v>
      </c>
      <c r="B479" s="155" t="s">
        <v>229</v>
      </c>
      <c r="C479" s="156">
        <v>54940336</v>
      </c>
      <c r="D479" s="156">
        <v>29606485</v>
      </c>
      <c r="E479" s="156">
        <v>0</v>
      </c>
      <c r="F479" s="156">
        <v>84546821</v>
      </c>
    </row>
    <row r="480" spans="1:6" x14ac:dyDescent="0.25">
      <c r="A480" s="158">
        <v>510790003</v>
      </c>
      <c r="B480" s="155" t="s">
        <v>566</v>
      </c>
      <c r="C480" s="156">
        <v>20269276</v>
      </c>
      <c r="D480" s="156">
        <v>11012396</v>
      </c>
      <c r="E480" s="156">
        <v>0</v>
      </c>
      <c r="F480" s="156">
        <v>31281672</v>
      </c>
    </row>
    <row r="481" spans="1:6" x14ac:dyDescent="0.25">
      <c r="A481" s="158">
        <v>510790004</v>
      </c>
      <c r="B481" s="155" t="s">
        <v>567</v>
      </c>
      <c r="C481" s="156">
        <v>24211684</v>
      </c>
      <c r="D481" s="156">
        <v>12984726</v>
      </c>
      <c r="E481" s="156">
        <v>0</v>
      </c>
      <c r="F481" s="156">
        <v>37196410</v>
      </c>
    </row>
    <row r="482" spans="1:6" x14ac:dyDescent="0.25">
      <c r="A482" s="158">
        <v>510790024</v>
      </c>
      <c r="B482" s="155" t="s">
        <v>270</v>
      </c>
      <c r="C482" s="156">
        <v>10459376</v>
      </c>
      <c r="D482" s="156">
        <v>5609363</v>
      </c>
      <c r="E482" s="156">
        <v>0</v>
      </c>
      <c r="F482" s="156">
        <v>16068739</v>
      </c>
    </row>
    <row r="483" spans="1:6" x14ac:dyDescent="0.25">
      <c r="A483" s="158">
        <v>5108</v>
      </c>
      <c r="B483" s="155" t="s">
        <v>597</v>
      </c>
      <c r="C483" s="156">
        <v>0</v>
      </c>
      <c r="D483" s="156">
        <v>5193267</v>
      </c>
      <c r="E483" s="156">
        <v>0</v>
      </c>
      <c r="F483" s="156">
        <v>5193267</v>
      </c>
    </row>
    <row r="484" spans="1:6" x14ac:dyDescent="0.25">
      <c r="A484" s="158">
        <v>510810</v>
      </c>
      <c r="B484" s="155" t="s">
        <v>598</v>
      </c>
      <c r="C484" s="156">
        <v>0</v>
      </c>
      <c r="D484" s="156">
        <v>5193267</v>
      </c>
      <c r="E484" s="156">
        <v>0</v>
      </c>
      <c r="F484" s="156">
        <v>5193267</v>
      </c>
    </row>
    <row r="485" spans="1:6" x14ac:dyDescent="0.25">
      <c r="A485" s="158">
        <v>510810001</v>
      </c>
      <c r="B485" s="155" t="s">
        <v>598</v>
      </c>
      <c r="C485" s="156">
        <v>0</v>
      </c>
      <c r="D485" s="156">
        <v>5193267</v>
      </c>
      <c r="E485" s="156">
        <v>0</v>
      </c>
      <c r="F485" s="156">
        <v>5193267</v>
      </c>
    </row>
    <row r="486" spans="1:6" x14ac:dyDescent="0.25">
      <c r="A486" s="158">
        <v>5111</v>
      </c>
      <c r="B486" s="155" t="s">
        <v>483</v>
      </c>
      <c r="C486" s="156">
        <v>234823064.06999999</v>
      </c>
      <c r="D486" s="156">
        <v>142241098.25</v>
      </c>
      <c r="E486" s="156">
        <v>3502810</v>
      </c>
      <c r="F486" s="156">
        <v>373561352.31999999</v>
      </c>
    </row>
    <row r="487" spans="1:6" x14ac:dyDescent="0.25">
      <c r="A487" s="158">
        <v>511114</v>
      </c>
      <c r="B487" s="155" t="s">
        <v>56</v>
      </c>
      <c r="C487" s="156">
        <v>566209.59</v>
      </c>
      <c r="D487" s="156">
        <v>1221034.74</v>
      </c>
      <c r="E487" s="156">
        <v>0</v>
      </c>
      <c r="F487" s="156">
        <v>1787244.33</v>
      </c>
    </row>
    <row r="488" spans="1:6" x14ac:dyDescent="0.25">
      <c r="A488" s="158">
        <v>511114001</v>
      </c>
      <c r="B488" s="155" t="s">
        <v>56</v>
      </c>
      <c r="C488" s="156">
        <v>566209.59</v>
      </c>
      <c r="D488" s="156">
        <v>1221034.74</v>
      </c>
      <c r="E488" s="156">
        <v>0</v>
      </c>
      <c r="F488" s="156">
        <v>1787244.33</v>
      </c>
    </row>
    <row r="489" spans="1:6" x14ac:dyDescent="0.25">
      <c r="A489" s="158">
        <v>511115</v>
      </c>
      <c r="B489" s="155" t="s">
        <v>272</v>
      </c>
      <c r="C489" s="156">
        <v>3306502</v>
      </c>
      <c r="D489" s="156">
        <v>720168</v>
      </c>
      <c r="E489" s="156">
        <v>0</v>
      </c>
      <c r="F489" s="156">
        <v>4026670</v>
      </c>
    </row>
    <row r="490" spans="1:6" x14ac:dyDescent="0.25">
      <c r="A490" s="158">
        <v>511115001</v>
      </c>
      <c r="B490" s="155" t="s">
        <v>272</v>
      </c>
      <c r="C490" s="156">
        <v>3306502</v>
      </c>
      <c r="D490" s="156">
        <v>720168</v>
      </c>
      <c r="E490" s="156">
        <v>0</v>
      </c>
      <c r="F490" s="156">
        <v>4026670</v>
      </c>
    </row>
    <row r="491" spans="1:6" x14ac:dyDescent="0.25">
      <c r="A491" s="158">
        <v>511117</v>
      </c>
      <c r="B491" s="155" t="s">
        <v>273</v>
      </c>
      <c r="C491" s="156">
        <v>11775503.9</v>
      </c>
      <c r="D491" s="156">
        <v>8868392.2300000004</v>
      </c>
      <c r="E491" s="156">
        <v>3502810</v>
      </c>
      <c r="F491" s="156">
        <v>17141086.129999999</v>
      </c>
    </row>
    <row r="492" spans="1:6" x14ac:dyDescent="0.25">
      <c r="A492" s="158">
        <v>511117001</v>
      </c>
      <c r="B492" s="155" t="s">
        <v>273</v>
      </c>
      <c r="C492" s="156">
        <v>11775503.9</v>
      </c>
      <c r="D492" s="156">
        <v>8868392.2300000004</v>
      </c>
      <c r="E492" s="156">
        <v>3502810</v>
      </c>
      <c r="F492" s="156">
        <v>17141086.129999999</v>
      </c>
    </row>
    <row r="493" spans="1:6" x14ac:dyDescent="0.25">
      <c r="A493" s="158">
        <v>511121</v>
      </c>
      <c r="B493" s="155" t="s">
        <v>563</v>
      </c>
      <c r="C493" s="156">
        <v>86870</v>
      </c>
      <c r="D493" s="156">
        <v>113050</v>
      </c>
      <c r="E493" s="156">
        <v>0</v>
      </c>
      <c r="F493" s="156">
        <v>199920</v>
      </c>
    </row>
    <row r="494" spans="1:6" x14ac:dyDescent="0.25">
      <c r="A494" s="158">
        <v>511121001</v>
      </c>
      <c r="B494" s="155" t="s">
        <v>563</v>
      </c>
      <c r="C494" s="156">
        <v>86870</v>
      </c>
      <c r="D494" s="156">
        <v>113050</v>
      </c>
      <c r="E494" s="156">
        <v>0</v>
      </c>
      <c r="F494" s="156">
        <v>199920</v>
      </c>
    </row>
    <row r="495" spans="1:6" x14ac:dyDescent="0.25">
      <c r="A495" s="158">
        <v>511123</v>
      </c>
      <c r="B495" s="155" t="s">
        <v>582</v>
      </c>
      <c r="C495" s="156">
        <v>54600</v>
      </c>
      <c r="D495" s="156">
        <v>85000</v>
      </c>
      <c r="E495" s="156">
        <v>0</v>
      </c>
      <c r="F495" s="156">
        <v>139600</v>
      </c>
    </row>
    <row r="496" spans="1:6" x14ac:dyDescent="0.25">
      <c r="A496" s="158">
        <v>511123001</v>
      </c>
      <c r="B496" s="155" t="s">
        <v>582</v>
      </c>
      <c r="C496" s="156">
        <v>54600</v>
      </c>
      <c r="D496" s="156">
        <v>85000</v>
      </c>
      <c r="E496" s="156">
        <v>0</v>
      </c>
      <c r="F496" s="156">
        <v>139600</v>
      </c>
    </row>
    <row r="497" spans="1:6" x14ac:dyDescent="0.25">
      <c r="A497" s="158">
        <v>511125</v>
      </c>
      <c r="B497" s="155" t="s">
        <v>564</v>
      </c>
      <c r="C497" s="156">
        <v>31447114.25</v>
      </c>
      <c r="D497" s="156">
        <v>0</v>
      </c>
      <c r="E497" s="156">
        <v>0</v>
      </c>
      <c r="F497" s="156">
        <v>31447114.25</v>
      </c>
    </row>
    <row r="498" spans="1:6" x14ac:dyDescent="0.25">
      <c r="A498" s="158">
        <v>511125001</v>
      </c>
      <c r="B498" s="155" t="s">
        <v>564</v>
      </c>
      <c r="C498" s="156">
        <v>31447114.25</v>
      </c>
      <c r="D498" s="156">
        <v>0</v>
      </c>
      <c r="E498" s="156">
        <v>0</v>
      </c>
      <c r="F498" s="156">
        <v>31447114.25</v>
      </c>
    </row>
    <row r="499" spans="1:6" x14ac:dyDescent="0.25">
      <c r="A499" s="158">
        <v>511146</v>
      </c>
      <c r="B499" s="155" t="s">
        <v>568</v>
      </c>
      <c r="C499" s="156">
        <v>494872</v>
      </c>
      <c r="D499" s="156">
        <v>87208</v>
      </c>
      <c r="E499" s="156">
        <v>0</v>
      </c>
      <c r="F499" s="156">
        <v>582080</v>
      </c>
    </row>
    <row r="500" spans="1:6" x14ac:dyDescent="0.25">
      <c r="A500" s="158">
        <v>511146001</v>
      </c>
      <c r="B500" s="155" t="s">
        <v>568</v>
      </c>
      <c r="C500" s="156">
        <v>494872</v>
      </c>
      <c r="D500" s="156">
        <v>87208</v>
      </c>
      <c r="E500" s="156">
        <v>0</v>
      </c>
      <c r="F500" s="156">
        <v>582080</v>
      </c>
    </row>
    <row r="501" spans="1:6" x14ac:dyDescent="0.25">
      <c r="A501" s="158">
        <v>511149</v>
      </c>
      <c r="B501" s="155" t="s">
        <v>587</v>
      </c>
      <c r="C501" s="156">
        <v>12879655</v>
      </c>
      <c r="D501" s="156">
        <v>20881630</v>
      </c>
      <c r="E501" s="156">
        <v>0</v>
      </c>
      <c r="F501" s="156">
        <v>33761285</v>
      </c>
    </row>
    <row r="502" spans="1:6" x14ac:dyDescent="0.25">
      <c r="A502" s="158">
        <v>511149001</v>
      </c>
      <c r="B502" s="155" t="s">
        <v>587</v>
      </c>
      <c r="C502" s="156">
        <v>12879655</v>
      </c>
      <c r="D502" s="156">
        <v>20881630</v>
      </c>
      <c r="E502" s="156">
        <v>0</v>
      </c>
      <c r="F502" s="156">
        <v>33761285</v>
      </c>
    </row>
    <row r="503" spans="1:6" x14ac:dyDescent="0.25">
      <c r="A503" s="158">
        <v>511155</v>
      </c>
      <c r="B503" s="155" t="s">
        <v>565</v>
      </c>
      <c r="C503" s="156">
        <v>281688.33</v>
      </c>
      <c r="D503" s="156">
        <v>0</v>
      </c>
      <c r="E503" s="156">
        <v>0</v>
      </c>
      <c r="F503" s="156">
        <v>281688.33</v>
      </c>
    </row>
    <row r="504" spans="1:6" x14ac:dyDescent="0.25">
      <c r="A504" s="158">
        <v>511155001</v>
      </c>
      <c r="B504" s="155" t="s">
        <v>565</v>
      </c>
      <c r="C504" s="156">
        <v>281688.33</v>
      </c>
      <c r="D504" s="156">
        <v>0</v>
      </c>
      <c r="E504" s="156">
        <v>0</v>
      </c>
      <c r="F504" s="156">
        <v>281688.33</v>
      </c>
    </row>
    <row r="505" spans="1:6" x14ac:dyDescent="0.25">
      <c r="A505" s="158">
        <v>511159</v>
      </c>
      <c r="B505" s="155" t="s">
        <v>197</v>
      </c>
      <c r="C505" s="156">
        <v>8806000</v>
      </c>
      <c r="D505" s="156">
        <v>0</v>
      </c>
      <c r="E505" s="156">
        <v>0</v>
      </c>
      <c r="F505" s="156">
        <v>8806000</v>
      </c>
    </row>
    <row r="506" spans="1:6" x14ac:dyDescent="0.25">
      <c r="A506" s="158">
        <v>511159001</v>
      </c>
      <c r="B506" s="155" t="s">
        <v>197</v>
      </c>
      <c r="C506" s="156">
        <v>8806000</v>
      </c>
      <c r="D506" s="156">
        <v>0</v>
      </c>
      <c r="E506" s="156">
        <v>0</v>
      </c>
      <c r="F506" s="156">
        <v>8806000</v>
      </c>
    </row>
    <row r="507" spans="1:6" x14ac:dyDescent="0.25">
      <c r="A507" s="158">
        <v>511179</v>
      </c>
      <c r="B507" s="155" t="s">
        <v>212</v>
      </c>
      <c r="C507" s="156">
        <v>88580282</v>
      </c>
      <c r="D507" s="156">
        <v>73319017</v>
      </c>
      <c r="E507" s="156">
        <v>0</v>
      </c>
      <c r="F507" s="156">
        <v>161899299</v>
      </c>
    </row>
    <row r="508" spans="1:6" x14ac:dyDescent="0.25">
      <c r="A508" s="158">
        <v>511179001</v>
      </c>
      <c r="B508" s="155" t="s">
        <v>212</v>
      </c>
      <c r="C508" s="156">
        <v>88580282</v>
      </c>
      <c r="D508" s="156">
        <v>73319017</v>
      </c>
      <c r="E508" s="156">
        <v>0</v>
      </c>
      <c r="F508" s="156">
        <v>161899299</v>
      </c>
    </row>
    <row r="509" spans="1:6" x14ac:dyDescent="0.25">
      <c r="A509" s="158">
        <v>511180</v>
      </c>
      <c r="B509" s="155" t="s">
        <v>213</v>
      </c>
      <c r="C509" s="156">
        <v>76543767</v>
      </c>
      <c r="D509" s="156">
        <v>36945598.280000001</v>
      </c>
      <c r="E509" s="156">
        <v>0</v>
      </c>
      <c r="F509" s="156">
        <v>113489365.28</v>
      </c>
    </row>
    <row r="510" spans="1:6" x14ac:dyDescent="0.25">
      <c r="A510" s="158">
        <v>511180001</v>
      </c>
      <c r="B510" s="155" t="s">
        <v>213</v>
      </c>
      <c r="C510" s="156">
        <v>76543767</v>
      </c>
      <c r="D510" s="156">
        <v>36945598.280000001</v>
      </c>
      <c r="E510" s="156">
        <v>0</v>
      </c>
      <c r="F510" s="156">
        <v>113489365.28</v>
      </c>
    </row>
    <row r="511" spans="1:6" x14ac:dyDescent="0.25">
      <c r="A511" s="158">
        <v>5120</v>
      </c>
      <c r="B511" s="155" t="s">
        <v>413</v>
      </c>
      <c r="C511" s="156">
        <v>16764461</v>
      </c>
      <c r="D511" s="156">
        <v>0</v>
      </c>
      <c r="E511" s="156">
        <v>0</v>
      </c>
      <c r="F511" s="156">
        <v>16764461</v>
      </c>
    </row>
    <row r="512" spans="1:6" x14ac:dyDescent="0.25">
      <c r="A512" s="158">
        <v>512001</v>
      </c>
      <c r="B512" s="155" t="s">
        <v>276</v>
      </c>
      <c r="C512" s="156">
        <v>16697461</v>
      </c>
      <c r="D512" s="156">
        <v>0</v>
      </c>
      <c r="E512" s="156">
        <v>0</v>
      </c>
      <c r="F512" s="156">
        <v>16697461</v>
      </c>
    </row>
    <row r="513" spans="1:11" x14ac:dyDescent="0.25">
      <c r="A513" s="158">
        <v>512001001</v>
      </c>
      <c r="B513" s="155" t="s">
        <v>276</v>
      </c>
      <c r="C513" s="156">
        <v>16697461</v>
      </c>
      <c r="D513" s="156">
        <v>0</v>
      </c>
      <c r="E513" s="156">
        <v>0</v>
      </c>
      <c r="F513" s="156">
        <v>16697461</v>
      </c>
    </row>
    <row r="514" spans="1:11" x14ac:dyDescent="0.25">
      <c r="A514" s="158">
        <v>512011</v>
      </c>
      <c r="B514" s="155" t="s">
        <v>414</v>
      </c>
      <c r="C514" s="156">
        <v>67000</v>
      </c>
      <c r="D514" s="156">
        <v>0</v>
      </c>
      <c r="E514" s="156">
        <v>0</v>
      </c>
      <c r="F514" s="156">
        <v>67000</v>
      </c>
    </row>
    <row r="515" spans="1:11" x14ac:dyDescent="0.25">
      <c r="A515" s="158">
        <v>512011001</v>
      </c>
      <c r="B515" s="155" t="s">
        <v>414</v>
      </c>
      <c r="C515" s="156">
        <v>67000</v>
      </c>
      <c r="D515" s="156">
        <v>0</v>
      </c>
      <c r="E515" s="156">
        <v>0</v>
      </c>
      <c r="F515" s="156">
        <v>67000</v>
      </c>
    </row>
    <row r="516" spans="1:11" x14ac:dyDescent="0.25">
      <c r="A516" s="158">
        <v>53</v>
      </c>
      <c r="B516" s="155" t="s">
        <v>278</v>
      </c>
      <c r="C516" s="156">
        <v>107362307.44</v>
      </c>
      <c r="D516" s="156">
        <v>31305452.449999999</v>
      </c>
      <c r="E516" s="156">
        <v>0</v>
      </c>
      <c r="F516" s="156">
        <v>138667759.88999999</v>
      </c>
    </row>
    <row r="517" spans="1:11" x14ac:dyDescent="0.25">
      <c r="A517" s="158">
        <v>5360</v>
      </c>
      <c r="B517" s="155" t="s">
        <v>484</v>
      </c>
      <c r="C517" s="156">
        <v>71314331.439999998</v>
      </c>
      <c r="D517" s="156">
        <v>22931308.449999999</v>
      </c>
      <c r="E517" s="156">
        <v>0</v>
      </c>
      <c r="F517" s="156">
        <v>94245639.890000001</v>
      </c>
    </row>
    <row r="518" spans="1:11" x14ac:dyDescent="0.25">
      <c r="A518" s="158">
        <v>536001</v>
      </c>
      <c r="B518" s="155" t="s">
        <v>68</v>
      </c>
      <c r="C518" s="156">
        <v>5765007</v>
      </c>
      <c r="D518" s="156">
        <v>1921669</v>
      </c>
      <c r="E518" s="156">
        <v>0</v>
      </c>
      <c r="F518" s="156">
        <v>7686676</v>
      </c>
    </row>
    <row r="519" spans="1:11" x14ac:dyDescent="0.25">
      <c r="A519" s="158">
        <v>536001001</v>
      </c>
      <c r="B519" s="155" t="s">
        <v>169</v>
      </c>
      <c r="C519" s="156">
        <v>5765007</v>
      </c>
      <c r="D519" s="156">
        <v>1921669</v>
      </c>
      <c r="E519" s="156">
        <v>0</v>
      </c>
      <c r="F519" s="156">
        <v>7686676</v>
      </c>
    </row>
    <row r="520" spans="1:11" x14ac:dyDescent="0.25">
      <c r="A520" s="158">
        <v>536003</v>
      </c>
      <c r="B520" s="155" t="s">
        <v>70</v>
      </c>
      <c r="C520" s="156">
        <v>633795</v>
      </c>
      <c r="D520" s="156">
        <v>211265</v>
      </c>
      <c r="E520" s="156">
        <v>0</v>
      </c>
      <c r="F520" s="156">
        <v>845060</v>
      </c>
    </row>
    <row r="521" spans="1:11" x14ac:dyDescent="0.25">
      <c r="A521" s="158">
        <v>536003006</v>
      </c>
      <c r="B521" s="155" t="s">
        <v>362</v>
      </c>
      <c r="C521" s="156">
        <v>633795</v>
      </c>
      <c r="D521" s="156">
        <v>211265</v>
      </c>
      <c r="E521" s="156">
        <v>0</v>
      </c>
      <c r="F521" s="156">
        <v>845060</v>
      </c>
    </row>
    <row r="522" spans="1:11" x14ac:dyDescent="0.25">
      <c r="A522" s="158">
        <v>536004</v>
      </c>
      <c r="B522" s="155" t="s">
        <v>71</v>
      </c>
      <c r="C522" s="156">
        <v>25211087</v>
      </c>
      <c r="D522" s="156">
        <v>8408024</v>
      </c>
      <c r="E522" s="156">
        <v>0</v>
      </c>
      <c r="F522" s="156">
        <v>33619111</v>
      </c>
    </row>
    <row r="523" spans="1:11" x14ac:dyDescent="0.25">
      <c r="A523" s="158">
        <v>536004004</v>
      </c>
      <c r="B523" s="155" t="s">
        <v>158</v>
      </c>
      <c r="C523" s="156">
        <v>24465509</v>
      </c>
      <c r="D523" s="156">
        <v>8182500</v>
      </c>
      <c r="E523" s="156">
        <v>0</v>
      </c>
      <c r="F523" s="156">
        <v>32648009</v>
      </c>
    </row>
    <row r="524" spans="1:11" x14ac:dyDescent="0.25">
      <c r="A524" s="158">
        <v>536004008</v>
      </c>
      <c r="B524" s="155" t="s">
        <v>164</v>
      </c>
      <c r="C524" s="156">
        <v>717414</v>
      </c>
      <c r="D524" s="156">
        <v>216136</v>
      </c>
      <c r="E524" s="156">
        <v>0</v>
      </c>
      <c r="F524" s="156">
        <v>933550</v>
      </c>
    </row>
    <row r="525" spans="1:11" s="233" customFormat="1" x14ac:dyDescent="0.25">
      <c r="A525" s="158">
        <v>536004009</v>
      </c>
      <c r="B525" s="155" t="s">
        <v>165</v>
      </c>
      <c r="C525" s="156">
        <v>28164</v>
      </c>
      <c r="D525" s="156">
        <v>9388</v>
      </c>
      <c r="E525" s="156">
        <v>0</v>
      </c>
      <c r="F525" s="156">
        <v>37552</v>
      </c>
      <c r="G525" s="231"/>
      <c r="H525" s="231"/>
      <c r="I525" s="231"/>
      <c r="J525" s="231"/>
      <c r="K525" s="231"/>
    </row>
    <row r="526" spans="1:11" x14ac:dyDescent="0.25">
      <c r="A526" s="158">
        <v>536005</v>
      </c>
      <c r="B526" s="155" t="s">
        <v>72</v>
      </c>
      <c r="C526" s="156">
        <v>4707</v>
      </c>
      <c r="D526" s="156">
        <v>0</v>
      </c>
      <c r="E526" s="156">
        <v>0</v>
      </c>
      <c r="F526" s="156">
        <v>4707</v>
      </c>
    </row>
    <row r="527" spans="1:11" x14ac:dyDescent="0.25">
      <c r="A527" s="158">
        <v>536005007</v>
      </c>
      <c r="B527" s="155" t="s">
        <v>365</v>
      </c>
      <c r="C527" s="156">
        <v>4707</v>
      </c>
      <c r="D527" s="156">
        <v>0</v>
      </c>
      <c r="E527" s="156">
        <v>0</v>
      </c>
      <c r="F527" s="156">
        <v>4707</v>
      </c>
    </row>
    <row r="528" spans="1:11" x14ac:dyDescent="0.25">
      <c r="A528" s="158">
        <v>536006</v>
      </c>
      <c r="B528" s="155" t="s">
        <v>73</v>
      </c>
      <c r="C528" s="156">
        <v>7641198</v>
      </c>
      <c r="D528" s="156">
        <v>2507527.4500000002</v>
      </c>
      <c r="E528" s="156">
        <v>0</v>
      </c>
      <c r="F528" s="156">
        <v>10148725.449999999</v>
      </c>
    </row>
    <row r="529" spans="1:11" x14ac:dyDescent="0.25">
      <c r="A529" s="158">
        <v>536006001</v>
      </c>
      <c r="B529" s="155" t="s">
        <v>178</v>
      </c>
      <c r="C529" s="156">
        <v>5917389</v>
      </c>
      <c r="D529" s="156">
        <v>1965913.45</v>
      </c>
      <c r="E529" s="156">
        <v>0</v>
      </c>
      <c r="F529" s="156">
        <v>7883302.4500000002</v>
      </c>
    </row>
    <row r="530" spans="1:11" x14ac:dyDescent="0.25">
      <c r="A530" s="158">
        <v>536006002</v>
      </c>
      <c r="B530" s="155" t="s">
        <v>179</v>
      </c>
      <c r="C530" s="156">
        <v>1723809</v>
      </c>
      <c r="D530" s="156">
        <v>541614</v>
      </c>
      <c r="E530" s="156">
        <v>0</v>
      </c>
      <c r="F530" s="156">
        <v>2265423</v>
      </c>
    </row>
    <row r="531" spans="1:11" x14ac:dyDescent="0.25">
      <c r="A531" s="158">
        <v>536007</v>
      </c>
      <c r="B531" s="155" t="s">
        <v>280</v>
      </c>
      <c r="C531" s="156">
        <v>31123456.440000001</v>
      </c>
      <c r="D531" s="156">
        <v>9798907</v>
      </c>
      <c r="E531" s="156">
        <v>0</v>
      </c>
      <c r="F531" s="156">
        <v>40922363.439999998</v>
      </c>
    </row>
    <row r="532" spans="1:11" x14ac:dyDescent="0.25">
      <c r="A532" s="158">
        <v>536007001</v>
      </c>
      <c r="B532" s="155" t="s">
        <v>160</v>
      </c>
      <c r="C532" s="156">
        <v>9194022</v>
      </c>
      <c r="D532" s="156">
        <v>3011671</v>
      </c>
      <c r="E532" s="156">
        <v>0</v>
      </c>
      <c r="F532" s="156">
        <v>12205693</v>
      </c>
    </row>
    <row r="533" spans="1:11" s="233" customFormat="1" x14ac:dyDescent="0.25">
      <c r="A533" s="158">
        <v>536007002</v>
      </c>
      <c r="B533" s="155" t="s">
        <v>168</v>
      </c>
      <c r="C533" s="156">
        <v>21929434.440000001</v>
      </c>
      <c r="D533" s="156">
        <v>6787236</v>
      </c>
      <c r="E533" s="156">
        <v>0</v>
      </c>
      <c r="F533" s="156">
        <v>28716670.440000001</v>
      </c>
      <c r="G533" s="231"/>
      <c r="H533" s="231"/>
      <c r="I533" s="231"/>
      <c r="J533" s="231"/>
      <c r="K533" s="231"/>
    </row>
    <row r="534" spans="1:11" x14ac:dyDescent="0.25">
      <c r="A534" s="158">
        <v>536008</v>
      </c>
      <c r="B534" s="155" t="s">
        <v>75</v>
      </c>
      <c r="C534" s="156">
        <v>810080</v>
      </c>
      <c r="D534" s="156">
        <v>42249</v>
      </c>
      <c r="E534" s="156">
        <v>0</v>
      </c>
      <c r="F534" s="156">
        <v>852329</v>
      </c>
    </row>
    <row r="535" spans="1:11" x14ac:dyDescent="0.25">
      <c r="A535" s="158">
        <v>536008002</v>
      </c>
      <c r="B535" s="155" t="s">
        <v>182</v>
      </c>
      <c r="C535" s="156">
        <v>810080</v>
      </c>
      <c r="D535" s="156">
        <v>42249</v>
      </c>
      <c r="E535" s="156">
        <v>0</v>
      </c>
      <c r="F535" s="156">
        <v>852329</v>
      </c>
    </row>
    <row r="536" spans="1:11" x14ac:dyDescent="0.25">
      <c r="A536" s="158">
        <v>536012</v>
      </c>
      <c r="B536" s="155" t="s">
        <v>77</v>
      </c>
      <c r="C536" s="156">
        <v>125001</v>
      </c>
      <c r="D536" s="156">
        <v>41667</v>
      </c>
      <c r="E536" s="156">
        <v>0</v>
      </c>
      <c r="F536" s="156">
        <v>166668</v>
      </c>
    </row>
    <row r="537" spans="1:11" x14ac:dyDescent="0.25">
      <c r="A537" s="158">
        <v>536012001</v>
      </c>
      <c r="B537" s="155" t="s">
        <v>186</v>
      </c>
      <c r="C537" s="156">
        <v>125001</v>
      </c>
      <c r="D537" s="156">
        <v>41667</v>
      </c>
      <c r="E537" s="156">
        <v>0</v>
      </c>
      <c r="F537" s="156">
        <v>166668</v>
      </c>
    </row>
    <row r="538" spans="1:11" x14ac:dyDescent="0.25">
      <c r="A538" s="158">
        <v>5366</v>
      </c>
      <c r="B538" s="155" t="s">
        <v>485</v>
      </c>
      <c r="C538" s="156">
        <v>36047976</v>
      </c>
      <c r="D538" s="156">
        <v>8374144</v>
      </c>
      <c r="E538" s="156">
        <v>0</v>
      </c>
      <c r="F538" s="156">
        <v>44422120</v>
      </c>
    </row>
    <row r="539" spans="1:11" x14ac:dyDescent="0.25">
      <c r="A539" s="158">
        <v>536605</v>
      </c>
      <c r="B539" s="155" t="s">
        <v>197</v>
      </c>
      <c r="C539" s="156">
        <v>35307975</v>
      </c>
      <c r="D539" s="156">
        <v>8127477</v>
      </c>
      <c r="E539" s="156">
        <v>0</v>
      </c>
      <c r="F539" s="156">
        <v>43435452</v>
      </c>
    </row>
    <row r="540" spans="1:11" x14ac:dyDescent="0.25">
      <c r="A540" s="158">
        <v>536605001</v>
      </c>
      <c r="B540" s="155" t="s">
        <v>197</v>
      </c>
      <c r="C540" s="156">
        <v>35307975</v>
      </c>
      <c r="D540" s="156">
        <v>8127477</v>
      </c>
      <c r="E540" s="156">
        <v>0</v>
      </c>
      <c r="F540" s="156">
        <v>43435452</v>
      </c>
    </row>
    <row r="541" spans="1:11" x14ac:dyDescent="0.25">
      <c r="A541" s="158">
        <v>536606</v>
      </c>
      <c r="B541" s="155" t="s">
        <v>198</v>
      </c>
      <c r="C541" s="156">
        <v>740001</v>
      </c>
      <c r="D541" s="156">
        <v>246667</v>
      </c>
      <c r="E541" s="156">
        <v>0</v>
      </c>
      <c r="F541" s="156">
        <v>986668</v>
      </c>
    </row>
    <row r="542" spans="1:11" x14ac:dyDescent="0.25">
      <c r="A542" s="158">
        <v>536606001</v>
      </c>
      <c r="B542" s="155" t="s">
        <v>198</v>
      </c>
      <c r="C542" s="156">
        <v>740001</v>
      </c>
      <c r="D542" s="156">
        <v>246667</v>
      </c>
      <c r="E542" s="156">
        <v>0</v>
      </c>
      <c r="F542" s="156">
        <v>986668</v>
      </c>
    </row>
    <row r="543" spans="1:11" x14ac:dyDescent="0.25">
      <c r="A543" s="158">
        <v>57</v>
      </c>
      <c r="B543" s="155" t="s">
        <v>283</v>
      </c>
      <c r="C543" s="156">
        <v>-759300</v>
      </c>
      <c r="D543" s="156">
        <v>0</v>
      </c>
      <c r="E543" s="156">
        <v>0</v>
      </c>
      <c r="F543" s="156">
        <v>-759300</v>
      </c>
    </row>
    <row r="544" spans="1:11" x14ac:dyDescent="0.25">
      <c r="A544" s="158">
        <v>5720</v>
      </c>
      <c r="B544" s="155" t="s">
        <v>583</v>
      </c>
      <c r="C544" s="156">
        <v>-759300</v>
      </c>
      <c r="D544" s="156">
        <v>0</v>
      </c>
      <c r="E544" s="156">
        <v>0</v>
      </c>
      <c r="F544" s="156">
        <v>-759300</v>
      </c>
    </row>
    <row r="545" spans="1:11" s="233" customFormat="1" x14ac:dyDescent="0.25">
      <c r="A545" s="158">
        <v>572080</v>
      </c>
      <c r="B545" s="155" t="s">
        <v>584</v>
      </c>
      <c r="C545" s="156">
        <v>-759300</v>
      </c>
      <c r="D545" s="156">
        <v>0</v>
      </c>
      <c r="E545" s="156">
        <v>0</v>
      </c>
      <c r="F545" s="156">
        <v>-759300</v>
      </c>
      <c r="G545" s="231"/>
      <c r="H545" s="231"/>
      <c r="I545" s="231"/>
      <c r="J545" s="231"/>
      <c r="K545" s="231"/>
    </row>
    <row r="546" spans="1:11" x14ac:dyDescent="0.25">
      <c r="A546" s="158">
        <v>5722</v>
      </c>
      <c r="B546" s="155" t="s">
        <v>466</v>
      </c>
      <c r="C546" s="156">
        <v>0</v>
      </c>
      <c r="D546" s="156">
        <v>0</v>
      </c>
      <c r="E546" s="156">
        <v>0</v>
      </c>
      <c r="F546" s="156">
        <v>0</v>
      </c>
    </row>
    <row r="547" spans="1:11" x14ac:dyDescent="0.25">
      <c r="A547" s="158">
        <v>572201</v>
      </c>
      <c r="B547" s="155" t="s">
        <v>467</v>
      </c>
      <c r="C547" s="156">
        <v>0</v>
      </c>
      <c r="D547" s="156">
        <v>0</v>
      </c>
      <c r="E547" s="156">
        <v>0</v>
      </c>
      <c r="F547" s="156">
        <v>0</v>
      </c>
    </row>
    <row r="548" spans="1:11" s="233" customFormat="1" x14ac:dyDescent="0.25">
      <c r="A548" s="242">
        <v>6</v>
      </c>
      <c r="B548" s="243" t="s">
        <v>569</v>
      </c>
      <c r="C548" s="244">
        <v>37802712.359999999</v>
      </c>
      <c r="D548" s="244">
        <v>11010196.390000001</v>
      </c>
      <c r="E548" s="244">
        <v>0</v>
      </c>
      <c r="F548" s="244">
        <v>48812908.75</v>
      </c>
      <c r="H548" s="234">
        <f>+C548+D548-E548</f>
        <v>48812908.75</v>
      </c>
      <c r="I548" s="234">
        <f>+F548-H548</f>
        <v>0</v>
      </c>
    </row>
    <row r="549" spans="1:11" x14ac:dyDescent="0.25">
      <c r="A549" s="158">
        <v>62</v>
      </c>
      <c r="B549" s="155" t="s">
        <v>570</v>
      </c>
      <c r="C549" s="156">
        <v>37802712.359999999</v>
      </c>
      <c r="D549" s="156">
        <v>11010196.390000001</v>
      </c>
      <c r="E549" s="156">
        <v>0</v>
      </c>
      <c r="F549" s="156">
        <v>48812908.75</v>
      </c>
    </row>
    <row r="550" spans="1:11" x14ac:dyDescent="0.25">
      <c r="A550" s="158">
        <v>6205</v>
      </c>
      <c r="B550" s="155" t="s">
        <v>345</v>
      </c>
      <c r="C550" s="156">
        <v>15307472.4</v>
      </c>
      <c r="D550" s="156">
        <v>10013141.640000001</v>
      </c>
      <c r="E550" s="156">
        <v>0</v>
      </c>
      <c r="F550" s="156">
        <v>25320614.039999999</v>
      </c>
    </row>
    <row r="551" spans="1:11" x14ac:dyDescent="0.25">
      <c r="A551" s="158">
        <v>620507</v>
      </c>
      <c r="B551" s="155" t="s">
        <v>240</v>
      </c>
      <c r="C551" s="156">
        <v>15307472.4</v>
      </c>
      <c r="D551" s="156">
        <v>10013141.640000001</v>
      </c>
      <c r="E551" s="156">
        <v>0</v>
      </c>
      <c r="F551" s="156">
        <v>25320614.039999999</v>
      </c>
    </row>
    <row r="552" spans="1:11" x14ac:dyDescent="0.25">
      <c r="A552" s="158">
        <v>620507001</v>
      </c>
      <c r="B552" s="155" t="s">
        <v>240</v>
      </c>
      <c r="C552" s="156">
        <v>15307472.4</v>
      </c>
      <c r="D552" s="156">
        <v>10013141.640000001</v>
      </c>
      <c r="E552" s="156">
        <v>0</v>
      </c>
      <c r="F552" s="156">
        <v>25320614.039999999</v>
      </c>
    </row>
    <row r="553" spans="1:11" s="233" customFormat="1" x14ac:dyDescent="0.25">
      <c r="A553" s="158">
        <v>6210</v>
      </c>
      <c r="B553" s="155" t="s">
        <v>463</v>
      </c>
      <c r="C553" s="156">
        <v>22495239.960000001</v>
      </c>
      <c r="D553" s="156">
        <v>997054.75</v>
      </c>
      <c r="E553" s="156">
        <v>0</v>
      </c>
      <c r="F553" s="156">
        <v>23492294.710000001</v>
      </c>
      <c r="G553" s="231"/>
      <c r="H553" s="231"/>
      <c r="I553" s="231"/>
      <c r="J553" s="231"/>
      <c r="K553" s="231"/>
    </row>
    <row r="554" spans="1:11" x14ac:dyDescent="0.25">
      <c r="A554" s="158">
        <v>621022</v>
      </c>
      <c r="B554" s="155" t="s">
        <v>155</v>
      </c>
      <c r="C554" s="156">
        <v>22495239.960000001</v>
      </c>
      <c r="D554" s="156">
        <v>997054.75</v>
      </c>
      <c r="E554" s="156">
        <v>0</v>
      </c>
      <c r="F554" s="156">
        <v>23492294.710000001</v>
      </c>
    </row>
    <row r="555" spans="1:11" x14ac:dyDescent="0.25">
      <c r="A555" s="158">
        <v>621022001</v>
      </c>
      <c r="B555" s="155" t="s">
        <v>155</v>
      </c>
      <c r="C555" s="156">
        <v>22495239.960000001</v>
      </c>
      <c r="D555" s="156">
        <v>997054.75</v>
      </c>
      <c r="E555" s="156">
        <v>0</v>
      </c>
      <c r="F555" s="156">
        <v>23492294.710000001</v>
      </c>
    </row>
    <row r="556" spans="1:11" x14ac:dyDescent="0.25">
      <c r="A556" s="157">
        <v>7</v>
      </c>
      <c r="B556" s="155" t="s">
        <v>571</v>
      </c>
      <c r="C556" s="156">
        <v>-30677829.68</v>
      </c>
      <c r="D556" s="156">
        <v>9060728.8300000001</v>
      </c>
      <c r="E556" s="156">
        <v>9060728.8300000001</v>
      </c>
      <c r="F556" s="156">
        <v>-30677829.68</v>
      </c>
      <c r="G556" s="233"/>
      <c r="H556" s="234">
        <f>+C556+D556-E556</f>
        <v>-30677829.68</v>
      </c>
      <c r="I556" s="234">
        <f>+F556-H556</f>
        <v>0</v>
      </c>
      <c r="J556" s="233"/>
      <c r="K556" s="233"/>
    </row>
    <row r="557" spans="1:11" x14ac:dyDescent="0.25">
      <c r="A557" s="158">
        <v>71</v>
      </c>
      <c r="B557" s="155" t="s">
        <v>572</v>
      </c>
      <c r="C557" s="156">
        <v>-30677829.68</v>
      </c>
      <c r="D557" s="156">
        <v>9060728.8300000001</v>
      </c>
      <c r="E557" s="156">
        <v>9060728.8300000001</v>
      </c>
      <c r="F557" s="156">
        <v>-30677829.68</v>
      </c>
    </row>
    <row r="558" spans="1:11" x14ac:dyDescent="0.25">
      <c r="A558" s="158">
        <v>7116</v>
      </c>
      <c r="B558" s="155" t="s">
        <v>573</v>
      </c>
      <c r="C558" s="156">
        <v>-30677829.68</v>
      </c>
      <c r="D558" s="156">
        <v>9060728.8300000001</v>
      </c>
      <c r="E558" s="156">
        <v>9060728.8300000001</v>
      </c>
      <c r="F558" s="156">
        <v>-30677829.68</v>
      </c>
    </row>
    <row r="559" spans="1:11" x14ac:dyDescent="0.25">
      <c r="A559" s="158">
        <v>711606</v>
      </c>
      <c r="B559" s="155" t="s">
        <v>127</v>
      </c>
      <c r="C559" s="156">
        <v>0</v>
      </c>
      <c r="D559" s="156">
        <v>9060728.8300000001</v>
      </c>
      <c r="E559" s="156">
        <v>0</v>
      </c>
      <c r="F559" s="156">
        <v>9060728.8300000001</v>
      </c>
    </row>
    <row r="560" spans="1:11" x14ac:dyDescent="0.25">
      <c r="A560" s="158">
        <v>711607</v>
      </c>
      <c r="B560" s="155" t="s">
        <v>263</v>
      </c>
      <c r="C560" s="156">
        <v>120357236</v>
      </c>
      <c r="D560" s="156">
        <v>0</v>
      </c>
      <c r="E560" s="156">
        <v>0</v>
      </c>
      <c r="F560" s="156">
        <v>120357236</v>
      </c>
    </row>
    <row r="561" spans="1:11" x14ac:dyDescent="0.25">
      <c r="A561" s="158">
        <v>711695</v>
      </c>
      <c r="B561" s="155" t="s">
        <v>574</v>
      </c>
      <c r="C561" s="156">
        <v>-151035065.68000001</v>
      </c>
      <c r="D561" s="156">
        <v>0</v>
      </c>
      <c r="E561" s="156">
        <v>9060728.8300000001</v>
      </c>
      <c r="F561" s="156">
        <v>-160095794.50999999</v>
      </c>
    </row>
    <row r="562" spans="1:11" x14ac:dyDescent="0.25">
      <c r="A562" s="157">
        <v>8</v>
      </c>
      <c r="B562" s="155" t="s">
        <v>289</v>
      </c>
      <c r="C562" s="156">
        <v>0</v>
      </c>
      <c r="D562" s="156">
        <v>0</v>
      </c>
      <c r="E562" s="156">
        <v>0</v>
      </c>
      <c r="F562" s="156">
        <v>0</v>
      </c>
    </row>
    <row r="563" spans="1:11" x14ac:dyDescent="0.25">
      <c r="A563" s="158">
        <v>81</v>
      </c>
      <c r="B563" s="155" t="s">
        <v>290</v>
      </c>
      <c r="C563" s="156">
        <v>900187156</v>
      </c>
      <c r="D563" s="156">
        <v>0</v>
      </c>
      <c r="E563" s="156">
        <v>0</v>
      </c>
      <c r="F563" s="156">
        <v>900187156</v>
      </c>
    </row>
    <row r="564" spans="1:11" x14ac:dyDescent="0.25">
      <c r="A564" s="158">
        <v>8120</v>
      </c>
      <c r="B564" s="155" t="s">
        <v>486</v>
      </c>
      <c r="C564" s="156">
        <v>900187156</v>
      </c>
      <c r="D564" s="156">
        <v>0</v>
      </c>
      <c r="E564" s="156">
        <v>0</v>
      </c>
      <c r="F564" s="156">
        <v>900187156</v>
      </c>
    </row>
    <row r="565" spans="1:11" x14ac:dyDescent="0.25">
      <c r="A565" s="158">
        <v>812004</v>
      </c>
      <c r="B565" s="155" t="s">
        <v>292</v>
      </c>
      <c r="C565" s="156">
        <v>900187156</v>
      </c>
      <c r="D565" s="156">
        <v>0</v>
      </c>
      <c r="E565" s="156">
        <v>0</v>
      </c>
      <c r="F565" s="156">
        <v>900187156</v>
      </c>
    </row>
    <row r="566" spans="1:11" x14ac:dyDescent="0.25">
      <c r="A566" s="158">
        <v>812004001</v>
      </c>
      <c r="B566" s="155" t="s">
        <v>292</v>
      </c>
      <c r="C566" s="156">
        <v>900187156</v>
      </c>
      <c r="D566" s="156">
        <v>0</v>
      </c>
      <c r="E566" s="156">
        <v>0</v>
      </c>
      <c r="F566" s="156">
        <v>900187156</v>
      </c>
    </row>
    <row r="567" spans="1:11" s="233" customFormat="1" x14ac:dyDescent="0.25">
      <c r="A567" s="158">
        <v>83</v>
      </c>
      <c r="B567" s="155" t="s">
        <v>487</v>
      </c>
      <c r="C567" s="156">
        <v>675955916.50999999</v>
      </c>
      <c r="D567" s="156">
        <v>0</v>
      </c>
      <c r="E567" s="156">
        <v>0</v>
      </c>
      <c r="F567" s="156">
        <v>675955916.50999999</v>
      </c>
      <c r="G567" s="231"/>
      <c r="H567" s="231"/>
      <c r="I567" s="231"/>
      <c r="J567" s="231"/>
      <c r="K567" s="231"/>
    </row>
    <row r="568" spans="1:11" x14ac:dyDescent="0.25">
      <c r="A568" s="158">
        <v>8315</v>
      </c>
      <c r="B568" s="155" t="s">
        <v>488</v>
      </c>
      <c r="C568" s="156">
        <v>566994668.79999995</v>
      </c>
      <c r="D568" s="156">
        <v>0</v>
      </c>
      <c r="E568" s="156">
        <v>0</v>
      </c>
      <c r="F568" s="156">
        <v>566994668.79999995</v>
      </c>
    </row>
    <row r="569" spans="1:11" x14ac:dyDescent="0.25">
      <c r="A569" s="158">
        <v>831510</v>
      </c>
      <c r="B569" s="155" t="s">
        <v>452</v>
      </c>
      <c r="C569" s="156">
        <v>566994668.79999995</v>
      </c>
      <c r="D569" s="156">
        <v>0</v>
      </c>
      <c r="E569" s="156">
        <v>0</v>
      </c>
      <c r="F569" s="156">
        <v>566994668.79999995</v>
      </c>
    </row>
    <row r="570" spans="1:11" x14ac:dyDescent="0.25">
      <c r="A570" s="158">
        <v>831510001</v>
      </c>
      <c r="B570" s="155" t="s">
        <v>452</v>
      </c>
      <c r="C570" s="156">
        <v>566994668.79999995</v>
      </c>
      <c r="D570" s="156">
        <v>0</v>
      </c>
      <c r="E570" s="156">
        <v>0</v>
      </c>
      <c r="F570" s="156">
        <v>566994668.79999995</v>
      </c>
      <c r="G570" s="233"/>
      <c r="H570" s="233"/>
      <c r="I570" s="233"/>
      <c r="J570" s="233"/>
      <c r="K570" s="233"/>
    </row>
    <row r="571" spans="1:11" x14ac:dyDescent="0.25">
      <c r="A571" s="158">
        <v>8361</v>
      </c>
      <c r="B571" s="155" t="s">
        <v>489</v>
      </c>
      <c r="C571" s="156">
        <v>108961247.70999999</v>
      </c>
      <c r="D571" s="156">
        <v>0</v>
      </c>
      <c r="E571" s="156">
        <v>0</v>
      </c>
      <c r="F571" s="156">
        <v>108961247.70999999</v>
      </c>
      <c r="G571" s="233"/>
      <c r="H571" s="234"/>
      <c r="I571" s="234"/>
      <c r="J571" s="233"/>
      <c r="K571" s="233"/>
    </row>
    <row r="572" spans="1:11" s="233" customFormat="1" x14ac:dyDescent="0.25">
      <c r="A572" s="158">
        <v>836101</v>
      </c>
      <c r="B572" s="155" t="s">
        <v>294</v>
      </c>
      <c r="C572" s="156">
        <v>108961247.70999999</v>
      </c>
      <c r="D572" s="156">
        <v>0</v>
      </c>
      <c r="E572" s="156">
        <v>0</v>
      </c>
      <c r="F572" s="156">
        <v>108961247.70999999</v>
      </c>
      <c r="G572" s="231"/>
      <c r="H572" s="231"/>
      <c r="I572" s="231"/>
      <c r="J572" s="231"/>
      <c r="K572" s="231"/>
    </row>
    <row r="573" spans="1:11" x14ac:dyDescent="0.25">
      <c r="A573" s="158">
        <v>836101001</v>
      </c>
      <c r="B573" s="155" t="s">
        <v>294</v>
      </c>
      <c r="C573" s="156">
        <v>108961247.70999999</v>
      </c>
      <c r="D573" s="156">
        <v>0</v>
      </c>
      <c r="E573" s="156">
        <v>0</v>
      </c>
      <c r="F573" s="156">
        <v>108961247.70999999</v>
      </c>
    </row>
    <row r="574" spans="1:11" x14ac:dyDescent="0.25">
      <c r="A574" s="158">
        <v>89</v>
      </c>
      <c r="B574" s="155" t="s">
        <v>295</v>
      </c>
      <c r="C574" s="156">
        <v>-1576143072.51</v>
      </c>
      <c r="D574" s="156">
        <v>0</v>
      </c>
      <c r="E574" s="156">
        <v>0</v>
      </c>
      <c r="F574" s="156">
        <v>-1576143072.51</v>
      </c>
    </row>
    <row r="575" spans="1:11" x14ac:dyDescent="0.25">
      <c r="A575" s="158">
        <v>8905</v>
      </c>
      <c r="B575" s="155" t="s">
        <v>490</v>
      </c>
      <c r="C575" s="156">
        <v>-900187156</v>
      </c>
      <c r="D575" s="156">
        <v>0</v>
      </c>
      <c r="E575" s="156">
        <v>0</v>
      </c>
      <c r="F575" s="156">
        <v>-900187156</v>
      </c>
    </row>
    <row r="576" spans="1:11" x14ac:dyDescent="0.25">
      <c r="A576" s="158">
        <v>890506</v>
      </c>
      <c r="B576" s="155" t="s">
        <v>291</v>
      </c>
      <c r="C576" s="156">
        <v>-900187156</v>
      </c>
      <c r="D576" s="156">
        <v>0</v>
      </c>
      <c r="E576" s="156">
        <v>0</v>
      </c>
      <c r="F576" s="156">
        <v>-900187156</v>
      </c>
    </row>
    <row r="577" spans="1:6" x14ac:dyDescent="0.25">
      <c r="A577" s="158">
        <v>890506001</v>
      </c>
      <c r="B577" s="155" t="s">
        <v>291</v>
      </c>
      <c r="C577" s="156">
        <v>-900187156</v>
      </c>
      <c r="D577" s="156">
        <v>0</v>
      </c>
      <c r="E577" s="156">
        <v>0</v>
      </c>
      <c r="F577" s="156">
        <v>-900187156</v>
      </c>
    </row>
    <row r="578" spans="1:6" x14ac:dyDescent="0.25">
      <c r="A578" s="158">
        <v>8915</v>
      </c>
      <c r="B578" s="155" t="s">
        <v>491</v>
      </c>
      <c r="C578" s="156">
        <v>-675955916.50999999</v>
      </c>
      <c r="D578" s="156">
        <v>0</v>
      </c>
      <c r="E578" s="156">
        <v>0</v>
      </c>
      <c r="F578" s="156">
        <v>-675955916.50999999</v>
      </c>
    </row>
    <row r="579" spans="1:6" x14ac:dyDescent="0.25">
      <c r="A579" s="158">
        <v>891506</v>
      </c>
      <c r="B579" s="155" t="s">
        <v>85</v>
      </c>
      <c r="C579" s="156">
        <v>-566994668.79999995</v>
      </c>
      <c r="D579" s="156">
        <v>0</v>
      </c>
      <c r="E579" s="156">
        <v>0</v>
      </c>
      <c r="F579" s="156">
        <v>-566994668.79999995</v>
      </c>
    </row>
    <row r="580" spans="1:6" x14ac:dyDescent="0.25">
      <c r="A580" s="158">
        <v>891506001</v>
      </c>
      <c r="B580" s="155" t="s">
        <v>85</v>
      </c>
      <c r="C580" s="156">
        <v>-566994668.79999995</v>
      </c>
      <c r="D580" s="156">
        <v>0</v>
      </c>
      <c r="E580" s="156">
        <v>0</v>
      </c>
      <c r="F580" s="156">
        <v>-566994668.79999995</v>
      </c>
    </row>
    <row r="581" spans="1:6" x14ac:dyDescent="0.25">
      <c r="A581" s="158">
        <v>891521</v>
      </c>
      <c r="B581" s="155" t="s">
        <v>87</v>
      </c>
      <c r="C581" s="156">
        <v>-108961247.70999999</v>
      </c>
      <c r="D581" s="156">
        <v>0</v>
      </c>
      <c r="E581" s="156">
        <v>0</v>
      </c>
      <c r="F581" s="156">
        <v>-108961247.70999999</v>
      </c>
    </row>
    <row r="582" spans="1:6" x14ac:dyDescent="0.25">
      <c r="A582" s="158">
        <v>891521001</v>
      </c>
      <c r="B582" s="155" t="s">
        <v>87</v>
      </c>
      <c r="C582" s="156">
        <v>-108961247.70999999</v>
      </c>
      <c r="D582" s="156">
        <v>0</v>
      </c>
      <c r="E582" s="156">
        <v>0</v>
      </c>
      <c r="F582" s="156">
        <v>-108961247.70999999</v>
      </c>
    </row>
    <row r="583" spans="1:6" x14ac:dyDescent="0.25">
      <c r="A583" s="158">
        <v>891590</v>
      </c>
      <c r="B583" s="155" t="s">
        <v>542</v>
      </c>
      <c r="C583" s="156">
        <v>0</v>
      </c>
      <c r="D583" s="156">
        <v>0</v>
      </c>
      <c r="E583" s="156">
        <v>0</v>
      </c>
      <c r="F583" s="156">
        <v>0</v>
      </c>
    </row>
    <row r="584" spans="1:6" x14ac:dyDescent="0.25">
      <c r="A584" s="158">
        <v>891590090</v>
      </c>
      <c r="B584" s="155" t="s">
        <v>543</v>
      </c>
      <c r="C584" s="156">
        <v>0</v>
      </c>
      <c r="D584" s="156">
        <v>0</v>
      </c>
      <c r="E584" s="156">
        <v>0</v>
      </c>
      <c r="F584" s="156">
        <v>0</v>
      </c>
    </row>
    <row r="585" spans="1:6" x14ac:dyDescent="0.25">
      <c r="A585" s="157">
        <v>9</v>
      </c>
      <c r="B585" s="155" t="s">
        <v>299</v>
      </c>
      <c r="C585" s="156">
        <v>0</v>
      </c>
      <c r="D585" s="156">
        <v>0</v>
      </c>
      <c r="E585" s="156">
        <v>0</v>
      </c>
      <c r="F585" s="156">
        <v>0</v>
      </c>
    </row>
    <row r="586" spans="1:6" x14ac:dyDescent="0.25">
      <c r="A586" s="158">
        <v>91</v>
      </c>
      <c r="B586" s="155" t="s">
        <v>300</v>
      </c>
      <c r="C586" s="156">
        <v>408157795</v>
      </c>
      <c r="D586" s="156">
        <v>0</v>
      </c>
      <c r="E586" s="156">
        <v>0</v>
      </c>
      <c r="F586" s="156">
        <v>408157795</v>
      </c>
    </row>
    <row r="587" spans="1:6" x14ac:dyDescent="0.25">
      <c r="A587" s="158">
        <v>9120</v>
      </c>
      <c r="B587" s="155" t="s">
        <v>486</v>
      </c>
      <c r="C587" s="156">
        <v>408157795</v>
      </c>
      <c r="D587" s="156">
        <v>0</v>
      </c>
      <c r="E587" s="156">
        <v>0</v>
      </c>
      <c r="F587" s="156">
        <v>408157795</v>
      </c>
    </row>
    <row r="588" spans="1:6" x14ac:dyDescent="0.25">
      <c r="A588" s="158">
        <v>912004</v>
      </c>
      <c r="B588" s="155" t="s">
        <v>301</v>
      </c>
      <c r="C588" s="156">
        <v>408157795</v>
      </c>
      <c r="D588" s="156">
        <v>0</v>
      </c>
      <c r="E588" s="156">
        <v>0</v>
      </c>
      <c r="F588" s="156">
        <v>408157795</v>
      </c>
    </row>
    <row r="589" spans="1:6" x14ac:dyDescent="0.25">
      <c r="A589" s="158">
        <v>912004001</v>
      </c>
      <c r="B589" s="155" t="s">
        <v>301</v>
      </c>
      <c r="C589" s="156">
        <v>408157795</v>
      </c>
      <c r="D589" s="156">
        <v>0</v>
      </c>
      <c r="E589" s="156">
        <v>0</v>
      </c>
      <c r="F589" s="156">
        <v>408157795</v>
      </c>
    </row>
    <row r="590" spans="1:6" x14ac:dyDescent="0.25">
      <c r="A590" s="158">
        <v>99</v>
      </c>
      <c r="B590" s="155" t="s">
        <v>492</v>
      </c>
      <c r="C590" s="156">
        <v>-408157795</v>
      </c>
      <c r="D590" s="156">
        <v>0</v>
      </c>
      <c r="E590" s="156">
        <v>0</v>
      </c>
      <c r="F590" s="156">
        <v>-408157795</v>
      </c>
    </row>
    <row r="591" spans="1:6" x14ac:dyDescent="0.25">
      <c r="A591" s="158">
        <v>9905</v>
      </c>
      <c r="B591" s="155" t="s">
        <v>493</v>
      </c>
      <c r="C591" s="156">
        <v>-408157795</v>
      </c>
      <c r="D591" s="156">
        <v>0</v>
      </c>
      <c r="E591" s="156">
        <v>0</v>
      </c>
      <c r="F591" s="156">
        <v>-408157795</v>
      </c>
    </row>
    <row r="592" spans="1:6" x14ac:dyDescent="0.25">
      <c r="A592" s="158">
        <v>990505</v>
      </c>
      <c r="B592" s="155" t="s">
        <v>291</v>
      </c>
      <c r="C592" s="156">
        <v>-408157795</v>
      </c>
      <c r="D592" s="156">
        <v>0</v>
      </c>
      <c r="E592" s="156">
        <v>0</v>
      </c>
      <c r="F592" s="156">
        <v>-408157795</v>
      </c>
    </row>
    <row r="593" spans="1:11" x14ac:dyDescent="0.25">
      <c r="A593" s="158">
        <v>990505001</v>
      </c>
      <c r="B593" s="155" t="s">
        <v>291</v>
      </c>
      <c r="C593" s="156">
        <v>-408157795</v>
      </c>
      <c r="D593" s="156">
        <v>0</v>
      </c>
      <c r="E593" s="156">
        <v>0</v>
      </c>
      <c r="F593" s="156">
        <v>-408157795</v>
      </c>
    </row>
    <row r="594" spans="1:11" x14ac:dyDescent="0.25">
      <c r="A594" s="155"/>
      <c r="B594" s="155" t="s">
        <v>494</v>
      </c>
      <c r="C594" s="156">
        <v>23053868759.66</v>
      </c>
      <c r="D594" s="156">
        <v>2337693304.5500002</v>
      </c>
      <c r="E594" s="156">
        <v>2337693304.5500002</v>
      </c>
      <c r="F594" s="156">
        <v>25085128169.400002</v>
      </c>
    </row>
    <row r="595" spans="1:11" x14ac:dyDescent="0.25">
      <c r="A595" s="235"/>
      <c r="B595" s="236"/>
      <c r="C595" s="237"/>
      <c r="D595" s="237"/>
      <c r="E595" s="237"/>
      <c r="F595" s="237"/>
    </row>
    <row r="596" spans="1:11" x14ac:dyDescent="0.25">
      <c r="A596" s="235"/>
      <c r="B596" s="236"/>
      <c r="C596" s="237"/>
      <c r="D596" s="237"/>
      <c r="E596" s="237"/>
      <c r="F596" s="237"/>
    </row>
    <row r="597" spans="1:11" x14ac:dyDescent="0.25">
      <c r="A597" s="235"/>
      <c r="B597" s="236"/>
      <c r="C597" s="237"/>
      <c r="D597" s="237"/>
      <c r="E597" s="237"/>
      <c r="F597" s="237"/>
      <c r="K597" s="233"/>
    </row>
    <row r="598" spans="1:11" x14ac:dyDescent="0.25">
      <c r="A598" s="235"/>
      <c r="B598" s="236"/>
      <c r="C598" s="237"/>
      <c r="D598" s="237"/>
      <c r="E598" s="237"/>
      <c r="F598" s="237"/>
    </row>
    <row r="599" spans="1:11" x14ac:dyDescent="0.25">
      <c r="A599" s="235"/>
      <c r="B599" s="236"/>
      <c r="C599" s="237"/>
      <c r="D599" s="237"/>
      <c r="E599" s="237"/>
      <c r="F599" s="237"/>
    </row>
    <row r="600" spans="1:11" x14ac:dyDescent="0.25">
      <c r="A600" s="235"/>
      <c r="B600" s="236"/>
      <c r="C600" s="237"/>
      <c r="D600" s="237"/>
      <c r="E600" s="237"/>
      <c r="F600" s="237"/>
    </row>
    <row r="601" spans="1:11" x14ac:dyDescent="0.25">
      <c r="A601" s="235"/>
      <c r="B601" s="236"/>
      <c r="C601" s="237"/>
      <c r="D601" s="237"/>
      <c r="E601" s="237"/>
      <c r="F601" s="237"/>
    </row>
    <row r="602" spans="1:11" x14ac:dyDescent="0.25">
      <c r="A602" s="235"/>
      <c r="B602" s="236"/>
      <c r="C602" s="237"/>
      <c r="D602" s="237"/>
      <c r="E602" s="237"/>
      <c r="F602" s="237"/>
      <c r="K602" s="233"/>
    </row>
    <row r="603" spans="1:11" x14ac:dyDescent="0.25">
      <c r="A603" s="235"/>
      <c r="B603" s="236"/>
      <c r="C603" s="237"/>
      <c r="D603" s="237"/>
      <c r="E603" s="237"/>
      <c r="F603" s="237"/>
    </row>
    <row r="604" spans="1:11" x14ac:dyDescent="0.25">
      <c r="A604" s="235"/>
      <c r="B604" s="236"/>
      <c r="C604" s="237"/>
      <c r="D604" s="237"/>
      <c r="E604" s="237"/>
      <c r="F604" s="237"/>
    </row>
    <row r="605" spans="1:11" x14ac:dyDescent="0.25">
      <c r="A605" s="235"/>
      <c r="B605" s="236"/>
      <c r="C605" s="237"/>
      <c r="D605" s="237"/>
      <c r="E605" s="237"/>
      <c r="F605" s="237"/>
    </row>
    <row r="606" spans="1:11" x14ac:dyDescent="0.25">
      <c r="A606" s="235"/>
      <c r="B606" s="236"/>
      <c r="C606" s="237"/>
      <c r="D606" s="237"/>
      <c r="E606" s="237"/>
      <c r="F606" s="237"/>
    </row>
    <row r="607" spans="1:11" x14ac:dyDescent="0.25">
      <c r="A607" s="235"/>
      <c r="B607" s="236"/>
      <c r="C607" s="237"/>
      <c r="D607" s="237"/>
      <c r="E607" s="237"/>
      <c r="F607" s="237"/>
    </row>
    <row r="608" spans="1:11" x14ac:dyDescent="0.25">
      <c r="A608" s="235"/>
      <c r="B608" s="236"/>
      <c r="C608" s="237"/>
      <c r="D608" s="237"/>
      <c r="E608" s="237"/>
      <c r="F608" s="237"/>
    </row>
    <row r="609" spans="1:10" x14ac:dyDescent="0.25">
      <c r="A609" s="235"/>
      <c r="B609" s="236"/>
      <c r="C609" s="237"/>
      <c r="D609" s="237"/>
      <c r="E609" s="237"/>
      <c r="F609" s="237"/>
    </row>
    <row r="610" spans="1:10" x14ac:dyDescent="0.25">
      <c r="A610" s="235"/>
      <c r="B610" s="236"/>
      <c r="C610" s="237"/>
      <c r="D610" s="237"/>
      <c r="E610" s="237"/>
      <c r="F610" s="237"/>
    </row>
    <row r="611" spans="1:10" x14ac:dyDescent="0.25">
      <c r="A611" s="235"/>
      <c r="B611" s="236"/>
      <c r="C611" s="237"/>
      <c r="D611" s="237"/>
      <c r="E611" s="237"/>
      <c r="F611" s="237"/>
      <c r="G611" s="233"/>
      <c r="H611" s="234"/>
      <c r="I611" s="234"/>
      <c r="J611" s="233"/>
    </row>
    <row r="612" spans="1:10" x14ac:dyDescent="0.25">
      <c r="A612" s="235"/>
      <c r="B612" s="236"/>
      <c r="C612" s="237"/>
      <c r="D612" s="237"/>
      <c r="E612" s="237"/>
      <c r="F612" s="237"/>
    </row>
    <row r="613" spans="1:10" x14ac:dyDescent="0.25">
      <c r="A613" s="235"/>
      <c r="B613" s="236"/>
      <c r="C613" s="237"/>
      <c r="D613" s="237"/>
      <c r="E613" s="237"/>
      <c r="F613" s="237"/>
    </row>
    <row r="614" spans="1:10" x14ac:dyDescent="0.25">
      <c r="A614" s="238"/>
      <c r="B614" s="236"/>
      <c r="C614" s="237"/>
      <c r="D614" s="237"/>
      <c r="E614" s="237"/>
      <c r="F614" s="237"/>
    </row>
    <row r="615" spans="1:10" x14ac:dyDescent="0.25">
      <c r="A615" s="235"/>
      <c r="B615" s="236"/>
      <c r="C615" s="237"/>
      <c r="D615" s="237"/>
      <c r="E615" s="237"/>
      <c r="F615" s="237"/>
    </row>
    <row r="616" spans="1:10" x14ac:dyDescent="0.25">
      <c r="A616" s="235"/>
      <c r="B616" s="236"/>
      <c r="C616" s="237"/>
      <c r="D616" s="237"/>
      <c r="E616" s="237"/>
      <c r="F616" s="237"/>
    </row>
    <row r="617" spans="1:10" x14ac:dyDescent="0.25">
      <c r="A617" s="235"/>
      <c r="B617" s="236"/>
      <c r="C617" s="237"/>
      <c r="D617" s="237"/>
      <c r="E617" s="237"/>
      <c r="F617" s="237"/>
    </row>
    <row r="618" spans="1:10" x14ac:dyDescent="0.25">
      <c r="A618" s="235"/>
      <c r="B618" s="236"/>
      <c r="C618" s="237"/>
      <c r="D618" s="237"/>
      <c r="E618" s="237"/>
      <c r="F618" s="237"/>
    </row>
    <row r="619" spans="1:10" x14ac:dyDescent="0.25">
      <c r="A619" s="235"/>
      <c r="B619" s="236"/>
      <c r="C619" s="237"/>
      <c r="D619" s="237"/>
      <c r="E619" s="237"/>
      <c r="F619" s="237"/>
    </row>
    <row r="620" spans="1:10" x14ac:dyDescent="0.25">
      <c r="A620" s="235"/>
      <c r="B620" s="236"/>
      <c r="C620" s="237"/>
      <c r="D620" s="237"/>
      <c r="E620" s="237"/>
      <c r="F620" s="237"/>
    </row>
    <row r="621" spans="1:10" x14ac:dyDescent="0.25">
      <c r="A621" s="235"/>
      <c r="B621" s="236"/>
      <c r="C621" s="237"/>
      <c r="D621" s="237"/>
      <c r="E621" s="237"/>
      <c r="F621" s="237"/>
    </row>
    <row r="622" spans="1:10" x14ac:dyDescent="0.25">
      <c r="A622" s="235"/>
      <c r="B622" s="236"/>
      <c r="C622" s="237"/>
      <c r="D622" s="237"/>
      <c r="E622" s="237"/>
      <c r="F622" s="237"/>
    </row>
    <row r="623" spans="1:10" x14ac:dyDescent="0.25">
      <c r="A623" s="235"/>
      <c r="B623" s="236"/>
      <c r="C623" s="237"/>
      <c r="D623" s="237"/>
      <c r="E623" s="237"/>
      <c r="F623" s="237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showGridLines="0" tabSelected="1" view="pageLayout" zoomScale="70" zoomScaleNormal="100" zoomScalePageLayoutView="70" workbookViewId="0"/>
  </sheetViews>
  <sheetFormatPr baseColWidth="10" defaultColWidth="14.42578125" defaultRowHeight="15" customHeight="1" x14ac:dyDescent="0.2"/>
  <cols>
    <col min="1" max="1" width="8" style="228" customWidth="1"/>
    <col min="2" max="2" width="37.42578125" style="228" customWidth="1"/>
    <col min="3" max="3" width="23.28515625" style="228" customWidth="1"/>
    <col min="4" max="4" width="4.140625" style="228" customWidth="1"/>
    <col min="5" max="5" width="24.28515625" style="228" customWidth="1"/>
    <col min="6" max="6" width="4.140625" style="228" customWidth="1"/>
    <col min="7" max="7" width="8" style="228" customWidth="1"/>
    <col min="8" max="8" width="35.85546875" style="228" customWidth="1"/>
    <col min="9" max="9" width="23.5703125" style="228" customWidth="1"/>
    <col min="10" max="10" width="4.140625" style="228" customWidth="1"/>
    <col min="11" max="11" width="23.7109375" style="228" customWidth="1"/>
    <col min="12" max="12" width="10.7109375" style="228" customWidth="1"/>
    <col min="13" max="13" width="24.7109375" style="228" customWidth="1"/>
    <col min="14" max="23" width="10.7109375" style="228" customWidth="1"/>
    <col min="24" max="16384" width="14.42578125" style="228"/>
  </cols>
  <sheetData>
    <row r="1" spans="1:26" ht="15.75" customHeight="1" x14ac:dyDescent="0.2">
      <c r="A1" s="27"/>
      <c r="B1" s="25"/>
      <c r="C1" s="25"/>
      <c r="D1" s="25"/>
      <c r="E1" s="25"/>
      <c r="F1" s="25"/>
      <c r="G1" s="208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.75" customHeight="1" x14ac:dyDescent="0.2">
      <c r="A2" s="27"/>
      <c r="B2" s="25"/>
      <c r="C2" s="25"/>
      <c r="D2" s="25"/>
      <c r="E2" s="25"/>
      <c r="F2" s="25"/>
      <c r="G2" s="208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5.75" customHeight="1" x14ac:dyDescent="0.2">
      <c r="A3" s="249" t="s">
        <v>0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25"/>
      <c r="Y3" s="25"/>
      <c r="Z3" s="25"/>
    </row>
    <row r="4" spans="1:26" ht="15.75" customHeight="1" x14ac:dyDescent="0.2">
      <c r="A4" s="249" t="s">
        <v>1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25"/>
      <c r="Y4" s="25"/>
      <c r="Z4" s="25"/>
    </row>
    <row r="5" spans="1:26" ht="15.75" customHeight="1" x14ac:dyDescent="0.2">
      <c r="A5" s="249" t="s">
        <v>2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25"/>
      <c r="Y5" s="25"/>
      <c r="Z5" s="25"/>
    </row>
    <row r="6" spans="1:26" ht="15.75" customHeight="1" x14ac:dyDescent="0.2">
      <c r="A6" s="249" t="s">
        <v>599</v>
      </c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25"/>
      <c r="Y6" s="25"/>
      <c r="Z6" s="25"/>
    </row>
    <row r="7" spans="1:26" ht="15.75" customHeight="1" x14ac:dyDescent="0.2">
      <c r="A7" s="226"/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25"/>
      <c r="Y7" s="25"/>
      <c r="Z7" s="25"/>
    </row>
    <row r="8" spans="1:26" ht="15.75" customHeight="1" x14ac:dyDescent="0.2">
      <c r="A8" s="25"/>
      <c r="B8" s="25"/>
      <c r="C8" s="25"/>
      <c r="D8" s="25"/>
      <c r="E8" s="25"/>
      <c r="F8" s="25"/>
      <c r="G8" s="208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5.75" customHeight="1" x14ac:dyDescent="0.2">
      <c r="A9" s="29"/>
      <c r="B9" s="29"/>
      <c r="C9" s="226" t="s">
        <v>3</v>
      </c>
      <c r="D9" s="226"/>
      <c r="E9" s="226" t="s">
        <v>3</v>
      </c>
      <c r="F9" s="34"/>
      <c r="G9" s="206"/>
      <c r="H9" s="34"/>
      <c r="I9" s="226" t="s">
        <v>3</v>
      </c>
      <c r="J9" s="226"/>
      <c r="K9" s="226" t="s">
        <v>3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ht="15.75" customHeight="1" x14ac:dyDescent="0.25">
      <c r="A10" s="29"/>
      <c r="B10" s="30" t="s">
        <v>4</v>
      </c>
      <c r="C10" s="41">
        <v>2022</v>
      </c>
      <c r="D10" s="41"/>
      <c r="E10" s="41">
        <v>2021</v>
      </c>
      <c r="F10" s="34"/>
      <c r="G10" s="206"/>
      <c r="H10" s="34" t="s">
        <v>4</v>
      </c>
      <c r="I10" s="41">
        <v>2022</v>
      </c>
      <c r="J10" s="41"/>
      <c r="K10" s="41">
        <v>2021</v>
      </c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15.75" customHeight="1" x14ac:dyDescent="0.25">
      <c r="A11" s="218" t="s">
        <v>5</v>
      </c>
      <c r="B11" s="219" t="s">
        <v>6</v>
      </c>
      <c r="C11" s="34"/>
      <c r="D11" s="34"/>
      <c r="E11" s="34"/>
      <c r="F11" s="34"/>
      <c r="G11" s="206" t="s">
        <v>5</v>
      </c>
      <c r="H11" s="226" t="s">
        <v>7</v>
      </c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ht="15.75" customHeight="1" x14ac:dyDescent="0.2">
      <c r="A12" s="29"/>
      <c r="B12" s="29"/>
      <c r="C12" s="25"/>
      <c r="D12" s="25"/>
      <c r="E12" s="25"/>
      <c r="F12" s="25"/>
      <c r="G12" s="208"/>
      <c r="H12" s="226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5.75" customHeight="1" x14ac:dyDescent="0.25">
      <c r="A13" s="29"/>
      <c r="B13" s="30" t="s">
        <v>8</v>
      </c>
      <c r="C13" s="87">
        <f>SUM(C14:C18)</f>
        <v>1851734721.8199999</v>
      </c>
      <c r="D13" s="87"/>
      <c r="E13" s="87">
        <f>SUM(E14:E18)</f>
        <v>1127659210.3899999</v>
      </c>
      <c r="F13" s="25"/>
      <c r="G13" s="208"/>
      <c r="H13" s="35" t="s">
        <v>8</v>
      </c>
      <c r="I13" s="87">
        <f>SUM(I14:I16)</f>
        <v>1142047456.8299999</v>
      </c>
      <c r="J13" s="87"/>
      <c r="K13" s="87">
        <f>SUM(K14:K18)</f>
        <v>1159783573.5799999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75" customHeight="1" x14ac:dyDescent="0.2">
      <c r="A14" s="29">
        <v>11</v>
      </c>
      <c r="B14" s="29" t="s">
        <v>9</v>
      </c>
      <c r="C14" s="86">
        <f>'ANEXO 2'!C14</f>
        <v>55182806.899999999</v>
      </c>
      <c r="D14" s="86"/>
      <c r="E14" s="86">
        <f>'ANEXO 2'!E14</f>
        <v>450266170.95999998</v>
      </c>
      <c r="F14" s="25"/>
      <c r="G14" s="27">
        <v>24</v>
      </c>
      <c r="H14" s="25" t="s">
        <v>10</v>
      </c>
      <c r="I14" s="86">
        <f>'ANEXO 2'!I14</f>
        <v>120418761.92</v>
      </c>
      <c r="J14" s="86"/>
      <c r="K14" s="86">
        <f>'ANEXO 2'!K14</f>
        <v>208113666.66999999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.75" customHeight="1" x14ac:dyDescent="0.2">
      <c r="A15" s="29">
        <v>13</v>
      </c>
      <c r="B15" s="29" t="s">
        <v>11</v>
      </c>
      <c r="C15" s="86">
        <f>'ANEXO 2'!C18</f>
        <v>682722223</v>
      </c>
      <c r="D15" s="86"/>
      <c r="E15" s="86">
        <f>'ANEXO 2'!E18</f>
        <v>117490811</v>
      </c>
      <c r="F15" s="25"/>
      <c r="G15" s="27">
        <v>25</v>
      </c>
      <c r="H15" s="25" t="s">
        <v>12</v>
      </c>
      <c r="I15" s="86">
        <f>'ANEXO 2'!I23</f>
        <v>1021628694.91</v>
      </c>
      <c r="J15" s="86"/>
      <c r="K15" s="86">
        <f>'ANEXO 2'!K23</f>
        <v>951669906.90999997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5.75" customHeight="1" x14ac:dyDescent="0.2">
      <c r="A16" s="29">
        <v>15</v>
      </c>
      <c r="B16" s="29" t="s">
        <v>13</v>
      </c>
      <c r="C16" s="86">
        <f>'ANEXO 2'!C23</f>
        <v>634917145.35000002</v>
      </c>
      <c r="D16" s="86"/>
      <c r="E16" s="86">
        <f>'ANEXO 2'!E23</f>
        <v>484555077.05000001</v>
      </c>
      <c r="F16" s="220"/>
      <c r="G16" s="27"/>
      <c r="H16" s="25"/>
      <c r="I16" s="86"/>
      <c r="J16" s="86"/>
      <c r="K16" s="86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5.75" customHeight="1" x14ac:dyDescent="0.2">
      <c r="A17" s="29"/>
      <c r="B17" s="6" t="s">
        <v>14</v>
      </c>
      <c r="C17" s="86">
        <f>'ANEXO 2'!C29</f>
        <v>478912546.56999999</v>
      </c>
      <c r="D17" s="86"/>
      <c r="E17" s="86">
        <f>'ANEXO 2'!E29</f>
        <v>75347151.379999995</v>
      </c>
      <c r="F17" s="220"/>
      <c r="G17" s="27"/>
      <c r="H17" s="25"/>
      <c r="I17" s="86"/>
      <c r="J17" s="86"/>
      <c r="K17" s="86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5.75" customHeight="1" x14ac:dyDescent="0.2">
      <c r="A18" s="29"/>
      <c r="B18" s="29"/>
      <c r="C18" s="86"/>
      <c r="D18" s="86"/>
      <c r="E18" s="86"/>
      <c r="F18" s="220"/>
      <c r="I18" s="93"/>
      <c r="J18" s="86"/>
      <c r="K18" s="86">
        <f>'[1]ANEXO 2'!K37</f>
        <v>0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5.75" customHeight="1" x14ac:dyDescent="0.25">
      <c r="A19" s="29"/>
      <c r="B19" s="30" t="s">
        <v>15</v>
      </c>
      <c r="C19" s="87">
        <f>SUM(C20:C22)</f>
        <v>8563072133.6000004</v>
      </c>
      <c r="D19" s="87"/>
      <c r="E19" s="87">
        <f>SUM(E20:E22)</f>
        <v>8062313298.5099993</v>
      </c>
      <c r="F19" s="25"/>
      <c r="G19" s="27"/>
      <c r="H19" s="30" t="s">
        <v>15</v>
      </c>
      <c r="I19" s="87">
        <f>I20</f>
        <v>85394444</v>
      </c>
      <c r="J19" s="87"/>
      <c r="K19" s="87">
        <f>K20</f>
        <v>81395952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5.75" customHeight="1" x14ac:dyDescent="0.2">
      <c r="A20" s="29">
        <v>12</v>
      </c>
      <c r="B20" s="29" t="s">
        <v>16</v>
      </c>
      <c r="C20" s="86">
        <f>'ANEXO 2'!C36</f>
        <v>1000</v>
      </c>
      <c r="D20" s="87"/>
      <c r="E20" s="86">
        <f>'ANEXO 2'!E36</f>
        <v>1000</v>
      </c>
      <c r="F20" s="25"/>
      <c r="G20" s="27">
        <v>27</v>
      </c>
      <c r="H20" s="25" t="s">
        <v>17</v>
      </c>
      <c r="I20" s="86">
        <f>'ANEXO 2'!I32</f>
        <v>85394444</v>
      </c>
      <c r="J20" s="87"/>
      <c r="K20" s="86">
        <f>'ANEXO 2'!K32</f>
        <v>81395952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5.75" customHeight="1" x14ac:dyDescent="0.2">
      <c r="A21" s="29">
        <v>16</v>
      </c>
      <c r="B21" s="29" t="s">
        <v>18</v>
      </c>
      <c r="C21" s="86">
        <f>'ANEXO 2'!C39</f>
        <v>8086190188.1599998</v>
      </c>
      <c r="D21" s="86"/>
      <c r="E21" s="86">
        <f>'ANEXO 2'!E39</f>
        <v>7572263277.8699989</v>
      </c>
      <c r="F21" s="25"/>
      <c r="G21" s="27"/>
      <c r="I21" s="86"/>
      <c r="J21" s="86"/>
      <c r="K21" s="86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9.5" customHeight="1" x14ac:dyDescent="0.25">
      <c r="A22" s="6">
        <v>19</v>
      </c>
      <c r="B22" s="6" t="s">
        <v>14</v>
      </c>
      <c r="C22" s="86">
        <f>'ANEXO 2'!C62</f>
        <v>476880945.44000006</v>
      </c>
      <c r="D22" s="86"/>
      <c r="E22" s="86">
        <f>'ANEXO 2'!E62</f>
        <v>490049020.6400001</v>
      </c>
      <c r="F22" s="25"/>
      <c r="G22" s="27"/>
      <c r="H22" s="221" t="s">
        <v>19</v>
      </c>
      <c r="I22" s="87">
        <f>I19+I13</f>
        <v>1227441900.8299999</v>
      </c>
      <c r="J22" s="86"/>
      <c r="K22" s="87">
        <f>K19+K13</f>
        <v>1241179525.5799999</v>
      </c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9.5" customHeight="1" x14ac:dyDescent="0.2">
      <c r="A23" s="6"/>
      <c r="B23" s="6"/>
      <c r="C23" s="86"/>
      <c r="D23" s="86"/>
      <c r="E23" s="86"/>
      <c r="F23" s="25"/>
      <c r="G23" s="27"/>
      <c r="H23" s="226"/>
      <c r="I23" s="86"/>
      <c r="J23" s="86"/>
      <c r="K23" s="86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9.5" customHeight="1" x14ac:dyDescent="0.2">
      <c r="A24" s="6"/>
      <c r="B24" s="6"/>
      <c r="C24" s="86"/>
      <c r="D24" s="86"/>
      <c r="E24" s="86"/>
      <c r="F24" s="25"/>
      <c r="G24" s="27"/>
      <c r="H24" s="226" t="s">
        <v>20</v>
      </c>
      <c r="I24" s="86"/>
      <c r="J24" s="86"/>
      <c r="K24" s="86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9.5" customHeight="1" x14ac:dyDescent="0.2">
      <c r="A25" s="6"/>
      <c r="B25" s="6"/>
      <c r="C25" s="86"/>
      <c r="D25" s="86"/>
      <c r="E25" s="86"/>
      <c r="F25" s="25"/>
      <c r="G25" s="27"/>
      <c r="H25" s="226"/>
      <c r="I25" s="86"/>
      <c r="J25" s="86"/>
      <c r="K25" s="86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5.75" customHeight="1" x14ac:dyDescent="0.2">
      <c r="A26" s="6"/>
      <c r="B26" s="6"/>
      <c r="C26" s="86"/>
      <c r="D26" s="86"/>
      <c r="E26" s="86"/>
      <c r="F26" s="25"/>
      <c r="G26" s="27">
        <v>31</v>
      </c>
      <c r="H26" s="251" t="s">
        <v>21</v>
      </c>
      <c r="I26" s="86">
        <f>+'ANEXO 2'!I42</f>
        <v>9187364954.5900002</v>
      </c>
      <c r="J26" s="86"/>
      <c r="K26" s="86">
        <f>'ANEXO 2'!K42</f>
        <v>7948792983.3199987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.75" customHeight="1" x14ac:dyDescent="0.2">
      <c r="A27" s="29"/>
      <c r="B27" s="29"/>
      <c r="C27" s="86"/>
      <c r="D27" s="86"/>
      <c r="E27" s="86"/>
      <c r="F27" s="25"/>
      <c r="G27" s="27"/>
      <c r="H27" s="251"/>
      <c r="I27" s="86"/>
      <c r="J27" s="86"/>
      <c r="K27" s="86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5.75" customHeight="1" x14ac:dyDescent="0.2">
      <c r="A28" s="29"/>
      <c r="B28" s="29"/>
      <c r="C28" s="86"/>
      <c r="D28" s="86"/>
      <c r="E28" s="86"/>
      <c r="F28" s="25"/>
      <c r="G28" s="208"/>
      <c r="H28" s="25"/>
      <c r="I28" s="86"/>
      <c r="J28" s="86"/>
      <c r="K28" s="86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.75" customHeight="1" x14ac:dyDescent="0.2">
      <c r="A29" s="29"/>
      <c r="B29" s="29"/>
      <c r="C29" s="86"/>
      <c r="D29" s="86"/>
      <c r="E29" s="86"/>
      <c r="F29" s="25"/>
      <c r="G29" s="208"/>
      <c r="H29" s="34" t="s">
        <v>22</v>
      </c>
      <c r="I29" s="87">
        <f>+I26</f>
        <v>9187364954.5900002</v>
      </c>
      <c r="J29" s="87"/>
      <c r="K29" s="87">
        <f>+K26</f>
        <v>7948792983.3199987</v>
      </c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5.75" customHeight="1" x14ac:dyDescent="0.2">
      <c r="A30" s="29"/>
      <c r="B30" s="29"/>
      <c r="C30" s="86"/>
      <c r="D30" s="86"/>
      <c r="E30" s="86"/>
      <c r="F30" s="25"/>
      <c r="G30" s="208"/>
      <c r="H30" s="34"/>
      <c r="I30" s="87"/>
      <c r="J30" s="87"/>
      <c r="K30" s="87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customHeight="1" thickBot="1" x14ac:dyDescent="0.3">
      <c r="A31" s="29"/>
      <c r="B31" s="222" t="s">
        <v>23</v>
      </c>
      <c r="C31" s="223">
        <f>C13+C19</f>
        <v>10414806855.42</v>
      </c>
      <c r="D31" s="217"/>
      <c r="E31" s="223">
        <f>E13+E19</f>
        <v>9189972508.8999996</v>
      </c>
      <c r="F31" s="25"/>
      <c r="G31" s="208"/>
      <c r="H31" s="35" t="s">
        <v>24</v>
      </c>
      <c r="I31" s="223">
        <f>I22+I29</f>
        <v>10414806855.42</v>
      </c>
      <c r="J31" s="217"/>
      <c r="K31" s="223">
        <f>K22+K29</f>
        <v>9189972508.8999977</v>
      </c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.75" customHeight="1" thickTop="1" x14ac:dyDescent="0.2">
      <c r="A32" s="29"/>
      <c r="B32" s="29"/>
      <c r="C32" s="86"/>
      <c r="D32" s="86"/>
      <c r="E32" s="86"/>
      <c r="F32" s="25"/>
      <c r="G32" s="208"/>
      <c r="H32" s="25"/>
      <c r="I32" s="86"/>
      <c r="J32" s="86"/>
      <c r="K32" s="86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customHeight="1" x14ac:dyDescent="0.2">
      <c r="A33" s="29"/>
      <c r="B33" s="29"/>
      <c r="C33" s="86"/>
      <c r="D33" s="86"/>
      <c r="E33" s="86"/>
      <c r="F33" s="25"/>
      <c r="G33" s="208"/>
      <c r="H33" s="25"/>
      <c r="I33" s="86"/>
      <c r="J33" s="86"/>
      <c r="K33" s="86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.75" customHeight="1" x14ac:dyDescent="0.2">
      <c r="A34" s="29"/>
      <c r="B34" s="252" t="s">
        <v>25</v>
      </c>
      <c r="C34" s="86"/>
      <c r="D34" s="86"/>
      <c r="E34" s="86"/>
      <c r="F34" s="25"/>
      <c r="G34" s="208"/>
      <c r="H34" s="250" t="s">
        <v>26</v>
      </c>
      <c r="I34" s="86"/>
      <c r="J34" s="86"/>
      <c r="K34" s="86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customHeight="1" x14ac:dyDescent="0.2">
      <c r="A35" s="29"/>
      <c r="B35" s="252"/>
      <c r="C35" s="86"/>
      <c r="D35" s="86"/>
      <c r="E35" s="86"/>
      <c r="F35" s="25"/>
      <c r="G35" s="208"/>
      <c r="H35" s="250"/>
      <c r="I35" s="86"/>
      <c r="J35" s="86"/>
      <c r="K35" s="86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.75" customHeight="1" x14ac:dyDescent="0.2">
      <c r="A36" s="29">
        <v>81</v>
      </c>
      <c r="B36" s="29" t="s">
        <v>27</v>
      </c>
      <c r="C36" s="86">
        <f>+'ANEXO 2'!C72</f>
        <v>900187156</v>
      </c>
      <c r="D36" s="86"/>
      <c r="E36" s="86">
        <f>'ANEXO 2'!E72</f>
        <v>859972664</v>
      </c>
      <c r="F36" s="25"/>
      <c r="G36" s="39">
        <v>91</v>
      </c>
      <c r="H36" s="25" t="s">
        <v>28</v>
      </c>
      <c r="I36" s="86">
        <f>+'ANEXO 2'!I72</f>
        <v>408157795</v>
      </c>
      <c r="J36" s="86"/>
      <c r="K36" s="86">
        <f>'ANEXO 2'!K72</f>
        <v>408157795</v>
      </c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.75" customHeight="1" x14ac:dyDescent="0.2">
      <c r="A37" s="29">
        <v>83</v>
      </c>
      <c r="B37" s="29" t="s">
        <v>29</v>
      </c>
      <c r="C37" s="86">
        <f>+'ANEXO 2'!C75</f>
        <v>675955916.50999999</v>
      </c>
      <c r="D37" s="86"/>
      <c r="E37" s="86">
        <f>'ANEXO 2'!E75</f>
        <v>675955916.50999999</v>
      </c>
      <c r="F37" s="25"/>
      <c r="G37" s="214"/>
      <c r="H37" s="25"/>
      <c r="I37" s="86"/>
      <c r="J37" s="86"/>
      <c r="K37" s="86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.75" customHeight="1" x14ac:dyDescent="0.2">
      <c r="A38" s="29"/>
      <c r="B38" s="29"/>
      <c r="C38" s="86"/>
      <c r="D38" s="86"/>
      <c r="E38" s="86"/>
      <c r="F38" s="25"/>
      <c r="G38" s="39"/>
      <c r="H38" s="25"/>
      <c r="I38" s="86"/>
      <c r="J38" s="86"/>
      <c r="K38" s="86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.75" customHeight="1" x14ac:dyDescent="0.2">
      <c r="A39" s="29"/>
      <c r="B39" s="252" t="s">
        <v>30</v>
      </c>
      <c r="C39" s="86"/>
      <c r="D39" s="86"/>
      <c r="E39" s="86"/>
      <c r="F39" s="25"/>
      <c r="G39" s="39"/>
      <c r="H39" s="250" t="s">
        <v>31</v>
      </c>
      <c r="I39" s="86"/>
      <c r="J39" s="86"/>
      <c r="K39" s="86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.75" customHeight="1" x14ac:dyDescent="0.2">
      <c r="A40" s="29"/>
      <c r="B40" s="252"/>
      <c r="C40" s="86"/>
      <c r="D40" s="86"/>
      <c r="E40" s="86"/>
      <c r="F40" s="25"/>
      <c r="G40" s="39"/>
      <c r="H40" s="250"/>
      <c r="I40" s="86"/>
      <c r="J40" s="86"/>
      <c r="K40" s="86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5.75" customHeight="1" x14ac:dyDescent="0.2">
      <c r="A41" s="29">
        <v>89</v>
      </c>
      <c r="B41" s="29" t="s">
        <v>32</v>
      </c>
      <c r="C41" s="86">
        <f>+'ANEXO 2'!C81</f>
        <v>-1576143072.51</v>
      </c>
      <c r="D41" s="86"/>
      <c r="E41" s="86">
        <f>'ANEXO 2'!E81</f>
        <v>-1535928580.51</v>
      </c>
      <c r="F41" s="25"/>
      <c r="G41" s="39">
        <v>99</v>
      </c>
      <c r="H41" s="25" t="s">
        <v>33</v>
      </c>
      <c r="I41" s="86">
        <f>+'ANEXO 2'!I81</f>
        <v>-408157795</v>
      </c>
      <c r="J41" s="86"/>
      <c r="K41" s="86">
        <f>'ANEXO 2'!K81</f>
        <v>-408157795</v>
      </c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.75" customHeight="1" x14ac:dyDescent="0.2">
      <c r="A42" s="29"/>
      <c r="B42" s="29"/>
      <c r="C42" s="25"/>
      <c r="D42" s="25"/>
      <c r="F42" s="25"/>
      <c r="G42" s="208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5.75" customHeight="1" x14ac:dyDescent="0.2">
      <c r="A43" s="27"/>
      <c r="B43" s="25"/>
      <c r="C43" s="25"/>
      <c r="D43" s="25"/>
      <c r="E43" s="25"/>
      <c r="F43" s="25"/>
      <c r="G43" s="208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5.75" customHeight="1" x14ac:dyDescent="0.2">
      <c r="A44" s="27"/>
      <c r="B44" s="3"/>
      <c r="C44" s="3"/>
      <c r="D44" s="3"/>
      <c r="E44" s="3"/>
      <c r="F44" s="3"/>
      <c r="G44" s="23"/>
      <c r="H44" s="3"/>
      <c r="I44" s="3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.75" customHeight="1" x14ac:dyDescent="0.2">
      <c r="A45" s="27"/>
      <c r="B45" s="27"/>
      <c r="C45" s="22"/>
      <c r="D45" s="22"/>
      <c r="E45" s="27"/>
      <c r="F45" s="3"/>
      <c r="G45" s="23"/>
      <c r="H45" s="6"/>
      <c r="I45" s="27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5.75" customHeight="1" x14ac:dyDescent="0.25">
      <c r="A46" s="27"/>
      <c r="C46" s="32" t="s">
        <v>34</v>
      </c>
      <c r="D46" s="32"/>
      <c r="E46" s="32"/>
      <c r="F46" s="25"/>
      <c r="G46" s="208"/>
      <c r="H46" s="12" t="s">
        <v>496</v>
      </c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.75" customHeight="1" x14ac:dyDescent="0.2">
      <c r="A47" s="27"/>
      <c r="C47" s="27" t="s">
        <v>35</v>
      </c>
      <c r="D47" s="27"/>
      <c r="E47" s="27"/>
      <c r="F47" s="25"/>
      <c r="G47" s="208"/>
      <c r="H47" s="29" t="s">
        <v>497</v>
      </c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5.75" customHeight="1" x14ac:dyDescent="0.2">
      <c r="A48" s="27"/>
      <c r="B48" s="25"/>
      <c r="C48" s="25"/>
      <c r="D48" s="25"/>
      <c r="E48" s="25"/>
      <c r="F48" s="25"/>
      <c r="G48" s="208"/>
      <c r="H48" s="29" t="s">
        <v>36</v>
      </c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.75" customHeight="1" x14ac:dyDescent="0.2">
      <c r="A49" s="27"/>
      <c r="B49" s="31"/>
      <c r="C49" s="224"/>
      <c r="D49" s="224"/>
      <c r="E49" s="29" t="s">
        <v>37</v>
      </c>
      <c r="F49" s="25"/>
      <c r="G49" s="208"/>
      <c r="I49" s="29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.75" customHeight="1" x14ac:dyDescent="0.2">
      <c r="A50" s="27"/>
      <c r="B50" s="25"/>
      <c r="C50" s="25"/>
      <c r="D50" s="25"/>
      <c r="E50" s="25"/>
      <c r="F50" s="25"/>
      <c r="G50" s="208"/>
      <c r="I50" s="29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5.75" customHeight="1" x14ac:dyDescent="0.2">
      <c r="A51" s="27"/>
      <c r="B51" s="25"/>
      <c r="C51" s="25"/>
      <c r="D51" s="25"/>
      <c r="E51" s="25"/>
      <c r="F51" s="25"/>
      <c r="G51" s="208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.75" customHeight="1" x14ac:dyDescent="0.2">
      <c r="A52" s="27"/>
      <c r="B52" s="25"/>
      <c r="C52" s="25"/>
      <c r="D52" s="25"/>
      <c r="E52" s="25"/>
      <c r="F52" s="25"/>
      <c r="G52" s="208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.75" customHeight="1" x14ac:dyDescent="0.2">
      <c r="A53" s="27"/>
      <c r="B53" s="25"/>
      <c r="C53" s="25"/>
      <c r="D53" s="25"/>
      <c r="E53" s="25"/>
      <c r="F53" s="25"/>
      <c r="G53" s="208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.75" customHeight="1" x14ac:dyDescent="0.2">
      <c r="A54" s="27"/>
      <c r="B54" s="25"/>
      <c r="C54" s="25"/>
      <c r="D54" s="25"/>
      <c r="E54" s="25"/>
      <c r="F54" s="25"/>
      <c r="G54" s="208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5.75" customHeight="1" x14ac:dyDescent="0.2">
      <c r="A55" s="27"/>
      <c r="B55" s="25"/>
      <c r="C55" s="25"/>
      <c r="D55" s="25"/>
      <c r="E55" s="25"/>
      <c r="F55" s="25"/>
      <c r="G55" s="208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5.75" customHeight="1" x14ac:dyDescent="0.2">
      <c r="A56" s="27"/>
      <c r="B56" s="25"/>
      <c r="C56" s="25"/>
      <c r="D56" s="25"/>
      <c r="E56" s="25"/>
      <c r="F56" s="25"/>
      <c r="G56" s="208"/>
      <c r="H56" s="40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5.75" customHeight="1" x14ac:dyDescent="0.2">
      <c r="A57" s="27"/>
      <c r="B57" s="25"/>
      <c r="C57" s="25"/>
      <c r="D57" s="25"/>
      <c r="E57" s="25"/>
      <c r="F57" s="25"/>
      <c r="G57" s="208"/>
      <c r="H57" s="2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5.75" customHeight="1" x14ac:dyDescent="0.2">
      <c r="A58" s="27"/>
      <c r="B58" s="25"/>
      <c r="C58" s="25"/>
      <c r="D58" s="25"/>
      <c r="E58" s="25"/>
      <c r="F58" s="25"/>
      <c r="G58" s="208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5.75" customHeight="1" x14ac:dyDescent="0.2">
      <c r="A59" s="27"/>
      <c r="B59" s="25"/>
      <c r="C59" s="25"/>
      <c r="D59" s="25"/>
      <c r="E59" s="25"/>
      <c r="F59" s="25"/>
      <c r="G59" s="208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5.75" customHeight="1" x14ac:dyDescent="0.2">
      <c r="A60" s="27"/>
      <c r="B60" s="25"/>
      <c r="C60" s="25"/>
      <c r="D60" s="25"/>
      <c r="E60" s="25"/>
      <c r="F60" s="25"/>
      <c r="G60" s="208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5.75" customHeight="1" x14ac:dyDescent="0.2">
      <c r="A61" s="27"/>
      <c r="B61" s="25"/>
      <c r="C61" s="25"/>
      <c r="D61" s="25"/>
      <c r="E61" s="25"/>
      <c r="F61" s="25"/>
      <c r="G61" s="208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5.75" customHeight="1" x14ac:dyDescent="0.2">
      <c r="A62" s="27"/>
      <c r="B62" s="25"/>
      <c r="C62" s="25"/>
      <c r="D62" s="25"/>
      <c r="E62" s="25"/>
      <c r="F62" s="25"/>
      <c r="G62" s="208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5.75" customHeight="1" x14ac:dyDescent="0.2">
      <c r="A63" s="27"/>
      <c r="B63" s="25"/>
      <c r="C63" s="25"/>
      <c r="D63" s="25"/>
      <c r="E63" s="25"/>
      <c r="F63" s="25"/>
      <c r="G63" s="208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5.75" customHeight="1" x14ac:dyDescent="0.2">
      <c r="A64" s="27"/>
      <c r="B64" s="25"/>
      <c r="C64" s="25"/>
      <c r="D64" s="25"/>
      <c r="E64" s="25"/>
      <c r="F64" s="25"/>
      <c r="G64" s="208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5.75" customHeight="1" x14ac:dyDescent="0.2">
      <c r="A65" s="27"/>
      <c r="B65" s="25"/>
      <c r="C65" s="25"/>
      <c r="D65" s="25"/>
      <c r="E65" s="25"/>
      <c r="F65" s="25"/>
      <c r="G65" s="208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5.75" customHeight="1" x14ac:dyDescent="0.2">
      <c r="A66" s="27"/>
      <c r="B66" s="25"/>
      <c r="C66" s="25"/>
      <c r="D66" s="25"/>
      <c r="E66" s="25"/>
      <c r="F66" s="25"/>
      <c r="G66" s="208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5.75" customHeight="1" x14ac:dyDescent="0.2">
      <c r="A67" s="27"/>
      <c r="B67" s="25"/>
      <c r="C67" s="25"/>
      <c r="D67" s="25"/>
      <c r="E67" s="25"/>
      <c r="F67" s="25"/>
      <c r="G67" s="208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5.75" customHeight="1" x14ac:dyDescent="0.2">
      <c r="A68" s="27"/>
      <c r="B68" s="25"/>
      <c r="C68" s="25"/>
      <c r="D68" s="25"/>
      <c r="E68" s="25"/>
      <c r="F68" s="25"/>
      <c r="G68" s="208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5.75" customHeight="1" x14ac:dyDescent="0.2">
      <c r="A69" s="27"/>
      <c r="B69" s="25"/>
      <c r="C69" s="25"/>
      <c r="D69" s="25"/>
      <c r="E69" s="25"/>
      <c r="F69" s="25"/>
      <c r="G69" s="208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5.75" customHeight="1" x14ac:dyDescent="0.2">
      <c r="A70" s="27"/>
      <c r="B70" s="25"/>
      <c r="C70" s="25"/>
      <c r="D70" s="25"/>
      <c r="E70" s="25"/>
      <c r="F70" s="25"/>
      <c r="G70" s="208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5.75" customHeight="1" x14ac:dyDescent="0.2">
      <c r="A71" s="27"/>
      <c r="B71" s="25"/>
      <c r="C71" s="25"/>
      <c r="D71" s="25"/>
      <c r="E71" s="25"/>
      <c r="F71" s="25"/>
      <c r="G71" s="208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5.75" customHeight="1" x14ac:dyDescent="0.2">
      <c r="A72" s="27"/>
      <c r="B72" s="25"/>
      <c r="C72" s="25"/>
      <c r="D72" s="25"/>
      <c r="E72" s="25"/>
      <c r="F72" s="25"/>
      <c r="G72" s="208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5.75" customHeight="1" x14ac:dyDescent="0.2">
      <c r="A73" s="27"/>
      <c r="B73" s="25"/>
      <c r="C73" s="25"/>
      <c r="D73" s="25"/>
      <c r="E73" s="25"/>
      <c r="F73" s="25"/>
      <c r="G73" s="208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5.75" customHeight="1" x14ac:dyDescent="0.2">
      <c r="A74" s="27"/>
      <c r="B74" s="25"/>
      <c r="C74" s="25"/>
      <c r="D74" s="25"/>
      <c r="E74" s="25"/>
      <c r="F74" s="25"/>
      <c r="G74" s="208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5.75" customHeight="1" x14ac:dyDescent="0.2">
      <c r="A75" s="27"/>
      <c r="B75" s="25"/>
      <c r="C75" s="25"/>
      <c r="D75" s="25"/>
      <c r="E75" s="25"/>
      <c r="F75" s="25"/>
      <c r="G75" s="208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5.75" customHeight="1" x14ac:dyDescent="0.2">
      <c r="A76" s="27"/>
      <c r="B76" s="25"/>
      <c r="C76" s="25"/>
      <c r="D76" s="25"/>
      <c r="E76" s="25"/>
      <c r="F76" s="25"/>
      <c r="G76" s="208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5.75" customHeight="1" x14ac:dyDescent="0.2">
      <c r="A77" s="27"/>
      <c r="B77" s="25"/>
      <c r="C77" s="25"/>
      <c r="D77" s="25"/>
      <c r="E77" s="25"/>
      <c r="F77" s="25"/>
      <c r="G77" s="208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5.75" customHeight="1" x14ac:dyDescent="0.2">
      <c r="A78" s="27"/>
      <c r="B78" s="25"/>
      <c r="C78" s="25"/>
      <c r="D78" s="25"/>
      <c r="E78" s="25"/>
      <c r="F78" s="25"/>
      <c r="G78" s="208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5.75" customHeight="1" x14ac:dyDescent="0.2">
      <c r="A79" s="27"/>
      <c r="B79" s="25"/>
      <c r="C79" s="25"/>
      <c r="D79" s="25"/>
      <c r="E79" s="25"/>
      <c r="F79" s="25"/>
      <c r="G79" s="208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5.75" customHeight="1" x14ac:dyDescent="0.2">
      <c r="A80" s="27"/>
      <c r="B80" s="25"/>
      <c r="C80" s="25"/>
      <c r="D80" s="25"/>
      <c r="E80" s="25"/>
      <c r="F80" s="25"/>
      <c r="G80" s="208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5.75" customHeight="1" x14ac:dyDescent="0.2">
      <c r="A81" s="27"/>
      <c r="B81" s="25"/>
      <c r="C81" s="25"/>
      <c r="D81" s="25"/>
      <c r="E81" s="25"/>
      <c r="F81" s="25"/>
      <c r="G81" s="208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5.75" customHeight="1" x14ac:dyDescent="0.2">
      <c r="A82" s="27"/>
      <c r="B82" s="25"/>
      <c r="C82" s="25"/>
      <c r="D82" s="25"/>
      <c r="E82" s="25"/>
      <c r="F82" s="25"/>
      <c r="G82" s="208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5.75" customHeight="1" x14ac:dyDescent="0.2">
      <c r="A83" s="27"/>
      <c r="B83" s="25"/>
      <c r="C83" s="25"/>
      <c r="D83" s="25"/>
      <c r="E83" s="25"/>
      <c r="F83" s="25"/>
      <c r="G83" s="208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5.75" customHeight="1" x14ac:dyDescent="0.2">
      <c r="A84" s="27"/>
      <c r="B84" s="25"/>
      <c r="C84" s="25"/>
      <c r="D84" s="25"/>
      <c r="E84" s="25"/>
      <c r="F84" s="25"/>
      <c r="G84" s="208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5.75" customHeight="1" x14ac:dyDescent="0.2">
      <c r="A85" s="27"/>
      <c r="B85" s="25"/>
      <c r="C85" s="25"/>
      <c r="D85" s="25"/>
      <c r="E85" s="25"/>
      <c r="F85" s="25"/>
      <c r="G85" s="208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5.75" customHeight="1" x14ac:dyDescent="0.2">
      <c r="A86" s="27"/>
      <c r="B86" s="25"/>
      <c r="C86" s="25"/>
      <c r="D86" s="25"/>
      <c r="E86" s="25"/>
      <c r="F86" s="25"/>
      <c r="G86" s="208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5.75" customHeight="1" x14ac:dyDescent="0.2">
      <c r="A87" s="27"/>
      <c r="B87" s="25"/>
      <c r="C87" s="25"/>
      <c r="D87" s="25"/>
      <c r="E87" s="25"/>
      <c r="F87" s="25"/>
      <c r="G87" s="208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5.75" customHeight="1" x14ac:dyDescent="0.2">
      <c r="A88" s="27"/>
      <c r="B88" s="25"/>
      <c r="C88" s="25"/>
      <c r="D88" s="25"/>
      <c r="E88" s="25"/>
      <c r="F88" s="25"/>
      <c r="G88" s="208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5.75" customHeight="1" x14ac:dyDescent="0.2">
      <c r="A89" s="27"/>
      <c r="B89" s="25"/>
      <c r="C89" s="25"/>
      <c r="D89" s="25"/>
      <c r="E89" s="25"/>
      <c r="F89" s="25"/>
      <c r="G89" s="208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5.75" customHeight="1" x14ac:dyDescent="0.2">
      <c r="A90" s="27"/>
      <c r="B90" s="25"/>
      <c r="C90" s="25"/>
      <c r="D90" s="25"/>
      <c r="E90" s="25"/>
      <c r="F90" s="25"/>
      <c r="G90" s="208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5.75" customHeight="1" x14ac:dyDescent="0.2">
      <c r="A91" s="27"/>
      <c r="B91" s="25"/>
      <c r="C91" s="25"/>
      <c r="D91" s="25"/>
      <c r="E91" s="25"/>
      <c r="F91" s="25"/>
      <c r="G91" s="208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5.75" customHeight="1" x14ac:dyDescent="0.2">
      <c r="A92" s="27"/>
      <c r="B92" s="25"/>
      <c r="C92" s="25"/>
      <c r="D92" s="25"/>
      <c r="E92" s="25"/>
      <c r="F92" s="25"/>
      <c r="G92" s="208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5.75" customHeight="1" x14ac:dyDescent="0.2">
      <c r="A93" s="27"/>
      <c r="B93" s="25"/>
      <c r="C93" s="25"/>
      <c r="D93" s="25"/>
      <c r="E93" s="25"/>
      <c r="F93" s="25"/>
      <c r="G93" s="208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5.75" customHeight="1" x14ac:dyDescent="0.2">
      <c r="A94" s="27"/>
      <c r="B94" s="25"/>
      <c r="C94" s="25"/>
      <c r="D94" s="25"/>
      <c r="E94" s="25"/>
      <c r="F94" s="25"/>
      <c r="G94" s="208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5.75" customHeight="1" x14ac:dyDescent="0.2">
      <c r="A95" s="27"/>
      <c r="B95" s="25"/>
      <c r="C95" s="25"/>
      <c r="D95" s="25"/>
      <c r="E95" s="25"/>
      <c r="F95" s="25"/>
      <c r="G95" s="208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5.75" customHeight="1" x14ac:dyDescent="0.2">
      <c r="A96" s="27"/>
      <c r="B96" s="25"/>
      <c r="C96" s="25"/>
      <c r="D96" s="25"/>
      <c r="E96" s="25"/>
      <c r="F96" s="25"/>
      <c r="G96" s="208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5.75" customHeight="1" x14ac:dyDescent="0.2">
      <c r="A97" s="27"/>
      <c r="B97" s="25"/>
      <c r="C97" s="25"/>
      <c r="D97" s="25"/>
      <c r="E97" s="25"/>
      <c r="F97" s="25"/>
      <c r="G97" s="208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5.75" customHeight="1" x14ac:dyDescent="0.2">
      <c r="A98" s="27"/>
      <c r="B98" s="25"/>
      <c r="C98" s="25"/>
      <c r="D98" s="25"/>
      <c r="E98" s="25"/>
      <c r="F98" s="25"/>
      <c r="G98" s="208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5.75" customHeight="1" x14ac:dyDescent="0.2">
      <c r="A99" s="27"/>
      <c r="B99" s="25"/>
      <c r="C99" s="25"/>
      <c r="D99" s="25"/>
      <c r="E99" s="25"/>
      <c r="F99" s="25"/>
      <c r="G99" s="208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5.75" customHeight="1" x14ac:dyDescent="0.2">
      <c r="A100" s="27"/>
      <c r="B100" s="25"/>
      <c r="C100" s="25"/>
      <c r="D100" s="25"/>
      <c r="E100" s="25"/>
      <c r="F100" s="25"/>
      <c r="G100" s="208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5.75" customHeight="1" x14ac:dyDescent="0.2">
      <c r="A101" s="27"/>
      <c r="B101" s="25"/>
      <c r="C101" s="25"/>
      <c r="D101" s="25"/>
      <c r="E101" s="25"/>
      <c r="F101" s="25"/>
      <c r="G101" s="208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5.75" customHeight="1" x14ac:dyDescent="0.2">
      <c r="A102" s="27"/>
      <c r="B102" s="25"/>
      <c r="C102" s="25"/>
      <c r="D102" s="25"/>
      <c r="E102" s="25"/>
      <c r="F102" s="25"/>
      <c r="G102" s="208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5.75" customHeight="1" x14ac:dyDescent="0.2">
      <c r="A103" s="27"/>
      <c r="B103" s="25"/>
      <c r="C103" s="25"/>
      <c r="D103" s="25"/>
      <c r="E103" s="25"/>
      <c r="F103" s="25"/>
      <c r="G103" s="208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5.75" customHeight="1" x14ac:dyDescent="0.2">
      <c r="A104" s="27"/>
      <c r="B104" s="25"/>
      <c r="C104" s="25"/>
      <c r="D104" s="25"/>
      <c r="E104" s="25"/>
      <c r="F104" s="25"/>
      <c r="G104" s="208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5.75" customHeight="1" x14ac:dyDescent="0.2">
      <c r="A105" s="27"/>
      <c r="B105" s="25"/>
      <c r="C105" s="25"/>
      <c r="D105" s="25"/>
      <c r="E105" s="25"/>
      <c r="F105" s="25"/>
      <c r="G105" s="208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5.75" customHeight="1" x14ac:dyDescent="0.2">
      <c r="A106" s="27"/>
      <c r="B106" s="25"/>
      <c r="C106" s="25"/>
      <c r="D106" s="25"/>
      <c r="E106" s="25"/>
      <c r="F106" s="25"/>
      <c r="G106" s="208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5.75" customHeight="1" x14ac:dyDescent="0.2">
      <c r="A107" s="27"/>
      <c r="B107" s="25"/>
      <c r="C107" s="25"/>
      <c r="D107" s="25"/>
      <c r="E107" s="25"/>
      <c r="F107" s="25"/>
      <c r="G107" s="208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5.75" customHeight="1" x14ac:dyDescent="0.2">
      <c r="A108" s="27"/>
      <c r="B108" s="25"/>
      <c r="C108" s="25"/>
      <c r="D108" s="25"/>
      <c r="E108" s="25"/>
      <c r="F108" s="25"/>
      <c r="G108" s="208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5.75" customHeight="1" x14ac:dyDescent="0.2">
      <c r="A109" s="27"/>
      <c r="B109" s="25"/>
      <c r="C109" s="25"/>
      <c r="D109" s="25"/>
      <c r="E109" s="25"/>
      <c r="F109" s="25"/>
      <c r="G109" s="208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5.75" customHeight="1" x14ac:dyDescent="0.2">
      <c r="A110" s="27"/>
      <c r="B110" s="25"/>
      <c r="C110" s="25"/>
      <c r="D110" s="25"/>
      <c r="E110" s="25"/>
      <c r="F110" s="25"/>
      <c r="G110" s="208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5.75" customHeight="1" x14ac:dyDescent="0.2">
      <c r="A111" s="27"/>
      <c r="B111" s="25"/>
      <c r="C111" s="25"/>
      <c r="D111" s="25"/>
      <c r="E111" s="25"/>
      <c r="F111" s="25"/>
      <c r="G111" s="208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5.75" customHeight="1" x14ac:dyDescent="0.2">
      <c r="A112" s="27"/>
      <c r="B112" s="25"/>
      <c r="C112" s="25"/>
      <c r="D112" s="25"/>
      <c r="E112" s="25"/>
      <c r="F112" s="25"/>
      <c r="G112" s="208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5.75" customHeight="1" x14ac:dyDescent="0.2">
      <c r="A113" s="27"/>
      <c r="B113" s="25"/>
      <c r="C113" s="25"/>
      <c r="D113" s="25"/>
      <c r="E113" s="25"/>
      <c r="F113" s="25"/>
      <c r="G113" s="208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5.75" customHeight="1" x14ac:dyDescent="0.2">
      <c r="A114" s="27"/>
      <c r="B114" s="25"/>
      <c r="C114" s="25"/>
      <c r="D114" s="25"/>
      <c r="E114" s="25"/>
      <c r="F114" s="25"/>
      <c r="G114" s="208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5.75" customHeight="1" x14ac:dyDescent="0.2">
      <c r="A115" s="27"/>
      <c r="B115" s="25"/>
      <c r="C115" s="25"/>
      <c r="D115" s="25"/>
      <c r="E115" s="25"/>
      <c r="F115" s="25"/>
      <c r="G115" s="208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5.75" customHeight="1" x14ac:dyDescent="0.2">
      <c r="A116" s="27"/>
      <c r="B116" s="25"/>
      <c r="C116" s="25"/>
      <c r="D116" s="25"/>
      <c r="E116" s="25"/>
      <c r="F116" s="25"/>
      <c r="G116" s="208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5.75" customHeight="1" x14ac:dyDescent="0.2">
      <c r="A117" s="27"/>
      <c r="B117" s="25"/>
      <c r="C117" s="25"/>
      <c r="D117" s="25"/>
      <c r="E117" s="25"/>
      <c r="F117" s="25"/>
      <c r="G117" s="208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5.75" customHeight="1" x14ac:dyDescent="0.2">
      <c r="A118" s="27"/>
      <c r="B118" s="25"/>
      <c r="C118" s="25"/>
      <c r="D118" s="25"/>
      <c r="E118" s="25"/>
      <c r="F118" s="25"/>
      <c r="G118" s="208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5.75" customHeight="1" x14ac:dyDescent="0.2">
      <c r="A119" s="27"/>
      <c r="B119" s="25"/>
      <c r="C119" s="25"/>
      <c r="D119" s="25"/>
      <c r="E119" s="25"/>
      <c r="F119" s="25"/>
      <c r="G119" s="208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5.75" customHeight="1" x14ac:dyDescent="0.2">
      <c r="A120" s="27"/>
      <c r="B120" s="25"/>
      <c r="C120" s="25"/>
      <c r="D120" s="25"/>
      <c r="E120" s="25"/>
      <c r="F120" s="25"/>
      <c r="G120" s="208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5.75" customHeight="1" x14ac:dyDescent="0.2">
      <c r="A121" s="27"/>
      <c r="B121" s="25"/>
      <c r="C121" s="25"/>
      <c r="D121" s="25"/>
      <c r="E121" s="25"/>
      <c r="F121" s="25"/>
      <c r="G121" s="208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5.75" customHeight="1" x14ac:dyDescent="0.2">
      <c r="A122" s="27"/>
      <c r="B122" s="25"/>
      <c r="C122" s="25"/>
      <c r="D122" s="25"/>
      <c r="E122" s="25"/>
      <c r="F122" s="25"/>
      <c r="G122" s="208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5.75" customHeight="1" x14ac:dyDescent="0.2">
      <c r="A123" s="27"/>
      <c r="B123" s="25"/>
      <c r="C123" s="25"/>
      <c r="D123" s="25"/>
      <c r="E123" s="25"/>
      <c r="F123" s="25"/>
      <c r="G123" s="208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5.75" customHeight="1" x14ac:dyDescent="0.2">
      <c r="A124" s="27"/>
      <c r="B124" s="25"/>
      <c r="C124" s="25"/>
      <c r="D124" s="25"/>
      <c r="E124" s="25"/>
      <c r="F124" s="25"/>
      <c r="G124" s="208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5.75" customHeight="1" x14ac:dyDescent="0.2">
      <c r="A125" s="27"/>
      <c r="B125" s="25"/>
      <c r="C125" s="25"/>
      <c r="D125" s="25"/>
      <c r="E125" s="25"/>
      <c r="F125" s="25"/>
      <c r="G125" s="208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5.75" customHeight="1" x14ac:dyDescent="0.2">
      <c r="A126" s="27"/>
      <c r="B126" s="25"/>
      <c r="C126" s="25"/>
      <c r="D126" s="25"/>
      <c r="E126" s="25"/>
      <c r="F126" s="25"/>
      <c r="G126" s="208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5.75" customHeight="1" x14ac:dyDescent="0.2">
      <c r="A127" s="27"/>
      <c r="B127" s="25"/>
      <c r="C127" s="25"/>
      <c r="D127" s="25"/>
      <c r="E127" s="25"/>
      <c r="F127" s="25"/>
      <c r="G127" s="208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5.75" customHeight="1" x14ac:dyDescent="0.2">
      <c r="A128" s="27"/>
      <c r="B128" s="25"/>
      <c r="C128" s="25"/>
      <c r="D128" s="25"/>
      <c r="E128" s="25"/>
      <c r="F128" s="25"/>
      <c r="G128" s="208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5.75" customHeight="1" x14ac:dyDescent="0.2">
      <c r="A129" s="27"/>
      <c r="B129" s="25"/>
      <c r="C129" s="25"/>
      <c r="D129" s="25"/>
      <c r="E129" s="25"/>
      <c r="F129" s="25"/>
      <c r="G129" s="208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5.75" customHeight="1" x14ac:dyDescent="0.2">
      <c r="A130" s="27"/>
      <c r="B130" s="25"/>
      <c r="C130" s="25"/>
      <c r="D130" s="25"/>
      <c r="E130" s="25"/>
      <c r="F130" s="25"/>
      <c r="G130" s="208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5.75" customHeight="1" x14ac:dyDescent="0.2">
      <c r="A131" s="27"/>
      <c r="B131" s="25"/>
      <c r="C131" s="25"/>
      <c r="D131" s="25"/>
      <c r="E131" s="25"/>
      <c r="F131" s="25"/>
      <c r="G131" s="208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5.75" customHeight="1" x14ac:dyDescent="0.2">
      <c r="A132" s="27"/>
      <c r="B132" s="25"/>
      <c r="C132" s="25"/>
      <c r="D132" s="25"/>
      <c r="E132" s="25"/>
      <c r="F132" s="25"/>
      <c r="G132" s="208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5.75" customHeight="1" x14ac:dyDescent="0.2">
      <c r="A133" s="27"/>
      <c r="B133" s="25"/>
      <c r="C133" s="25"/>
      <c r="D133" s="25"/>
      <c r="E133" s="25"/>
      <c r="F133" s="25"/>
      <c r="G133" s="208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5.75" customHeight="1" x14ac:dyDescent="0.2">
      <c r="A134" s="27"/>
      <c r="B134" s="25"/>
      <c r="C134" s="25"/>
      <c r="D134" s="25"/>
      <c r="E134" s="25"/>
      <c r="F134" s="25"/>
      <c r="G134" s="208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5.75" customHeight="1" x14ac:dyDescent="0.2">
      <c r="A135" s="27"/>
      <c r="B135" s="25"/>
      <c r="C135" s="25"/>
      <c r="D135" s="25"/>
      <c r="E135" s="25"/>
      <c r="F135" s="25"/>
      <c r="G135" s="208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5.75" customHeight="1" x14ac:dyDescent="0.2">
      <c r="A136" s="27"/>
      <c r="B136" s="25"/>
      <c r="C136" s="25"/>
      <c r="D136" s="25"/>
      <c r="E136" s="25"/>
      <c r="F136" s="25"/>
      <c r="G136" s="208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5.75" customHeight="1" x14ac:dyDescent="0.2">
      <c r="A137" s="27"/>
      <c r="B137" s="25"/>
      <c r="C137" s="25"/>
      <c r="D137" s="25"/>
      <c r="E137" s="25"/>
      <c r="F137" s="25"/>
      <c r="G137" s="208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5.75" customHeight="1" x14ac:dyDescent="0.2">
      <c r="A138" s="27"/>
      <c r="B138" s="25"/>
      <c r="C138" s="25"/>
      <c r="D138" s="25"/>
      <c r="E138" s="25"/>
      <c r="F138" s="25"/>
      <c r="G138" s="208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5.75" customHeight="1" x14ac:dyDescent="0.2">
      <c r="A139" s="27"/>
      <c r="B139" s="25"/>
      <c r="C139" s="25"/>
      <c r="D139" s="25"/>
      <c r="E139" s="25"/>
      <c r="F139" s="25"/>
      <c r="G139" s="208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5.75" customHeight="1" x14ac:dyDescent="0.2">
      <c r="A140" s="27"/>
      <c r="B140" s="25"/>
      <c r="C140" s="25"/>
      <c r="D140" s="25"/>
      <c r="E140" s="25"/>
      <c r="F140" s="25"/>
      <c r="G140" s="208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5.75" customHeight="1" x14ac:dyDescent="0.2">
      <c r="A141" s="27"/>
      <c r="B141" s="25"/>
      <c r="C141" s="25"/>
      <c r="D141" s="25"/>
      <c r="E141" s="25"/>
      <c r="F141" s="25"/>
      <c r="G141" s="208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5.75" customHeight="1" x14ac:dyDescent="0.2">
      <c r="A142" s="27"/>
      <c r="B142" s="25"/>
      <c r="C142" s="25"/>
      <c r="D142" s="25"/>
      <c r="E142" s="25"/>
      <c r="F142" s="25"/>
      <c r="G142" s="208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5.75" customHeight="1" x14ac:dyDescent="0.2">
      <c r="A143" s="27"/>
      <c r="B143" s="25"/>
      <c r="C143" s="25"/>
      <c r="D143" s="25"/>
      <c r="E143" s="25"/>
      <c r="F143" s="25"/>
      <c r="G143" s="208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5.75" customHeight="1" x14ac:dyDescent="0.2">
      <c r="A144" s="27"/>
      <c r="B144" s="25"/>
      <c r="C144" s="25"/>
      <c r="D144" s="25"/>
      <c r="E144" s="25"/>
      <c r="F144" s="25"/>
      <c r="G144" s="208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5.75" customHeight="1" x14ac:dyDescent="0.2">
      <c r="A145" s="27"/>
      <c r="B145" s="25"/>
      <c r="C145" s="25"/>
      <c r="D145" s="25"/>
      <c r="E145" s="25"/>
      <c r="F145" s="25"/>
      <c r="G145" s="208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5.75" customHeight="1" x14ac:dyDescent="0.2">
      <c r="A146" s="27"/>
      <c r="B146" s="25"/>
      <c r="C146" s="25"/>
      <c r="D146" s="25"/>
      <c r="E146" s="25"/>
      <c r="F146" s="25"/>
      <c r="G146" s="208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5.75" customHeight="1" x14ac:dyDescent="0.2">
      <c r="A147" s="27"/>
      <c r="B147" s="25"/>
      <c r="C147" s="25"/>
      <c r="D147" s="25"/>
      <c r="E147" s="25"/>
      <c r="F147" s="25"/>
      <c r="G147" s="208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5.75" customHeight="1" x14ac:dyDescent="0.2">
      <c r="A148" s="27"/>
      <c r="B148" s="25"/>
      <c r="C148" s="25"/>
      <c r="D148" s="25"/>
      <c r="E148" s="25"/>
      <c r="F148" s="25"/>
      <c r="G148" s="208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5.75" customHeight="1" x14ac:dyDescent="0.2">
      <c r="A149" s="27"/>
      <c r="B149" s="25"/>
      <c r="C149" s="25"/>
      <c r="D149" s="25"/>
      <c r="E149" s="25"/>
      <c r="F149" s="25"/>
      <c r="G149" s="208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5.75" customHeight="1" x14ac:dyDescent="0.2">
      <c r="A150" s="27"/>
      <c r="B150" s="25"/>
      <c r="C150" s="25"/>
      <c r="D150" s="25"/>
      <c r="E150" s="25"/>
      <c r="F150" s="25"/>
      <c r="G150" s="208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5.75" customHeight="1" x14ac:dyDescent="0.2">
      <c r="A151" s="27"/>
      <c r="B151" s="25"/>
      <c r="C151" s="25"/>
      <c r="D151" s="25"/>
      <c r="E151" s="25"/>
      <c r="F151" s="25"/>
      <c r="G151" s="208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5.75" customHeight="1" x14ac:dyDescent="0.2">
      <c r="A152" s="27"/>
      <c r="B152" s="25"/>
      <c r="C152" s="25"/>
      <c r="D152" s="25"/>
      <c r="E152" s="25"/>
      <c r="F152" s="25"/>
      <c r="G152" s="208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5.75" customHeight="1" x14ac:dyDescent="0.2">
      <c r="A153" s="27"/>
      <c r="B153" s="25"/>
      <c r="C153" s="25"/>
      <c r="D153" s="25"/>
      <c r="E153" s="25"/>
      <c r="F153" s="25"/>
      <c r="G153" s="208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5.75" customHeight="1" x14ac:dyDescent="0.2">
      <c r="A154" s="27"/>
      <c r="B154" s="25"/>
      <c r="C154" s="25"/>
      <c r="D154" s="25"/>
      <c r="E154" s="25"/>
      <c r="F154" s="25"/>
      <c r="G154" s="208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5.75" customHeight="1" x14ac:dyDescent="0.2">
      <c r="A155" s="27"/>
      <c r="B155" s="25"/>
      <c r="C155" s="25"/>
      <c r="D155" s="25"/>
      <c r="E155" s="25"/>
      <c r="F155" s="25"/>
      <c r="G155" s="208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5.75" customHeight="1" x14ac:dyDescent="0.2">
      <c r="A156" s="27"/>
      <c r="B156" s="25"/>
      <c r="C156" s="25"/>
      <c r="D156" s="25"/>
      <c r="E156" s="25"/>
      <c r="F156" s="25"/>
      <c r="G156" s="208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5.75" customHeight="1" x14ac:dyDescent="0.2">
      <c r="A157" s="27"/>
      <c r="B157" s="25"/>
      <c r="C157" s="25"/>
      <c r="D157" s="25"/>
      <c r="E157" s="25"/>
      <c r="F157" s="25"/>
      <c r="G157" s="208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5.75" customHeight="1" x14ac:dyDescent="0.2">
      <c r="A158" s="27"/>
      <c r="B158" s="25"/>
      <c r="C158" s="25"/>
      <c r="D158" s="25"/>
      <c r="E158" s="25"/>
      <c r="F158" s="25"/>
      <c r="G158" s="208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5.75" customHeight="1" x14ac:dyDescent="0.2">
      <c r="A159" s="27"/>
      <c r="B159" s="25"/>
      <c r="C159" s="25"/>
      <c r="D159" s="25"/>
      <c r="E159" s="25"/>
      <c r="F159" s="25"/>
      <c r="G159" s="208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5.75" customHeight="1" x14ac:dyDescent="0.2">
      <c r="A160" s="27"/>
      <c r="B160" s="25"/>
      <c r="C160" s="25"/>
      <c r="D160" s="25"/>
      <c r="E160" s="25"/>
      <c r="F160" s="25"/>
      <c r="G160" s="208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5.75" customHeight="1" x14ac:dyDescent="0.2">
      <c r="A161" s="27"/>
      <c r="B161" s="25"/>
      <c r="C161" s="25"/>
      <c r="D161" s="25"/>
      <c r="E161" s="25"/>
      <c r="F161" s="25"/>
      <c r="G161" s="208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5.75" customHeight="1" x14ac:dyDescent="0.2">
      <c r="A162" s="27"/>
      <c r="B162" s="25"/>
      <c r="C162" s="25"/>
      <c r="D162" s="25"/>
      <c r="E162" s="25"/>
      <c r="F162" s="25"/>
      <c r="G162" s="208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5.75" customHeight="1" x14ac:dyDescent="0.2">
      <c r="A163" s="27"/>
      <c r="B163" s="25"/>
      <c r="C163" s="25"/>
      <c r="D163" s="25"/>
      <c r="E163" s="25"/>
      <c r="F163" s="25"/>
      <c r="G163" s="208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5.75" customHeight="1" x14ac:dyDescent="0.2">
      <c r="A164" s="27"/>
      <c r="B164" s="25"/>
      <c r="C164" s="25"/>
      <c r="D164" s="25"/>
      <c r="E164" s="25"/>
      <c r="F164" s="25"/>
      <c r="G164" s="208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5.75" customHeight="1" x14ac:dyDescent="0.2">
      <c r="A165" s="27"/>
      <c r="B165" s="25"/>
      <c r="C165" s="25"/>
      <c r="D165" s="25"/>
      <c r="E165" s="25"/>
      <c r="F165" s="25"/>
      <c r="G165" s="208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5.75" customHeight="1" x14ac:dyDescent="0.2">
      <c r="A166" s="27"/>
      <c r="B166" s="25"/>
      <c r="C166" s="25"/>
      <c r="D166" s="25"/>
      <c r="E166" s="25"/>
      <c r="F166" s="25"/>
      <c r="G166" s="208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5.75" customHeight="1" x14ac:dyDescent="0.2">
      <c r="A167" s="27"/>
      <c r="B167" s="25"/>
      <c r="C167" s="25"/>
      <c r="D167" s="25"/>
      <c r="E167" s="25"/>
      <c r="F167" s="25"/>
      <c r="G167" s="208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5.75" customHeight="1" x14ac:dyDescent="0.2">
      <c r="A168" s="27"/>
      <c r="B168" s="25"/>
      <c r="C168" s="25"/>
      <c r="D168" s="25"/>
      <c r="E168" s="25"/>
      <c r="F168" s="25"/>
      <c r="G168" s="208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5.75" customHeight="1" x14ac:dyDescent="0.2">
      <c r="A169" s="27"/>
      <c r="B169" s="25"/>
      <c r="C169" s="25"/>
      <c r="D169" s="25"/>
      <c r="E169" s="25"/>
      <c r="F169" s="25"/>
      <c r="G169" s="208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5.75" customHeight="1" x14ac:dyDescent="0.2">
      <c r="A170" s="27"/>
      <c r="B170" s="25"/>
      <c r="C170" s="25"/>
      <c r="D170" s="25"/>
      <c r="E170" s="25"/>
      <c r="F170" s="25"/>
      <c r="G170" s="208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5.75" customHeight="1" x14ac:dyDescent="0.2">
      <c r="A171" s="27"/>
      <c r="B171" s="25"/>
      <c r="C171" s="25"/>
      <c r="D171" s="25"/>
      <c r="E171" s="25"/>
      <c r="F171" s="25"/>
      <c r="G171" s="208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5.75" customHeight="1" x14ac:dyDescent="0.2">
      <c r="A172" s="27"/>
      <c r="B172" s="25"/>
      <c r="C172" s="25"/>
      <c r="D172" s="25"/>
      <c r="E172" s="25"/>
      <c r="F172" s="25"/>
      <c r="G172" s="208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5.75" customHeight="1" x14ac:dyDescent="0.2">
      <c r="A173" s="27"/>
      <c r="B173" s="25"/>
      <c r="C173" s="25"/>
      <c r="D173" s="25"/>
      <c r="E173" s="25"/>
      <c r="F173" s="25"/>
      <c r="G173" s="208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5.75" customHeight="1" x14ac:dyDescent="0.2">
      <c r="A174" s="27"/>
      <c r="B174" s="25"/>
      <c r="C174" s="25"/>
      <c r="D174" s="25"/>
      <c r="E174" s="25"/>
      <c r="F174" s="25"/>
      <c r="G174" s="208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5.75" customHeight="1" x14ac:dyDescent="0.2">
      <c r="A175" s="27"/>
      <c r="B175" s="25"/>
      <c r="C175" s="25"/>
      <c r="D175" s="25"/>
      <c r="E175" s="25"/>
      <c r="F175" s="25"/>
      <c r="G175" s="208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5.75" customHeight="1" x14ac:dyDescent="0.2">
      <c r="A176" s="27"/>
      <c r="B176" s="25"/>
      <c r="C176" s="25"/>
      <c r="D176" s="25"/>
      <c r="E176" s="25"/>
      <c r="F176" s="25"/>
      <c r="G176" s="208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5.75" customHeight="1" x14ac:dyDescent="0.2">
      <c r="A177" s="27"/>
      <c r="B177" s="25"/>
      <c r="C177" s="25"/>
      <c r="D177" s="25"/>
      <c r="E177" s="25"/>
      <c r="F177" s="25"/>
      <c r="G177" s="208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5.75" customHeight="1" x14ac:dyDescent="0.2">
      <c r="A178" s="27"/>
      <c r="B178" s="25"/>
      <c r="C178" s="25"/>
      <c r="D178" s="25"/>
      <c r="E178" s="25"/>
      <c r="F178" s="25"/>
      <c r="G178" s="208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5.75" customHeight="1" x14ac:dyDescent="0.2">
      <c r="A179" s="27"/>
      <c r="B179" s="25"/>
      <c r="C179" s="25"/>
      <c r="D179" s="25"/>
      <c r="E179" s="25"/>
      <c r="F179" s="25"/>
      <c r="G179" s="208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5.75" customHeight="1" x14ac:dyDescent="0.2">
      <c r="A180" s="27"/>
      <c r="B180" s="25"/>
      <c r="C180" s="25"/>
      <c r="D180" s="25"/>
      <c r="E180" s="25"/>
      <c r="F180" s="25"/>
      <c r="G180" s="208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5.75" customHeight="1" x14ac:dyDescent="0.2">
      <c r="A181" s="27"/>
      <c r="B181" s="25"/>
      <c r="C181" s="25"/>
      <c r="D181" s="25"/>
      <c r="E181" s="25"/>
      <c r="F181" s="25"/>
      <c r="G181" s="208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5.75" customHeight="1" x14ac:dyDescent="0.2">
      <c r="A182" s="27"/>
      <c r="B182" s="25"/>
      <c r="C182" s="25"/>
      <c r="D182" s="25"/>
      <c r="E182" s="25"/>
      <c r="F182" s="25"/>
      <c r="G182" s="208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5.75" customHeight="1" x14ac:dyDescent="0.2">
      <c r="A183" s="27"/>
      <c r="B183" s="25"/>
      <c r="C183" s="25"/>
      <c r="D183" s="25"/>
      <c r="E183" s="25"/>
      <c r="F183" s="25"/>
      <c r="G183" s="208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5.75" customHeight="1" x14ac:dyDescent="0.2">
      <c r="A184" s="27"/>
      <c r="B184" s="25"/>
      <c r="C184" s="25"/>
      <c r="D184" s="25"/>
      <c r="E184" s="25"/>
      <c r="F184" s="25"/>
      <c r="G184" s="208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5.75" customHeight="1" x14ac:dyDescent="0.2">
      <c r="A185" s="27"/>
      <c r="B185" s="25"/>
      <c r="C185" s="25"/>
      <c r="D185" s="25"/>
      <c r="E185" s="25"/>
      <c r="F185" s="25"/>
      <c r="G185" s="208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5.75" customHeight="1" x14ac:dyDescent="0.2">
      <c r="A186" s="27"/>
      <c r="B186" s="25"/>
      <c r="C186" s="25"/>
      <c r="D186" s="25"/>
      <c r="E186" s="25"/>
      <c r="F186" s="25"/>
      <c r="G186" s="208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5.75" customHeight="1" x14ac:dyDescent="0.2">
      <c r="A187" s="27"/>
      <c r="B187" s="25"/>
      <c r="C187" s="25"/>
      <c r="D187" s="25"/>
      <c r="E187" s="25"/>
      <c r="F187" s="25"/>
      <c r="G187" s="208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5.75" customHeight="1" x14ac:dyDescent="0.2">
      <c r="A188" s="27"/>
      <c r="B188" s="25"/>
      <c r="C188" s="25"/>
      <c r="D188" s="25"/>
      <c r="E188" s="25"/>
      <c r="F188" s="25"/>
      <c r="G188" s="208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5.75" customHeight="1" x14ac:dyDescent="0.2">
      <c r="A189" s="27"/>
      <c r="B189" s="25"/>
      <c r="C189" s="25"/>
      <c r="D189" s="25"/>
      <c r="E189" s="25"/>
      <c r="F189" s="25"/>
      <c r="G189" s="208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5.75" customHeight="1" x14ac:dyDescent="0.2">
      <c r="A190" s="27"/>
      <c r="B190" s="25"/>
      <c r="C190" s="25"/>
      <c r="D190" s="25"/>
      <c r="E190" s="25"/>
      <c r="F190" s="25"/>
      <c r="G190" s="208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5.75" customHeight="1" x14ac:dyDescent="0.2">
      <c r="A191" s="27"/>
      <c r="B191" s="25"/>
      <c r="C191" s="25"/>
      <c r="D191" s="25"/>
      <c r="E191" s="25"/>
      <c r="F191" s="25"/>
      <c r="G191" s="208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5.75" customHeight="1" x14ac:dyDescent="0.2">
      <c r="A192" s="27"/>
      <c r="B192" s="25"/>
      <c r="C192" s="25"/>
      <c r="D192" s="25"/>
      <c r="E192" s="25"/>
      <c r="F192" s="25"/>
      <c r="G192" s="208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5.75" customHeight="1" x14ac:dyDescent="0.2">
      <c r="A193" s="27"/>
      <c r="B193" s="25"/>
      <c r="C193" s="25"/>
      <c r="D193" s="25"/>
      <c r="E193" s="25"/>
      <c r="F193" s="25"/>
      <c r="G193" s="208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5.75" customHeight="1" x14ac:dyDescent="0.2">
      <c r="A194" s="27"/>
      <c r="B194" s="25"/>
      <c r="C194" s="25"/>
      <c r="D194" s="25"/>
      <c r="E194" s="25"/>
      <c r="F194" s="25"/>
      <c r="G194" s="208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5.75" customHeight="1" x14ac:dyDescent="0.2">
      <c r="A195" s="27"/>
      <c r="B195" s="25"/>
      <c r="C195" s="25"/>
      <c r="D195" s="25"/>
      <c r="E195" s="25"/>
      <c r="F195" s="25"/>
      <c r="G195" s="208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5.75" customHeight="1" x14ac:dyDescent="0.2">
      <c r="A196" s="27"/>
      <c r="B196" s="25"/>
      <c r="C196" s="25"/>
      <c r="D196" s="25"/>
      <c r="E196" s="25"/>
      <c r="F196" s="25"/>
      <c r="G196" s="208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5.75" customHeight="1" x14ac:dyDescent="0.2">
      <c r="A197" s="27"/>
      <c r="B197" s="25"/>
      <c r="C197" s="25"/>
      <c r="D197" s="25"/>
      <c r="E197" s="25"/>
      <c r="F197" s="25"/>
      <c r="G197" s="208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5.75" customHeight="1" x14ac:dyDescent="0.2">
      <c r="A198" s="27"/>
      <c r="B198" s="25"/>
      <c r="C198" s="25"/>
      <c r="D198" s="25"/>
      <c r="E198" s="25"/>
      <c r="F198" s="25"/>
      <c r="G198" s="208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5.75" customHeight="1" x14ac:dyDescent="0.2">
      <c r="A199" s="27"/>
      <c r="B199" s="25"/>
      <c r="C199" s="25"/>
      <c r="D199" s="25"/>
      <c r="E199" s="25"/>
      <c r="F199" s="25"/>
      <c r="G199" s="208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5.75" customHeight="1" x14ac:dyDescent="0.2">
      <c r="A200" s="27"/>
      <c r="B200" s="25"/>
      <c r="C200" s="25"/>
      <c r="D200" s="25"/>
      <c r="E200" s="25"/>
      <c r="F200" s="25"/>
      <c r="G200" s="208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5.75" customHeight="1" x14ac:dyDescent="0.2">
      <c r="A201" s="27"/>
      <c r="B201" s="25"/>
      <c r="C201" s="25"/>
      <c r="D201" s="25"/>
      <c r="E201" s="25"/>
      <c r="F201" s="25"/>
      <c r="G201" s="208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5.75" customHeight="1" x14ac:dyDescent="0.2">
      <c r="A202" s="27"/>
      <c r="B202" s="25"/>
      <c r="C202" s="25"/>
      <c r="D202" s="25"/>
      <c r="E202" s="25"/>
      <c r="F202" s="25"/>
      <c r="G202" s="208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5.75" customHeight="1" x14ac:dyDescent="0.2">
      <c r="A203" s="27"/>
      <c r="B203" s="25"/>
      <c r="C203" s="25"/>
      <c r="D203" s="25"/>
      <c r="E203" s="25"/>
      <c r="F203" s="25"/>
      <c r="G203" s="208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5.75" customHeight="1" x14ac:dyDescent="0.2">
      <c r="A204" s="27"/>
      <c r="B204" s="25"/>
      <c r="C204" s="25"/>
      <c r="D204" s="25"/>
      <c r="E204" s="25"/>
      <c r="F204" s="25"/>
      <c r="G204" s="208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5.75" customHeight="1" x14ac:dyDescent="0.2">
      <c r="A205" s="27"/>
      <c r="B205" s="25"/>
      <c r="C205" s="25"/>
      <c r="D205" s="25"/>
      <c r="E205" s="25"/>
      <c r="F205" s="25"/>
      <c r="G205" s="208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5.75" customHeight="1" x14ac:dyDescent="0.2">
      <c r="A206" s="27"/>
      <c r="B206" s="25"/>
      <c r="C206" s="25"/>
      <c r="D206" s="25"/>
      <c r="E206" s="25"/>
      <c r="F206" s="25"/>
      <c r="G206" s="208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5.75" customHeight="1" x14ac:dyDescent="0.2">
      <c r="A207" s="27"/>
      <c r="B207" s="25"/>
      <c r="C207" s="25"/>
      <c r="D207" s="25"/>
      <c r="E207" s="25"/>
      <c r="F207" s="25"/>
      <c r="G207" s="208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5.75" customHeight="1" x14ac:dyDescent="0.2">
      <c r="A208" s="27"/>
      <c r="B208" s="25"/>
      <c r="C208" s="25"/>
      <c r="D208" s="25"/>
      <c r="E208" s="25"/>
      <c r="F208" s="25"/>
      <c r="G208" s="208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5.75" customHeight="1" x14ac:dyDescent="0.2">
      <c r="A209" s="27"/>
      <c r="B209" s="25"/>
      <c r="C209" s="25"/>
      <c r="D209" s="25"/>
      <c r="E209" s="25"/>
      <c r="F209" s="25"/>
      <c r="G209" s="208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5.75" customHeight="1" x14ac:dyDescent="0.2">
      <c r="A210" s="27"/>
      <c r="B210" s="25"/>
      <c r="C210" s="25"/>
      <c r="D210" s="25"/>
      <c r="E210" s="25"/>
      <c r="F210" s="25"/>
      <c r="G210" s="208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5.75" customHeight="1" x14ac:dyDescent="0.2">
      <c r="A211" s="27"/>
      <c r="B211" s="25"/>
      <c r="C211" s="25"/>
      <c r="D211" s="25"/>
      <c r="E211" s="25"/>
      <c r="F211" s="25"/>
      <c r="G211" s="208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5.75" customHeight="1" x14ac:dyDescent="0.2">
      <c r="A212" s="27"/>
      <c r="B212" s="25"/>
      <c r="C212" s="25"/>
      <c r="D212" s="25"/>
      <c r="E212" s="25"/>
      <c r="F212" s="25"/>
      <c r="G212" s="208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5.75" customHeight="1" x14ac:dyDescent="0.2">
      <c r="A213" s="27"/>
      <c r="B213" s="25"/>
      <c r="C213" s="25"/>
      <c r="D213" s="25"/>
      <c r="E213" s="25"/>
      <c r="F213" s="25"/>
      <c r="G213" s="208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5.75" customHeight="1" x14ac:dyDescent="0.2">
      <c r="A214" s="27"/>
      <c r="B214" s="25"/>
      <c r="C214" s="25"/>
      <c r="D214" s="25"/>
      <c r="E214" s="25"/>
      <c r="F214" s="25"/>
      <c r="G214" s="208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5.75" customHeight="1" x14ac:dyDescent="0.2">
      <c r="A215" s="27"/>
      <c r="B215" s="25"/>
      <c r="C215" s="25"/>
      <c r="D215" s="25"/>
      <c r="E215" s="25"/>
      <c r="F215" s="25"/>
      <c r="G215" s="208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5.75" customHeight="1" x14ac:dyDescent="0.2">
      <c r="A216" s="27"/>
      <c r="B216" s="25"/>
      <c r="C216" s="25"/>
      <c r="D216" s="25"/>
      <c r="E216" s="25"/>
      <c r="F216" s="25"/>
      <c r="G216" s="208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5.75" customHeight="1" x14ac:dyDescent="0.2">
      <c r="A217" s="27"/>
      <c r="B217" s="25"/>
      <c r="C217" s="25"/>
      <c r="D217" s="25"/>
      <c r="E217" s="25"/>
      <c r="F217" s="25"/>
      <c r="G217" s="208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5.75" customHeight="1" x14ac:dyDescent="0.2">
      <c r="A218" s="27"/>
      <c r="B218" s="25"/>
      <c r="C218" s="25"/>
      <c r="D218" s="25"/>
      <c r="E218" s="25"/>
      <c r="F218" s="25"/>
      <c r="G218" s="208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5.75" customHeight="1" x14ac:dyDescent="0.2">
      <c r="A219" s="27"/>
      <c r="B219" s="25"/>
      <c r="C219" s="25"/>
      <c r="D219" s="25"/>
      <c r="E219" s="25"/>
      <c r="F219" s="25"/>
      <c r="G219" s="208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5.75" customHeight="1" x14ac:dyDescent="0.2">
      <c r="A220" s="27"/>
      <c r="B220" s="25"/>
      <c r="C220" s="25"/>
      <c r="D220" s="25"/>
      <c r="E220" s="25"/>
      <c r="F220" s="25"/>
      <c r="G220" s="208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5.75" customHeight="1" x14ac:dyDescent="0.2">
      <c r="A221" s="27"/>
      <c r="B221" s="25"/>
      <c r="C221" s="25"/>
      <c r="D221" s="25"/>
      <c r="E221" s="25"/>
      <c r="F221" s="25"/>
      <c r="G221" s="208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5.75" customHeight="1" x14ac:dyDescent="0.2">
      <c r="A222" s="27"/>
      <c r="B222" s="25"/>
      <c r="C222" s="25"/>
      <c r="D222" s="25"/>
      <c r="E222" s="25"/>
      <c r="F222" s="25"/>
      <c r="G222" s="208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5.75" customHeight="1" x14ac:dyDescent="0.2">
      <c r="A223" s="27"/>
      <c r="B223" s="25"/>
      <c r="C223" s="25"/>
      <c r="D223" s="25"/>
      <c r="E223" s="25"/>
      <c r="F223" s="25"/>
      <c r="G223" s="208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5.75" customHeight="1" x14ac:dyDescent="0.2">
      <c r="A224" s="27"/>
      <c r="B224" s="25"/>
      <c r="C224" s="25"/>
      <c r="D224" s="25"/>
      <c r="E224" s="25"/>
      <c r="F224" s="25"/>
      <c r="G224" s="208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5.75" customHeight="1" x14ac:dyDescent="0.2">
      <c r="A225" s="27"/>
      <c r="B225" s="25"/>
      <c r="C225" s="25"/>
      <c r="D225" s="25"/>
      <c r="E225" s="25"/>
      <c r="F225" s="25"/>
      <c r="G225" s="208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5.75" customHeight="1" x14ac:dyDescent="0.2">
      <c r="A226" s="27"/>
      <c r="B226" s="25"/>
      <c r="C226" s="25"/>
      <c r="D226" s="25"/>
      <c r="E226" s="25"/>
      <c r="F226" s="25"/>
      <c r="G226" s="208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5.75" customHeight="1" x14ac:dyDescent="0.2">
      <c r="A227" s="27"/>
      <c r="B227" s="25"/>
      <c r="C227" s="25"/>
      <c r="D227" s="25"/>
      <c r="E227" s="25"/>
      <c r="F227" s="25"/>
      <c r="G227" s="208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5.75" customHeight="1" x14ac:dyDescent="0.2">
      <c r="A228" s="27"/>
      <c r="B228" s="25"/>
      <c r="C228" s="25"/>
      <c r="D228" s="25"/>
      <c r="E228" s="25"/>
      <c r="F228" s="25"/>
      <c r="G228" s="208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5.75" customHeight="1" x14ac:dyDescent="0.2">
      <c r="A229" s="27"/>
      <c r="B229" s="25"/>
      <c r="C229" s="25"/>
      <c r="D229" s="25"/>
      <c r="E229" s="25"/>
      <c r="F229" s="25"/>
      <c r="G229" s="208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5.75" customHeight="1" x14ac:dyDescent="0.2">
      <c r="A230" s="27"/>
      <c r="B230" s="25"/>
      <c r="C230" s="25"/>
      <c r="D230" s="25"/>
      <c r="E230" s="25"/>
      <c r="F230" s="25"/>
      <c r="G230" s="208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5.75" customHeight="1" x14ac:dyDescent="0.2">
      <c r="A231" s="27"/>
      <c r="B231" s="25"/>
      <c r="C231" s="25"/>
      <c r="D231" s="25"/>
      <c r="E231" s="25"/>
      <c r="F231" s="25"/>
      <c r="G231" s="208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5.75" customHeight="1" x14ac:dyDescent="0.2">
      <c r="A232" s="27"/>
      <c r="B232" s="25"/>
      <c r="C232" s="25"/>
      <c r="D232" s="25"/>
      <c r="E232" s="25"/>
      <c r="F232" s="25"/>
      <c r="G232" s="208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5.75" customHeight="1" x14ac:dyDescent="0.2">
      <c r="A233" s="27"/>
      <c r="B233" s="25"/>
      <c r="C233" s="25"/>
      <c r="D233" s="25"/>
      <c r="E233" s="25"/>
      <c r="F233" s="25"/>
      <c r="G233" s="208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5.75" customHeight="1" x14ac:dyDescent="0.2">
      <c r="A234" s="27"/>
      <c r="B234" s="25"/>
      <c r="C234" s="25"/>
      <c r="D234" s="25"/>
      <c r="E234" s="25"/>
      <c r="F234" s="25"/>
      <c r="G234" s="208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5.75" customHeight="1" x14ac:dyDescent="0.2">
      <c r="A235" s="27"/>
      <c r="B235" s="25"/>
      <c r="C235" s="25"/>
      <c r="D235" s="25"/>
      <c r="E235" s="25"/>
      <c r="F235" s="25"/>
      <c r="G235" s="208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5.75" customHeight="1" x14ac:dyDescent="0.2">
      <c r="A236" s="27"/>
      <c r="B236" s="25"/>
      <c r="C236" s="25"/>
      <c r="D236" s="25"/>
      <c r="E236" s="25"/>
      <c r="F236" s="25"/>
      <c r="G236" s="208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5.75" customHeight="1" x14ac:dyDescent="0.2">
      <c r="A237" s="27"/>
      <c r="B237" s="25"/>
      <c r="C237" s="25"/>
      <c r="D237" s="25"/>
      <c r="E237" s="25"/>
      <c r="F237" s="25"/>
      <c r="G237" s="208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5.75" customHeight="1" x14ac:dyDescent="0.2">
      <c r="A238" s="27"/>
      <c r="B238" s="25"/>
      <c r="C238" s="25"/>
      <c r="D238" s="25"/>
      <c r="E238" s="25"/>
      <c r="F238" s="25"/>
      <c r="G238" s="208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5.75" customHeight="1" x14ac:dyDescent="0.2">
      <c r="A239" s="27"/>
      <c r="B239" s="25"/>
      <c r="C239" s="25"/>
      <c r="D239" s="25"/>
      <c r="E239" s="25"/>
      <c r="F239" s="25"/>
      <c r="G239" s="208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5.75" customHeight="1" x14ac:dyDescent="0.2">
      <c r="A240" s="27"/>
      <c r="B240" s="25"/>
      <c r="C240" s="25"/>
      <c r="D240" s="25"/>
      <c r="E240" s="25"/>
      <c r="F240" s="25"/>
      <c r="G240" s="208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5.75" customHeight="1" x14ac:dyDescent="0.2">
      <c r="A241" s="27"/>
      <c r="B241" s="25"/>
      <c r="C241" s="25"/>
      <c r="D241" s="25"/>
      <c r="E241" s="25"/>
      <c r="F241" s="25"/>
      <c r="G241" s="208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5.75" customHeight="1" x14ac:dyDescent="0.2">
      <c r="A242" s="27"/>
      <c r="B242" s="25"/>
      <c r="C242" s="25"/>
      <c r="D242" s="25"/>
      <c r="E242" s="25"/>
      <c r="F242" s="25"/>
      <c r="G242" s="208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5.75" customHeight="1" x14ac:dyDescent="0.2">
      <c r="A243" s="27"/>
      <c r="B243" s="25"/>
      <c r="C243" s="25"/>
      <c r="D243" s="25"/>
      <c r="E243" s="25"/>
      <c r="F243" s="25"/>
      <c r="G243" s="208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5.75" customHeight="1" x14ac:dyDescent="0.2">
      <c r="A244" s="27"/>
      <c r="B244" s="25"/>
      <c r="C244" s="25"/>
      <c r="D244" s="25"/>
      <c r="E244" s="25"/>
      <c r="F244" s="25"/>
      <c r="G244" s="208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5.75" customHeight="1" x14ac:dyDescent="0.2">
      <c r="A245" s="27"/>
      <c r="B245" s="25"/>
      <c r="C245" s="25"/>
      <c r="D245" s="25"/>
      <c r="E245" s="25"/>
      <c r="F245" s="25"/>
      <c r="G245" s="208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5.75" customHeight="1" x14ac:dyDescent="0.2">
      <c r="A246" s="27"/>
      <c r="B246" s="25"/>
      <c r="C246" s="25"/>
      <c r="D246" s="25"/>
      <c r="E246" s="25"/>
      <c r="F246" s="25"/>
      <c r="G246" s="208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5.75" customHeight="1" x14ac:dyDescent="0.2">
      <c r="A247" s="27"/>
      <c r="B247" s="25"/>
      <c r="C247" s="25"/>
      <c r="D247" s="25"/>
      <c r="E247" s="25"/>
      <c r="F247" s="25"/>
      <c r="G247" s="208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5.75" customHeight="1" x14ac:dyDescent="0.2">
      <c r="A248" s="27"/>
      <c r="B248" s="25"/>
      <c r="C248" s="25"/>
      <c r="D248" s="25"/>
      <c r="E248" s="25"/>
      <c r="F248" s="25"/>
      <c r="G248" s="208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5.75" customHeight="1" x14ac:dyDescent="0.2">
      <c r="A249" s="27"/>
      <c r="B249" s="25"/>
      <c r="C249" s="25"/>
      <c r="D249" s="25"/>
      <c r="E249" s="25"/>
      <c r="F249" s="25"/>
      <c r="G249" s="208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5.75" customHeight="1" x14ac:dyDescent="0.2">
      <c r="A250" s="27"/>
      <c r="B250" s="25"/>
      <c r="C250" s="25"/>
      <c r="D250" s="25"/>
      <c r="E250" s="25"/>
      <c r="F250" s="25"/>
      <c r="G250" s="208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5.75" customHeight="1" x14ac:dyDescent="0.2">
      <c r="A251" s="27"/>
      <c r="B251" s="25"/>
      <c r="C251" s="25"/>
      <c r="D251" s="25"/>
      <c r="E251" s="25"/>
      <c r="F251" s="25"/>
      <c r="G251" s="208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5.75" customHeight="1" x14ac:dyDescent="0.2">
      <c r="A252" s="27"/>
      <c r="B252" s="25"/>
      <c r="C252" s="25"/>
      <c r="D252" s="25"/>
      <c r="E252" s="25"/>
      <c r="F252" s="25"/>
      <c r="G252" s="208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5.75" customHeight="1" x14ac:dyDescent="0.2">
      <c r="A253" s="27"/>
      <c r="B253" s="25"/>
      <c r="C253" s="25"/>
      <c r="D253" s="25"/>
      <c r="E253" s="25"/>
      <c r="F253" s="25"/>
      <c r="G253" s="208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5.75" customHeight="1" x14ac:dyDescent="0.2">
      <c r="A254" s="27"/>
      <c r="B254" s="25"/>
      <c r="C254" s="25"/>
      <c r="D254" s="25"/>
      <c r="E254" s="25"/>
      <c r="F254" s="25"/>
      <c r="G254" s="208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5.75" customHeight="1" x14ac:dyDescent="0.2">
      <c r="A255" s="27"/>
      <c r="B255" s="25"/>
      <c r="C255" s="25"/>
      <c r="D255" s="25"/>
      <c r="E255" s="25"/>
      <c r="F255" s="25"/>
      <c r="G255" s="208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5.75" customHeight="1" x14ac:dyDescent="0.2">
      <c r="A256" s="27"/>
      <c r="B256" s="25"/>
      <c r="C256" s="25"/>
      <c r="D256" s="25"/>
      <c r="E256" s="25"/>
      <c r="F256" s="25"/>
      <c r="G256" s="208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5.75" customHeight="1" x14ac:dyDescent="0.2">
      <c r="A257" s="27"/>
      <c r="B257" s="25"/>
      <c r="C257" s="25"/>
      <c r="D257" s="25"/>
      <c r="E257" s="25"/>
      <c r="F257" s="25"/>
      <c r="G257" s="208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5.75" customHeight="1" x14ac:dyDescent="0.2">
      <c r="A258" s="27"/>
      <c r="B258" s="25"/>
      <c r="C258" s="25"/>
      <c r="D258" s="25"/>
      <c r="E258" s="25"/>
      <c r="F258" s="25"/>
      <c r="G258" s="208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5.75" customHeight="1" x14ac:dyDescent="0.2">
      <c r="A259" s="27"/>
      <c r="B259" s="25"/>
      <c r="C259" s="25"/>
      <c r="D259" s="25"/>
      <c r="E259" s="25"/>
      <c r="F259" s="25"/>
      <c r="G259" s="208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5.75" customHeight="1" x14ac:dyDescent="0.2">
      <c r="A260" s="27"/>
      <c r="B260" s="25"/>
      <c r="C260" s="25"/>
      <c r="D260" s="25"/>
      <c r="E260" s="25"/>
      <c r="F260" s="25"/>
      <c r="G260" s="208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5.75" customHeight="1" x14ac:dyDescent="0.2">
      <c r="A261" s="27"/>
      <c r="B261" s="25"/>
      <c r="C261" s="25"/>
      <c r="D261" s="25"/>
      <c r="E261" s="25"/>
      <c r="F261" s="25"/>
      <c r="G261" s="208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5.75" customHeight="1" x14ac:dyDescent="0.2">
      <c r="A262" s="27"/>
      <c r="B262" s="25"/>
      <c r="C262" s="25"/>
      <c r="D262" s="25"/>
      <c r="E262" s="25"/>
      <c r="F262" s="25"/>
      <c r="G262" s="208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5.75" customHeight="1" x14ac:dyDescent="0.2">
      <c r="A263" s="27"/>
      <c r="B263" s="25"/>
      <c r="C263" s="25"/>
      <c r="D263" s="25"/>
      <c r="E263" s="25"/>
      <c r="F263" s="25"/>
      <c r="G263" s="208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5.75" customHeight="1" x14ac:dyDescent="0.2">
      <c r="A264" s="27"/>
      <c r="B264" s="25"/>
      <c r="C264" s="25"/>
      <c r="D264" s="25"/>
      <c r="E264" s="25"/>
      <c r="F264" s="25"/>
      <c r="G264" s="208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5.75" customHeight="1" x14ac:dyDescent="0.2">
      <c r="A265" s="27"/>
      <c r="B265" s="25"/>
      <c r="C265" s="25"/>
      <c r="D265" s="25"/>
      <c r="E265" s="25"/>
      <c r="F265" s="25"/>
      <c r="G265" s="208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5.75" customHeight="1" x14ac:dyDescent="0.2">
      <c r="A266" s="27"/>
      <c r="B266" s="25"/>
      <c r="C266" s="25"/>
      <c r="D266" s="25"/>
      <c r="E266" s="25"/>
      <c r="F266" s="25"/>
      <c r="G266" s="208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5.75" customHeight="1" x14ac:dyDescent="0.2">
      <c r="A267" s="27"/>
      <c r="B267" s="25"/>
      <c r="C267" s="25"/>
      <c r="D267" s="25"/>
      <c r="E267" s="25"/>
      <c r="F267" s="25"/>
      <c r="G267" s="208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5.75" customHeight="1" x14ac:dyDescent="0.2">
      <c r="A268" s="27"/>
      <c r="B268" s="25"/>
      <c r="C268" s="25"/>
      <c r="D268" s="25"/>
      <c r="E268" s="25"/>
      <c r="F268" s="25"/>
      <c r="G268" s="208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5.75" customHeight="1" x14ac:dyDescent="0.2">
      <c r="A269" s="27"/>
      <c r="B269" s="25"/>
      <c r="C269" s="25"/>
      <c r="D269" s="25"/>
      <c r="E269" s="25"/>
      <c r="F269" s="25"/>
      <c r="G269" s="208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5.75" customHeight="1" x14ac:dyDescent="0.2">
      <c r="A270" s="27"/>
      <c r="B270" s="25"/>
      <c r="C270" s="25"/>
      <c r="D270" s="25"/>
      <c r="E270" s="25"/>
      <c r="F270" s="25"/>
      <c r="G270" s="208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5.75" customHeight="1" x14ac:dyDescent="0.2">
      <c r="A271" s="27"/>
      <c r="B271" s="25"/>
      <c r="C271" s="25"/>
      <c r="D271" s="25"/>
      <c r="E271" s="25"/>
      <c r="F271" s="25"/>
      <c r="G271" s="208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5.75" customHeight="1" x14ac:dyDescent="0.2">
      <c r="A272" s="27"/>
      <c r="B272" s="25"/>
      <c r="C272" s="25"/>
      <c r="D272" s="25"/>
      <c r="E272" s="25"/>
      <c r="F272" s="25"/>
      <c r="G272" s="208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5.75" customHeight="1" x14ac:dyDescent="0.2">
      <c r="A273" s="27"/>
      <c r="B273" s="25"/>
      <c r="C273" s="25"/>
      <c r="D273" s="25"/>
      <c r="E273" s="25"/>
      <c r="F273" s="25"/>
      <c r="G273" s="208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5.75" customHeight="1" x14ac:dyDescent="0.2">
      <c r="A274" s="27"/>
      <c r="B274" s="25"/>
      <c r="C274" s="25"/>
      <c r="D274" s="25"/>
      <c r="E274" s="25"/>
      <c r="F274" s="25"/>
      <c r="G274" s="208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5.75" customHeight="1" x14ac:dyDescent="0.2">
      <c r="A275" s="27"/>
      <c r="B275" s="25"/>
      <c r="C275" s="25"/>
      <c r="D275" s="25"/>
      <c r="E275" s="25"/>
      <c r="F275" s="25"/>
      <c r="G275" s="208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5.75" customHeight="1" x14ac:dyDescent="0.2">
      <c r="A276" s="27"/>
      <c r="B276" s="25"/>
      <c r="C276" s="25"/>
      <c r="D276" s="25"/>
      <c r="E276" s="25"/>
      <c r="F276" s="25"/>
      <c r="G276" s="208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5.75" customHeight="1" x14ac:dyDescent="0.2">
      <c r="A277" s="27"/>
      <c r="B277" s="25"/>
      <c r="C277" s="25"/>
      <c r="D277" s="25"/>
      <c r="E277" s="25"/>
      <c r="F277" s="25"/>
      <c r="G277" s="208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5.75" customHeight="1" x14ac:dyDescent="0.2">
      <c r="A278" s="27"/>
      <c r="B278" s="25"/>
      <c r="C278" s="25"/>
      <c r="D278" s="25"/>
      <c r="E278" s="25"/>
      <c r="F278" s="25"/>
      <c r="G278" s="208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5.75" customHeight="1" x14ac:dyDescent="0.2">
      <c r="A279" s="27"/>
      <c r="B279" s="25"/>
      <c r="C279" s="25"/>
      <c r="D279" s="25"/>
      <c r="E279" s="25"/>
      <c r="F279" s="25"/>
      <c r="G279" s="208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5.75" customHeight="1" x14ac:dyDescent="0.2">
      <c r="A280" s="27"/>
      <c r="B280" s="25"/>
      <c r="C280" s="25"/>
      <c r="D280" s="25"/>
      <c r="E280" s="25"/>
      <c r="F280" s="25"/>
      <c r="G280" s="208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5.75" customHeight="1" x14ac:dyDescent="0.2">
      <c r="A281" s="27"/>
      <c r="B281" s="25"/>
      <c r="C281" s="25"/>
      <c r="D281" s="25"/>
      <c r="E281" s="25"/>
      <c r="F281" s="25"/>
      <c r="G281" s="208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5.75" customHeight="1" x14ac:dyDescent="0.2">
      <c r="A282" s="27"/>
      <c r="B282" s="25"/>
      <c r="C282" s="25"/>
      <c r="D282" s="25"/>
      <c r="E282" s="25"/>
      <c r="F282" s="25"/>
      <c r="G282" s="208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5.75" customHeight="1" x14ac:dyDescent="0.2">
      <c r="A283" s="27"/>
      <c r="B283" s="25"/>
      <c r="C283" s="25"/>
      <c r="D283" s="25"/>
      <c r="E283" s="25"/>
      <c r="F283" s="25"/>
      <c r="G283" s="208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5.75" customHeight="1" x14ac:dyDescent="0.2">
      <c r="A284" s="27"/>
      <c r="B284" s="25"/>
      <c r="C284" s="25"/>
      <c r="D284" s="25"/>
      <c r="E284" s="25"/>
      <c r="F284" s="25"/>
      <c r="G284" s="208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5.75" customHeight="1" x14ac:dyDescent="0.2">
      <c r="A285" s="27"/>
      <c r="B285" s="25"/>
      <c r="C285" s="25"/>
      <c r="D285" s="25"/>
      <c r="E285" s="25"/>
      <c r="F285" s="25"/>
      <c r="G285" s="208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5.75" customHeight="1" x14ac:dyDescent="0.2">
      <c r="A286" s="27"/>
      <c r="B286" s="25"/>
      <c r="C286" s="25"/>
      <c r="D286" s="25"/>
      <c r="E286" s="25"/>
      <c r="F286" s="25"/>
      <c r="G286" s="208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5.75" customHeight="1" x14ac:dyDescent="0.2">
      <c r="A287" s="27"/>
      <c r="B287" s="25"/>
      <c r="C287" s="25"/>
      <c r="D287" s="25"/>
      <c r="E287" s="25"/>
      <c r="F287" s="25"/>
      <c r="G287" s="208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5.75" customHeight="1" x14ac:dyDescent="0.2">
      <c r="A288" s="27"/>
      <c r="B288" s="25"/>
      <c r="C288" s="25"/>
      <c r="D288" s="25"/>
      <c r="E288" s="25"/>
      <c r="F288" s="25"/>
      <c r="G288" s="208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5.75" customHeight="1" x14ac:dyDescent="0.2">
      <c r="A289" s="27"/>
      <c r="B289" s="25"/>
      <c r="C289" s="25"/>
      <c r="D289" s="25"/>
      <c r="E289" s="25"/>
      <c r="F289" s="25"/>
      <c r="G289" s="208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5.75" customHeight="1" x14ac:dyDescent="0.2">
      <c r="A290" s="27"/>
      <c r="B290" s="25"/>
      <c r="C290" s="25"/>
      <c r="D290" s="25"/>
      <c r="E290" s="25"/>
      <c r="F290" s="25"/>
      <c r="G290" s="208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5.75" customHeight="1" x14ac:dyDescent="0.2">
      <c r="A291" s="27"/>
      <c r="B291" s="25"/>
      <c r="C291" s="25"/>
      <c r="D291" s="25"/>
      <c r="E291" s="25"/>
      <c r="F291" s="25"/>
      <c r="G291" s="208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5.75" customHeight="1" x14ac:dyDescent="0.2">
      <c r="A292" s="27"/>
      <c r="B292" s="25"/>
      <c r="C292" s="25"/>
      <c r="D292" s="25"/>
      <c r="E292" s="25"/>
      <c r="F292" s="25"/>
      <c r="G292" s="208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5.75" customHeight="1" x14ac:dyDescent="0.2">
      <c r="A293" s="27"/>
      <c r="B293" s="25"/>
      <c r="C293" s="25"/>
      <c r="D293" s="25"/>
      <c r="E293" s="25"/>
      <c r="F293" s="25"/>
      <c r="G293" s="208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5.75" customHeight="1" x14ac:dyDescent="0.2">
      <c r="A294" s="27"/>
      <c r="B294" s="25"/>
      <c r="C294" s="25"/>
      <c r="D294" s="25"/>
      <c r="E294" s="25"/>
      <c r="F294" s="25"/>
      <c r="G294" s="208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5.75" customHeight="1" x14ac:dyDescent="0.2">
      <c r="A295" s="27"/>
      <c r="B295" s="25"/>
      <c r="C295" s="25"/>
      <c r="D295" s="25"/>
      <c r="E295" s="25"/>
      <c r="F295" s="25"/>
      <c r="G295" s="208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5.75" customHeight="1" x14ac:dyDescent="0.2">
      <c r="A296" s="27"/>
      <c r="B296" s="25"/>
      <c r="C296" s="25"/>
      <c r="D296" s="25"/>
      <c r="E296" s="25"/>
      <c r="F296" s="25"/>
      <c r="G296" s="208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5.75" customHeight="1" x14ac:dyDescent="0.2">
      <c r="A297" s="27"/>
      <c r="B297" s="25"/>
      <c r="C297" s="25"/>
      <c r="D297" s="25"/>
      <c r="E297" s="25"/>
      <c r="F297" s="25"/>
      <c r="G297" s="208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5.75" customHeight="1" x14ac:dyDescent="0.2">
      <c r="A298" s="27"/>
      <c r="B298" s="25"/>
      <c r="C298" s="25"/>
      <c r="D298" s="25"/>
      <c r="E298" s="25"/>
      <c r="F298" s="25"/>
      <c r="G298" s="208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5.75" customHeight="1" x14ac:dyDescent="0.2">
      <c r="A299" s="27"/>
      <c r="B299" s="25"/>
      <c r="C299" s="25"/>
      <c r="D299" s="25"/>
      <c r="E299" s="25"/>
      <c r="F299" s="25"/>
      <c r="G299" s="208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5.75" customHeight="1" x14ac:dyDescent="0.2">
      <c r="A300" s="27"/>
      <c r="B300" s="25"/>
      <c r="C300" s="25"/>
      <c r="D300" s="25"/>
      <c r="E300" s="25"/>
      <c r="F300" s="25"/>
      <c r="G300" s="208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5.75" customHeight="1" x14ac:dyDescent="0.2">
      <c r="A301" s="27"/>
      <c r="B301" s="25"/>
      <c r="C301" s="25"/>
      <c r="D301" s="25"/>
      <c r="E301" s="25"/>
      <c r="F301" s="25"/>
      <c r="G301" s="208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5.75" customHeight="1" x14ac:dyDescent="0.2">
      <c r="A302" s="27"/>
      <c r="B302" s="25"/>
      <c r="C302" s="25"/>
      <c r="D302" s="25"/>
      <c r="E302" s="25"/>
      <c r="F302" s="25"/>
      <c r="G302" s="208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5.75" customHeight="1" x14ac:dyDescent="0.2">
      <c r="A303" s="27"/>
      <c r="B303" s="25"/>
      <c r="C303" s="25"/>
      <c r="D303" s="25"/>
      <c r="E303" s="25"/>
      <c r="F303" s="25"/>
      <c r="G303" s="208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5.75" customHeight="1" x14ac:dyDescent="0.2">
      <c r="A304" s="27"/>
      <c r="B304" s="25"/>
      <c r="C304" s="25"/>
      <c r="D304" s="25"/>
      <c r="E304" s="25"/>
      <c r="F304" s="25"/>
      <c r="G304" s="208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5.75" customHeight="1" x14ac:dyDescent="0.2">
      <c r="A305" s="27"/>
      <c r="B305" s="25"/>
      <c r="C305" s="25"/>
      <c r="D305" s="25"/>
      <c r="E305" s="25"/>
      <c r="F305" s="25"/>
      <c r="G305" s="208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5.75" customHeight="1" x14ac:dyDescent="0.2">
      <c r="A306" s="27"/>
      <c r="B306" s="25"/>
      <c r="C306" s="25"/>
      <c r="D306" s="25"/>
      <c r="E306" s="25"/>
      <c r="F306" s="25"/>
      <c r="G306" s="208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5.75" customHeight="1" x14ac:dyDescent="0.2">
      <c r="A307" s="27"/>
      <c r="B307" s="25"/>
      <c r="C307" s="25"/>
      <c r="D307" s="25"/>
      <c r="E307" s="25"/>
      <c r="F307" s="25"/>
      <c r="G307" s="208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5.75" customHeight="1" x14ac:dyDescent="0.2">
      <c r="A308" s="27"/>
      <c r="B308" s="25"/>
      <c r="C308" s="25"/>
      <c r="D308" s="25"/>
      <c r="E308" s="25"/>
      <c r="F308" s="25"/>
      <c r="G308" s="208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5.75" customHeight="1" x14ac:dyDescent="0.2">
      <c r="A309" s="27"/>
      <c r="B309" s="25"/>
      <c r="C309" s="25"/>
      <c r="D309" s="25"/>
      <c r="E309" s="25"/>
      <c r="F309" s="25"/>
      <c r="G309" s="208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5.75" customHeight="1" x14ac:dyDescent="0.2">
      <c r="A310" s="27"/>
      <c r="B310" s="25"/>
      <c r="C310" s="25"/>
      <c r="D310" s="25"/>
      <c r="E310" s="25"/>
      <c r="F310" s="25"/>
      <c r="G310" s="208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5.75" customHeight="1" x14ac:dyDescent="0.2">
      <c r="A311" s="27"/>
      <c r="B311" s="25"/>
      <c r="C311" s="25"/>
      <c r="D311" s="25"/>
      <c r="E311" s="25"/>
      <c r="F311" s="25"/>
      <c r="G311" s="208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5.75" customHeight="1" x14ac:dyDescent="0.2">
      <c r="A312" s="27"/>
      <c r="B312" s="25"/>
      <c r="C312" s="25"/>
      <c r="D312" s="25"/>
      <c r="E312" s="25"/>
      <c r="F312" s="25"/>
      <c r="G312" s="208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5.75" customHeight="1" x14ac:dyDescent="0.2">
      <c r="A313" s="27"/>
      <c r="B313" s="25"/>
      <c r="C313" s="25"/>
      <c r="D313" s="25"/>
      <c r="E313" s="25"/>
      <c r="F313" s="25"/>
      <c r="G313" s="208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5.75" customHeight="1" x14ac:dyDescent="0.2">
      <c r="A314" s="27"/>
      <c r="B314" s="25"/>
      <c r="C314" s="25"/>
      <c r="D314" s="25"/>
      <c r="E314" s="25"/>
      <c r="F314" s="25"/>
      <c r="G314" s="208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5.75" customHeight="1" x14ac:dyDescent="0.2">
      <c r="A315" s="27"/>
      <c r="B315" s="25"/>
      <c r="C315" s="25"/>
      <c r="D315" s="25"/>
      <c r="E315" s="25"/>
      <c r="F315" s="25"/>
      <c r="G315" s="208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5.75" customHeight="1" x14ac:dyDescent="0.2">
      <c r="A316" s="27"/>
      <c r="B316" s="25"/>
      <c r="C316" s="25"/>
      <c r="D316" s="25"/>
      <c r="E316" s="25"/>
      <c r="F316" s="25"/>
      <c r="G316" s="208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5.75" customHeight="1" x14ac:dyDescent="0.2">
      <c r="A317" s="27"/>
      <c r="B317" s="25"/>
      <c r="C317" s="25"/>
      <c r="D317" s="25"/>
      <c r="E317" s="25"/>
      <c r="F317" s="25"/>
      <c r="G317" s="208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5.75" customHeight="1" x14ac:dyDescent="0.2">
      <c r="A318" s="27"/>
      <c r="B318" s="25"/>
      <c r="C318" s="25"/>
      <c r="D318" s="25"/>
      <c r="E318" s="25"/>
      <c r="F318" s="25"/>
      <c r="G318" s="208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5.75" customHeight="1" x14ac:dyDescent="0.2">
      <c r="A319" s="27"/>
      <c r="B319" s="25"/>
      <c r="C319" s="25"/>
      <c r="D319" s="25"/>
      <c r="E319" s="25"/>
      <c r="F319" s="25"/>
      <c r="G319" s="208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5.75" customHeight="1" x14ac:dyDescent="0.2">
      <c r="A320" s="27"/>
      <c r="B320" s="25"/>
      <c r="C320" s="25"/>
      <c r="D320" s="25"/>
      <c r="E320" s="25"/>
      <c r="F320" s="25"/>
      <c r="G320" s="208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5.75" customHeight="1" x14ac:dyDescent="0.2">
      <c r="A321" s="27"/>
      <c r="B321" s="25"/>
      <c r="C321" s="25"/>
      <c r="D321" s="25"/>
      <c r="E321" s="25"/>
      <c r="F321" s="25"/>
      <c r="G321" s="208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5.75" customHeight="1" x14ac:dyDescent="0.2">
      <c r="A322" s="27"/>
      <c r="B322" s="25"/>
      <c r="C322" s="25"/>
      <c r="D322" s="25"/>
      <c r="E322" s="25"/>
      <c r="F322" s="25"/>
      <c r="G322" s="208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5.75" customHeight="1" x14ac:dyDescent="0.2">
      <c r="A323" s="27"/>
      <c r="B323" s="25"/>
      <c r="C323" s="25"/>
      <c r="D323" s="25"/>
      <c r="E323" s="25"/>
      <c r="F323" s="25"/>
      <c r="G323" s="208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5.75" customHeight="1" x14ac:dyDescent="0.2">
      <c r="A324" s="27"/>
      <c r="B324" s="25"/>
      <c r="C324" s="25"/>
      <c r="D324" s="25"/>
      <c r="E324" s="25"/>
      <c r="F324" s="25"/>
      <c r="G324" s="208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5.75" customHeight="1" x14ac:dyDescent="0.2">
      <c r="A325" s="27"/>
      <c r="B325" s="25"/>
      <c r="C325" s="25"/>
      <c r="D325" s="25"/>
      <c r="E325" s="25"/>
      <c r="F325" s="25"/>
      <c r="G325" s="208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5.75" customHeight="1" x14ac:dyDescent="0.2">
      <c r="A326" s="27"/>
      <c r="B326" s="25"/>
      <c r="C326" s="25"/>
      <c r="D326" s="25"/>
      <c r="E326" s="25"/>
      <c r="F326" s="25"/>
      <c r="G326" s="208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5.75" customHeight="1" x14ac:dyDescent="0.2">
      <c r="A327" s="27"/>
      <c r="B327" s="25"/>
      <c r="C327" s="25"/>
      <c r="D327" s="25"/>
      <c r="E327" s="25"/>
      <c r="F327" s="25"/>
      <c r="G327" s="208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5.75" customHeight="1" x14ac:dyDescent="0.2">
      <c r="A328" s="27"/>
      <c r="B328" s="25"/>
      <c r="C328" s="25"/>
      <c r="D328" s="25"/>
      <c r="E328" s="25"/>
      <c r="F328" s="25"/>
      <c r="G328" s="208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5.75" customHeight="1" x14ac:dyDescent="0.2">
      <c r="A329" s="27"/>
      <c r="B329" s="25"/>
      <c r="C329" s="25"/>
      <c r="D329" s="25"/>
      <c r="E329" s="25"/>
      <c r="F329" s="25"/>
      <c r="G329" s="208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5.75" customHeight="1" x14ac:dyDescent="0.2">
      <c r="A330" s="27"/>
      <c r="B330" s="25"/>
      <c r="C330" s="25"/>
      <c r="D330" s="25"/>
      <c r="E330" s="25"/>
      <c r="F330" s="25"/>
      <c r="G330" s="208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5.75" customHeight="1" x14ac:dyDescent="0.2">
      <c r="A331" s="27"/>
      <c r="B331" s="25"/>
      <c r="C331" s="25"/>
      <c r="D331" s="25"/>
      <c r="E331" s="25"/>
      <c r="F331" s="25"/>
      <c r="G331" s="208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5.75" customHeight="1" x14ac:dyDescent="0.2">
      <c r="A332" s="27"/>
      <c r="B332" s="25"/>
      <c r="C332" s="25"/>
      <c r="D332" s="25"/>
      <c r="E332" s="25"/>
      <c r="F332" s="25"/>
      <c r="G332" s="208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5.75" customHeight="1" x14ac:dyDescent="0.2">
      <c r="A333" s="27"/>
      <c r="B333" s="25"/>
      <c r="C333" s="25"/>
      <c r="D333" s="25"/>
      <c r="E333" s="25"/>
      <c r="F333" s="25"/>
      <c r="G333" s="208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5.75" customHeight="1" x14ac:dyDescent="0.2">
      <c r="A334" s="27"/>
      <c r="B334" s="25"/>
      <c r="C334" s="25"/>
      <c r="D334" s="25"/>
      <c r="E334" s="25"/>
      <c r="F334" s="25"/>
      <c r="G334" s="208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5.75" customHeight="1" x14ac:dyDescent="0.2">
      <c r="A335" s="27"/>
      <c r="B335" s="25"/>
      <c r="C335" s="25"/>
      <c r="D335" s="25"/>
      <c r="E335" s="25"/>
      <c r="F335" s="25"/>
      <c r="G335" s="208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5.75" customHeight="1" x14ac:dyDescent="0.2">
      <c r="A336" s="27"/>
      <c r="B336" s="25"/>
      <c r="C336" s="25"/>
      <c r="D336" s="25"/>
      <c r="E336" s="25"/>
      <c r="F336" s="25"/>
      <c r="G336" s="208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5.75" customHeight="1" x14ac:dyDescent="0.2">
      <c r="A337" s="27"/>
      <c r="B337" s="25"/>
      <c r="C337" s="25"/>
      <c r="D337" s="25"/>
      <c r="E337" s="25"/>
      <c r="F337" s="25"/>
      <c r="G337" s="208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5.75" customHeight="1" x14ac:dyDescent="0.2">
      <c r="A338" s="27"/>
      <c r="B338" s="25"/>
      <c r="C338" s="25"/>
      <c r="D338" s="25"/>
      <c r="E338" s="25"/>
      <c r="F338" s="25"/>
      <c r="G338" s="208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5.75" customHeight="1" x14ac:dyDescent="0.2">
      <c r="A339" s="27"/>
      <c r="B339" s="25"/>
      <c r="C339" s="25"/>
      <c r="D339" s="25"/>
      <c r="E339" s="25"/>
      <c r="F339" s="25"/>
      <c r="G339" s="208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5.75" customHeight="1" x14ac:dyDescent="0.2">
      <c r="A340" s="27"/>
      <c r="B340" s="25"/>
      <c r="C340" s="25"/>
      <c r="D340" s="25"/>
      <c r="E340" s="25"/>
      <c r="F340" s="25"/>
      <c r="G340" s="208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5.75" customHeight="1" x14ac:dyDescent="0.2">
      <c r="A341" s="27"/>
      <c r="B341" s="25"/>
      <c r="C341" s="25"/>
      <c r="D341" s="25"/>
      <c r="E341" s="25"/>
      <c r="F341" s="25"/>
      <c r="G341" s="208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5.75" customHeight="1" x14ac:dyDescent="0.2">
      <c r="A342" s="27"/>
      <c r="B342" s="25"/>
      <c r="C342" s="25"/>
      <c r="D342" s="25"/>
      <c r="E342" s="25"/>
      <c r="F342" s="25"/>
      <c r="G342" s="208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5.75" customHeight="1" x14ac:dyDescent="0.2">
      <c r="A343" s="27"/>
      <c r="B343" s="25"/>
      <c r="C343" s="25"/>
      <c r="D343" s="25"/>
      <c r="E343" s="25"/>
      <c r="F343" s="25"/>
      <c r="G343" s="208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5.75" customHeight="1" x14ac:dyDescent="0.2">
      <c r="A344" s="27"/>
      <c r="B344" s="25"/>
      <c r="C344" s="25"/>
      <c r="D344" s="25"/>
      <c r="E344" s="25"/>
      <c r="F344" s="25"/>
      <c r="G344" s="208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5.75" customHeight="1" x14ac:dyDescent="0.2">
      <c r="A345" s="27"/>
      <c r="B345" s="25"/>
      <c r="C345" s="25"/>
      <c r="D345" s="25"/>
      <c r="E345" s="25"/>
      <c r="F345" s="25"/>
      <c r="G345" s="208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5.75" customHeight="1" x14ac:dyDescent="0.2">
      <c r="A346" s="27"/>
      <c r="B346" s="25"/>
      <c r="C346" s="25"/>
      <c r="D346" s="25"/>
      <c r="E346" s="25"/>
      <c r="F346" s="25"/>
      <c r="G346" s="208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5.75" customHeight="1" x14ac:dyDescent="0.2">
      <c r="A347" s="27"/>
      <c r="B347" s="25"/>
      <c r="C347" s="25"/>
      <c r="D347" s="25"/>
      <c r="E347" s="25"/>
      <c r="F347" s="25"/>
      <c r="G347" s="208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5.75" customHeight="1" x14ac:dyDescent="0.2">
      <c r="A348" s="27"/>
      <c r="B348" s="25"/>
      <c r="C348" s="25"/>
      <c r="D348" s="25"/>
      <c r="E348" s="25"/>
      <c r="F348" s="25"/>
      <c r="G348" s="208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5.75" customHeight="1" x14ac:dyDescent="0.2">
      <c r="A349" s="27"/>
      <c r="B349" s="25"/>
      <c r="C349" s="25"/>
      <c r="D349" s="25"/>
      <c r="E349" s="25"/>
      <c r="F349" s="25"/>
      <c r="G349" s="208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5.75" customHeight="1" x14ac:dyDescent="0.2">
      <c r="A350" s="27"/>
      <c r="B350" s="25"/>
      <c r="C350" s="25"/>
      <c r="D350" s="25"/>
      <c r="E350" s="25"/>
      <c r="F350" s="25"/>
      <c r="G350" s="208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5.75" customHeight="1" x14ac:dyDescent="0.2">
      <c r="A351" s="27"/>
      <c r="B351" s="25"/>
      <c r="C351" s="25"/>
      <c r="D351" s="25"/>
      <c r="E351" s="25"/>
      <c r="F351" s="25"/>
      <c r="G351" s="208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5.75" customHeight="1" x14ac:dyDescent="0.2">
      <c r="A352" s="27"/>
      <c r="B352" s="25"/>
      <c r="C352" s="25"/>
      <c r="D352" s="25"/>
      <c r="E352" s="25"/>
      <c r="F352" s="25"/>
      <c r="G352" s="208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5.75" customHeight="1" x14ac:dyDescent="0.2">
      <c r="A353" s="27"/>
      <c r="B353" s="25"/>
      <c r="C353" s="25"/>
      <c r="D353" s="25"/>
      <c r="E353" s="25"/>
      <c r="F353" s="25"/>
      <c r="G353" s="208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5.75" customHeight="1" x14ac:dyDescent="0.2">
      <c r="A354" s="27"/>
      <c r="B354" s="25"/>
      <c r="C354" s="25"/>
      <c r="D354" s="25"/>
      <c r="E354" s="25"/>
      <c r="F354" s="25"/>
      <c r="G354" s="208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5.75" customHeight="1" x14ac:dyDescent="0.2">
      <c r="A355" s="27"/>
      <c r="B355" s="25"/>
      <c r="C355" s="25"/>
      <c r="D355" s="25"/>
      <c r="E355" s="25"/>
      <c r="F355" s="25"/>
      <c r="G355" s="208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5.75" customHeight="1" x14ac:dyDescent="0.2">
      <c r="A356" s="27"/>
      <c r="B356" s="25"/>
      <c r="C356" s="25"/>
      <c r="D356" s="25"/>
      <c r="E356" s="25"/>
      <c r="F356" s="25"/>
      <c r="G356" s="208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5.75" customHeight="1" x14ac:dyDescent="0.2">
      <c r="A357" s="27"/>
      <c r="B357" s="25"/>
      <c r="C357" s="25"/>
      <c r="D357" s="25"/>
      <c r="E357" s="25"/>
      <c r="F357" s="25"/>
      <c r="G357" s="208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5.75" customHeight="1" x14ac:dyDescent="0.2">
      <c r="A358" s="27"/>
      <c r="B358" s="25"/>
      <c r="C358" s="25"/>
      <c r="D358" s="25"/>
      <c r="E358" s="25"/>
      <c r="F358" s="25"/>
      <c r="G358" s="208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5.75" customHeight="1" x14ac:dyDescent="0.2">
      <c r="A359" s="27"/>
      <c r="B359" s="25"/>
      <c r="C359" s="25"/>
      <c r="D359" s="25"/>
      <c r="E359" s="25"/>
      <c r="F359" s="25"/>
      <c r="G359" s="208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5.75" customHeight="1" x14ac:dyDescent="0.2">
      <c r="A360" s="27"/>
      <c r="B360" s="25"/>
      <c r="C360" s="25"/>
      <c r="D360" s="25"/>
      <c r="E360" s="25"/>
      <c r="F360" s="25"/>
      <c r="G360" s="208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5.75" customHeight="1" x14ac:dyDescent="0.2">
      <c r="A361" s="27"/>
      <c r="B361" s="25"/>
      <c r="C361" s="25"/>
      <c r="D361" s="25"/>
      <c r="E361" s="25"/>
      <c r="F361" s="25"/>
      <c r="G361" s="208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5.75" customHeight="1" x14ac:dyDescent="0.2">
      <c r="A362" s="27"/>
      <c r="B362" s="25"/>
      <c r="C362" s="25"/>
      <c r="D362" s="25"/>
      <c r="E362" s="25"/>
      <c r="F362" s="25"/>
      <c r="G362" s="208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5.75" customHeight="1" x14ac:dyDescent="0.2">
      <c r="A363" s="27"/>
      <c r="B363" s="25"/>
      <c r="C363" s="25"/>
      <c r="D363" s="25"/>
      <c r="E363" s="25"/>
      <c r="F363" s="25"/>
      <c r="G363" s="208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5.75" customHeight="1" x14ac:dyDescent="0.2">
      <c r="A364" s="27"/>
      <c r="B364" s="25"/>
      <c r="C364" s="25"/>
      <c r="D364" s="25"/>
      <c r="E364" s="25"/>
      <c r="F364" s="25"/>
      <c r="G364" s="208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5.75" customHeight="1" x14ac:dyDescent="0.2">
      <c r="A365" s="27"/>
      <c r="B365" s="25"/>
      <c r="C365" s="25"/>
      <c r="D365" s="25"/>
      <c r="E365" s="25"/>
      <c r="F365" s="25"/>
      <c r="G365" s="208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5.75" customHeight="1" x14ac:dyDescent="0.2">
      <c r="A366" s="27"/>
      <c r="B366" s="25"/>
      <c r="C366" s="25"/>
      <c r="D366" s="25"/>
      <c r="E366" s="25"/>
      <c r="F366" s="25"/>
      <c r="G366" s="208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5.75" customHeight="1" x14ac:dyDescent="0.2">
      <c r="A367" s="27"/>
      <c r="B367" s="25"/>
      <c r="C367" s="25"/>
      <c r="D367" s="25"/>
      <c r="E367" s="25"/>
      <c r="F367" s="25"/>
      <c r="G367" s="208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5.75" customHeight="1" x14ac:dyDescent="0.2">
      <c r="A368" s="27"/>
      <c r="B368" s="25"/>
      <c r="C368" s="25"/>
      <c r="D368" s="25"/>
      <c r="E368" s="25"/>
      <c r="F368" s="25"/>
      <c r="G368" s="208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5.75" customHeight="1" x14ac:dyDescent="0.2">
      <c r="A369" s="27"/>
      <c r="B369" s="25"/>
      <c r="C369" s="25"/>
      <c r="D369" s="25"/>
      <c r="E369" s="25"/>
      <c r="F369" s="25"/>
      <c r="G369" s="208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5.75" customHeight="1" x14ac:dyDescent="0.2">
      <c r="A370" s="27"/>
      <c r="B370" s="25"/>
      <c r="C370" s="25"/>
      <c r="D370" s="25"/>
      <c r="E370" s="25"/>
      <c r="F370" s="25"/>
      <c r="G370" s="208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5.75" customHeight="1" x14ac:dyDescent="0.2">
      <c r="A371" s="27"/>
      <c r="B371" s="25"/>
      <c r="C371" s="25"/>
      <c r="D371" s="25"/>
      <c r="E371" s="25"/>
      <c r="F371" s="25"/>
      <c r="G371" s="208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5.75" customHeight="1" x14ac:dyDescent="0.2">
      <c r="A372" s="27"/>
      <c r="B372" s="25"/>
      <c r="C372" s="25"/>
      <c r="D372" s="25"/>
      <c r="E372" s="25"/>
      <c r="F372" s="25"/>
      <c r="G372" s="208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5.75" customHeight="1" x14ac:dyDescent="0.2">
      <c r="A373" s="27"/>
      <c r="B373" s="25"/>
      <c r="C373" s="25"/>
      <c r="D373" s="25"/>
      <c r="E373" s="25"/>
      <c r="F373" s="25"/>
      <c r="G373" s="208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5.75" customHeight="1" x14ac:dyDescent="0.2">
      <c r="A374" s="27"/>
      <c r="B374" s="25"/>
      <c r="C374" s="25"/>
      <c r="D374" s="25"/>
      <c r="E374" s="25"/>
      <c r="F374" s="25"/>
      <c r="G374" s="208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5.75" customHeight="1" x14ac:dyDescent="0.2">
      <c r="A375" s="27"/>
      <c r="B375" s="25"/>
      <c r="C375" s="25"/>
      <c r="D375" s="25"/>
      <c r="E375" s="25"/>
      <c r="F375" s="25"/>
      <c r="G375" s="208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5.75" customHeight="1" x14ac:dyDescent="0.2">
      <c r="A376" s="27"/>
      <c r="B376" s="25"/>
      <c r="C376" s="25"/>
      <c r="D376" s="25"/>
      <c r="E376" s="25"/>
      <c r="F376" s="25"/>
      <c r="G376" s="208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5.75" customHeight="1" x14ac:dyDescent="0.2">
      <c r="A377" s="27"/>
      <c r="B377" s="25"/>
      <c r="C377" s="25"/>
      <c r="D377" s="25"/>
      <c r="E377" s="25"/>
      <c r="F377" s="25"/>
      <c r="G377" s="208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5.75" customHeight="1" x14ac:dyDescent="0.2">
      <c r="A378" s="27"/>
      <c r="B378" s="25"/>
      <c r="C378" s="25"/>
      <c r="D378" s="25"/>
      <c r="E378" s="25"/>
      <c r="F378" s="25"/>
      <c r="G378" s="208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5.75" customHeight="1" x14ac:dyDescent="0.2">
      <c r="A379" s="27"/>
      <c r="B379" s="25"/>
      <c r="C379" s="25"/>
      <c r="D379" s="25"/>
      <c r="E379" s="25"/>
      <c r="F379" s="25"/>
      <c r="G379" s="208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5.75" customHeight="1" x14ac:dyDescent="0.2">
      <c r="A380" s="27"/>
      <c r="B380" s="25"/>
      <c r="C380" s="25"/>
      <c r="D380" s="25"/>
      <c r="E380" s="25"/>
      <c r="F380" s="25"/>
      <c r="G380" s="208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5.75" customHeight="1" x14ac:dyDescent="0.2">
      <c r="A381" s="27"/>
      <c r="B381" s="25"/>
      <c r="C381" s="25"/>
      <c r="D381" s="25"/>
      <c r="E381" s="25"/>
      <c r="F381" s="25"/>
      <c r="G381" s="208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5.75" customHeight="1" x14ac:dyDescent="0.2">
      <c r="A382" s="27"/>
      <c r="B382" s="25"/>
      <c r="C382" s="25"/>
      <c r="D382" s="25"/>
      <c r="E382" s="25"/>
      <c r="F382" s="25"/>
      <c r="G382" s="208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5.75" customHeight="1" x14ac:dyDescent="0.2">
      <c r="A383" s="27"/>
      <c r="B383" s="25"/>
      <c r="C383" s="25"/>
      <c r="D383" s="25"/>
      <c r="E383" s="25"/>
      <c r="F383" s="25"/>
      <c r="G383" s="208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5.75" customHeight="1" x14ac:dyDescent="0.2">
      <c r="A384" s="27"/>
      <c r="B384" s="25"/>
      <c r="C384" s="25"/>
      <c r="D384" s="25"/>
      <c r="E384" s="25"/>
      <c r="F384" s="25"/>
      <c r="G384" s="208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5.75" customHeight="1" x14ac:dyDescent="0.2">
      <c r="A385" s="27"/>
      <c r="B385" s="25"/>
      <c r="C385" s="25"/>
      <c r="D385" s="25"/>
      <c r="E385" s="25"/>
      <c r="F385" s="25"/>
      <c r="G385" s="208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5.75" customHeight="1" x14ac:dyDescent="0.2">
      <c r="A386" s="27"/>
      <c r="B386" s="25"/>
      <c r="C386" s="25"/>
      <c r="D386" s="25"/>
      <c r="E386" s="25"/>
      <c r="F386" s="25"/>
      <c r="G386" s="208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5.75" customHeight="1" x14ac:dyDescent="0.2">
      <c r="A387" s="27"/>
      <c r="B387" s="25"/>
      <c r="C387" s="25"/>
      <c r="D387" s="25"/>
      <c r="E387" s="25"/>
      <c r="F387" s="25"/>
      <c r="G387" s="208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5.75" customHeight="1" x14ac:dyDescent="0.2">
      <c r="A388" s="27"/>
      <c r="B388" s="25"/>
      <c r="C388" s="25"/>
      <c r="D388" s="25"/>
      <c r="E388" s="25"/>
      <c r="F388" s="25"/>
      <c r="G388" s="208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5.75" customHeight="1" x14ac:dyDescent="0.2">
      <c r="A389" s="27"/>
      <c r="B389" s="25"/>
      <c r="C389" s="25"/>
      <c r="D389" s="25"/>
      <c r="E389" s="25"/>
      <c r="F389" s="25"/>
      <c r="G389" s="208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5.75" customHeight="1" x14ac:dyDescent="0.2">
      <c r="A390" s="27"/>
      <c r="B390" s="25"/>
      <c r="C390" s="25"/>
      <c r="D390" s="25"/>
      <c r="E390" s="25"/>
      <c r="F390" s="25"/>
      <c r="G390" s="208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5.75" customHeight="1" x14ac:dyDescent="0.2">
      <c r="A391" s="27"/>
      <c r="B391" s="25"/>
      <c r="C391" s="25"/>
      <c r="D391" s="25"/>
      <c r="E391" s="25"/>
      <c r="F391" s="25"/>
      <c r="G391" s="208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5.75" customHeight="1" x14ac:dyDescent="0.2">
      <c r="A392" s="27"/>
      <c r="B392" s="25"/>
      <c r="C392" s="25"/>
      <c r="D392" s="25"/>
      <c r="E392" s="25"/>
      <c r="F392" s="25"/>
      <c r="G392" s="208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5.75" customHeight="1" x14ac:dyDescent="0.2">
      <c r="A393" s="27"/>
      <c r="B393" s="25"/>
      <c r="C393" s="25"/>
      <c r="D393" s="25"/>
      <c r="E393" s="25"/>
      <c r="F393" s="25"/>
      <c r="G393" s="208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5.75" customHeight="1" x14ac:dyDescent="0.2">
      <c r="A394" s="27"/>
      <c r="B394" s="25"/>
      <c r="C394" s="25"/>
      <c r="D394" s="25"/>
      <c r="E394" s="25"/>
      <c r="F394" s="25"/>
      <c r="G394" s="208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5.75" customHeight="1" x14ac:dyDescent="0.2">
      <c r="A395" s="27"/>
      <c r="B395" s="25"/>
      <c r="C395" s="25"/>
      <c r="D395" s="25"/>
      <c r="E395" s="25"/>
      <c r="F395" s="25"/>
      <c r="G395" s="208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5.75" customHeight="1" x14ac:dyDescent="0.2">
      <c r="A396" s="27"/>
      <c r="B396" s="25"/>
      <c r="C396" s="25"/>
      <c r="D396" s="25"/>
      <c r="E396" s="25"/>
      <c r="F396" s="25"/>
      <c r="G396" s="208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5.75" customHeight="1" x14ac:dyDescent="0.2">
      <c r="A397" s="27"/>
      <c r="B397" s="25"/>
      <c r="C397" s="25"/>
      <c r="D397" s="25"/>
      <c r="E397" s="25"/>
      <c r="F397" s="25"/>
      <c r="G397" s="208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5.75" customHeight="1" x14ac:dyDescent="0.2">
      <c r="A398" s="27"/>
      <c r="B398" s="25"/>
      <c r="C398" s="25"/>
      <c r="D398" s="25"/>
      <c r="E398" s="25"/>
      <c r="F398" s="25"/>
      <c r="G398" s="208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5.75" customHeight="1" x14ac:dyDescent="0.2">
      <c r="A399" s="27"/>
      <c r="B399" s="25"/>
      <c r="C399" s="25"/>
      <c r="D399" s="25"/>
      <c r="E399" s="25"/>
      <c r="F399" s="25"/>
      <c r="G399" s="208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5.75" customHeight="1" x14ac:dyDescent="0.2">
      <c r="A400" s="27"/>
      <c r="B400" s="25"/>
      <c r="C400" s="25"/>
      <c r="D400" s="25"/>
      <c r="E400" s="25"/>
      <c r="F400" s="25"/>
      <c r="G400" s="208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5.75" customHeight="1" x14ac:dyDescent="0.2">
      <c r="A401" s="27"/>
      <c r="B401" s="25"/>
      <c r="C401" s="25"/>
      <c r="D401" s="25"/>
      <c r="E401" s="25"/>
      <c r="F401" s="25"/>
      <c r="G401" s="208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5.75" customHeight="1" x14ac:dyDescent="0.2">
      <c r="A402" s="27"/>
      <c r="B402" s="25"/>
      <c r="C402" s="25"/>
      <c r="D402" s="25"/>
      <c r="E402" s="25"/>
      <c r="F402" s="25"/>
      <c r="G402" s="208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5.75" customHeight="1" x14ac:dyDescent="0.2">
      <c r="A403" s="27"/>
      <c r="B403" s="25"/>
      <c r="C403" s="25"/>
      <c r="D403" s="25"/>
      <c r="E403" s="25"/>
      <c r="F403" s="25"/>
      <c r="G403" s="208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5.75" customHeight="1" x14ac:dyDescent="0.2">
      <c r="A404" s="27"/>
      <c r="B404" s="25"/>
      <c r="C404" s="25"/>
      <c r="D404" s="25"/>
      <c r="E404" s="25"/>
      <c r="F404" s="25"/>
      <c r="G404" s="208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5.75" customHeight="1" x14ac:dyDescent="0.2">
      <c r="A405" s="27"/>
      <c r="B405" s="25"/>
      <c r="C405" s="25"/>
      <c r="D405" s="25"/>
      <c r="E405" s="25"/>
      <c r="F405" s="25"/>
      <c r="G405" s="208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5.75" customHeight="1" x14ac:dyDescent="0.2">
      <c r="A406" s="27"/>
      <c r="B406" s="25"/>
      <c r="C406" s="25"/>
      <c r="D406" s="25"/>
      <c r="E406" s="25"/>
      <c r="F406" s="25"/>
      <c r="G406" s="208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5.75" customHeight="1" x14ac:dyDescent="0.2">
      <c r="A407" s="27"/>
      <c r="B407" s="25"/>
      <c r="C407" s="25"/>
      <c r="D407" s="25"/>
      <c r="E407" s="25"/>
      <c r="F407" s="25"/>
      <c r="G407" s="208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5.75" customHeight="1" x14ac:dyDescent="0.2">
      <c r="A408" s="27"/>
      <c r="B408" s="25"/>
      <c r="C408" s="25"/>
      <c r="D408" s="25"/>
      <c r="E408" s="25"/>
      <c r="F408" s="25"/>
      <c r="G408" s="208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5.75" customHeight="1" x14ac:dyDescent="0.2">
      <c r="A409" s="27"/>
      <c r="B409" s="25"/>
      <c r="C409" s="25"/>
      <c r="D409" s="25"/>
      <c r="E409" s="25"/>
      <c r="F409" s="25"/>
      <c r="G409" s="208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5.75" customHeight="1" x14ac:dyDescent="0.2">
      <c r="A410" s="27"/>
      <c r="B410" s="25"/>
      <c r="C410" s="25"/>
      <c r="D410" s="25"/>
      <c r="E410" s="25"/>
      <c r="F410" s="25"/>
      <c r="G410" s="208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5.75" customHeight="1" x14ac:dyDescent="0.2">
      <c r="A411" s="27"/>
      <c r="B411" s="25"/>
      <c r="C411" s="25"/>
      <c r="D411" s="25"/>
      <c r="E411" s="25"/>
      <c r="F411" s="25"/>
      <c r="G411" s="208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5.75" customHeight="1" x14ac:dyDescent="0.2">
      <c r="A412" s="27"/>
      <c r="B412" s="25"/>
      <c r="C412" s="25"/>
      <c r="D412" s="25"/>
      <c r="E412" s="25"/>
      <c r="F412" s="25"/>
      <c r="G412" s="208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5.75" customHeight="1" x14ac:dyDescent="0.2">
      <c r="A413" s="27"/>
      <c r="B413" s="25"/>
      <c r="C413" s="25"/>
      <c r="D413" s="25"/>
      <c r="E413" s="25"/>
      <c r="F413" s="25"/>
      <c r="G413" s="208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5.75" customHeight="1" x14ac:dyDescent="0.2">
      <c r="A414" s="27"/>
      <c r="B414" s="25"/>
      <c r="C414" s="25"/>
      <c r="D414" s="25"/>
      <c r="E414" s="25"/>
      <c r="F414" s="25"/>
      <c r="G414" s="208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5.75" customHeight="1" x14ac:dyDescent="0.2">
      <c r="A415" s="27"/>
      <c r="B415" s="25"/>
      <c r="C415" s="25"/>
      <c r="D415" s="25"/>
      <c r="E415" s="25"/>
      <c r="F415" s="25"/>
      <c r="G415" s="208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5.75" customHeight="1" x14ac:dyDescent="0.2">
      <c r="A416" s="27"/>
      <c r="B416" s="25"/>
      <c r="C416" s="25"/>
      <c r="D416" s="25"/>
      <c r="E416" s="25"/>
      <c r="F416" s="25"/>
      <c r="G416" s="208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5.75" customHeight="1" x14ac:dyDescent="0.2">
      <c r="A417" s="27"/>
      <c r="B417" s="25"/>
      <c r="C417" s="25"/>
      <c r="D417" s="25"/>
      <c r="E417" s="25"/>
      <c r="F417" s="25"/>
      <c r="G417" s="208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5.75" customHeight="1" x14ac:dyDescent="0.2">
      <c r="A418" s="27"/>
      <c r="B418" s="25"/>
      <c r="C418" s="25"/>
      <c r="D418" s="25"/>
      <c r="E418" s="25"/>
      <c r="F418" s="25"/>
      <c r="G418" s="208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5.75" customHeight="1" x14ac:dyDescent="0.2">
      <c r="A419" s="27"/>
      <c r="B419" s="25"/>
      <c r="C419" s="25"/>
      <c r="D419" s="25"/>
      <c r="E419" s="25"/>
      <c r="F419" s="25"/>
      <c r="G419" s="208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5.75" customHeight="1" x14ac:dyDescent="0.2">
      <c r="A420" s="27"/>
      <c r="B420" s="25"/>
      <c r="C420" s="25"/>
      <c r="D420" s="25"/>
      <c r="E420" s="25"/>
      <c r="F420" s="25"/>
      <c r="G420" s="208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5.75" customHeight="1" x14ac:dyDescent="0.2">
      <c r="A421" s="27"/>
      <c r="B421" s="25"/>
      <c r="C421" s="25"/>
      <c r="D421" s="25"/>
      <c r="E421" s="25"/>
      <c r="F421" s="25"/>
      <c r="G421" s="208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5.75" customHeight="1" x14ac:dyDescent="0.2">
      <c r="A422" s="27"/>
      <c r="B422" s="25"/>
      <c r="C422" s="25"/>
      <c r="D422" s="25"/>
      <c r="E422" s="25"/>
      <c r="F422" s="25"/>
      <c r="G422" s="208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5.75" customHeight="1" x14ac:dyDescent="0.2">
      <c r="A423" s="27"/>
      <c r="B423" s="25"/>
      <c r="C423" s="25"/>
      <c r="D423" s="25"/>
      <c r="E423" s="25"/>
      <c r="F423" s="25"/>
      <c r="G423" s="208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5.75" customHeight="1" x14ac:dyDescent="0.2">
      <c r="A424" s="27"/>
      <c r="B424" s="25"/>
      <c r="C424" s="25"/>
      <c r="D424" s="25"/>
      <c r="E424" s="25"/>
      <c r="F424" s="25"/>
      <c r="G424" s="208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5.75" customHeight="1" x14ac:dyDescent="0.2">
      <c r="A425" s="27"/>
      <c r="B425" s="25"/>
      <c r="C425" s="25"/>
      <c r="D425" s="25"/>
      <c r="E425" s="25"/>
      <c r="F425" s="25"/>
      <c r="G425" s="208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5.75" customHeight="1" x14ac:dyDescent="0.2">
      <c r="A426" s="27"/>
      <c r="B426" s="25"/>
      <c r="C426" s="25"/>
      <c r="D426" s="25"/>
      <c r="E426" s="25"/>
      <c r="F426" s="25"/>
      <c r="G426" s="208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5.75" customHeight="1" x14ac:dyDescent="0.2">
      <c r="A427" s="27"/>
      <c r="B427" s="25"/>
      <c r="C427" s="25"/>
      <c r="D427" s="25"/>
      <c r="E427" s="25"/>
      <c r="F427" s="25"/>
      <c r="G427" s="208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5.75" customHeight="1" x14ac:dyDescent="0.2">
      <c r="A428" s="27"/>
      <c r="B428" s="25"/>
      <c r="C428" s="25"/>
      <c r="D428" s="25"/>
      <c r="E428" s="25"/>
      <c r="F428" s="25"/>
      <c r="G428" s="208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5.75" customHeight="1" x14ac:dyDescent="0.2">
      <c r="A429" s="27"/>
      <c r="B429" s="25"/>
      <c r="C429" s="25"/>
      <c r="D429" s="25"/>
      <c r="E429" s="25"/>
      <c r="F429" s="25"/>
      <c r="G429" s="208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5.75" customHeight="1" x14ac:dyDescent="0.2">
      <c r="A430" s="27"/>
      <c r="B430" s="25"/>
      <c r="C430" s="25"/>
      <c r="D430" s="25"/>
      <c r="E430" s="25"/>
      <c r="F430" s="25"/>
      <c r="G430" s="208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5.75" customHeight="1" x14ac:dyDescent="0.2">
      <c r="A431" s="27"/>
      <c r="B431" s="25"/>
      <c r="C431" s="25"/>
      <c r="D431" s="25"/>
      <c r="E431" s="25"/>
      <c r="F431" s="25"/>
      <c r="G431" s="208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5.75" customHeight="1" x14ac:dyDescent="0.2">
      <c r="A432" s="27"/>
      <c r="B432" s="25"/>
      <c r="C432" s="25"/>
      <c r="D432" s="25"/>
      <c r="E432" s="25"/>
      <c r="F432" s="25"/>
      <c r="G432" s="208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5.75" customHeight="1" x14ac:dyDescent="0.2">
      <c r="A433" s="27"/>
      <c r="B433" s="25"/>
      <c r="C433" s="25"/>
      <c r="D433" s="25"/>
      <c r="E433" s="25"/>
      <c r="F433" s="25"/>
      <c r="G433" s="208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5.75" customHeight="1" x14ac:dyDescent="0.2">
      <c r="A434" s="27"/>
      <c r="B434" s="25"/>
      <c r="C434" s="25"/>
      <c r="D434" s="25"/>
      <c r="E434" s="25"/>
      <c r="F434" s="25"/>
      <c r="G434" s="208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5.75" customHeight="1" x14ac:dyDescent="0.2">
      <c r="A435" s="27"/>
      <c r="B435" s="25"/>
      <c r="C435" s="25"/>
      <c r="D435" s="25"/>
      <c r="E435" s="25"/>
      <c r="F435" s="25"/>
      <c r="G435" s="208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5.75" customHeight="1" x14ac:dyDescent="0.2">
      <c r="A436" s="27"/>
      <c r="B436" s="25"/>
      <c r="C436" s="25"/>
      <c r="D436" s="25"/>
      <c r="E436" s="25"/>
      <c r="F436" s="25"/>
      <c r="G436" s="208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5.75" customHeight="1" x14ac:dyDescent="0.2">
      <c r="A437" s="27"/>
      <c r="B437" s="25"/>
      <c r="C437" s="25"/>
      <c r="D437" s="25"/>
      <c r="E437" s="25"/>
      <c r="F437" s="25"/>
      <c r="G437" s="208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5.75" customHeight="1" x14ac:dyDescent="0.2">
      <c r="A438" s="27"/>
      <c r="B438" s="25"/>
      <c r="C438" s="25"/>
      <c r="D438" s="25"/>
      <c r="E438" s="25"/>
      <c r="F438" s="25"/>
      <c r="G438" s="208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5.75" customHeight="1" x14ac:dyDescent="0.2">
      <c r="A439" s="27"/>
      <c r="B439" s="25"/>
      <c r="C439" s="25"/>
      <c r="D439" s="25"/>
      <c r="E439" s="25"/>
      <c r="F439" s="25"/>
      <c r="G439" s="208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5.75" customHeight="1" x14ac:dyDescent="0.2">
      <c r="A440" s="27"/>
      <c r="B440" s="25"/>
      <c r="C440" s="25"/>
      <c r="D440" s="25"/>
      <c r="E440" s="25"/>
      <c r="F440" s="25"/>
      <c r="G440" s="208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5.75" customHeight="1" x14ac:dyDescent="0.2">
      <c r="A441" s="27"/>
      <c r="B441" s="25"/>
      <c r="C441" s="25"/>
      <c r="D441" s="25"/>
      <c r="E441" s="25"/>
      <c r="F441" s="25"/>
      <c r="G441" s="208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5.75" customHeight="1" x14ac:dyDescent="0.2">
      <c r="A442" s="27"/>
      <c r="B442" s="25"/>
      <c r="C442" s="25"/>
      <c r="D442" s="25"/>
      <c r="E442" s="25"/>
      <c r="F442" s="25"/>
      <c r="G442" s="208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5.75" customHeight="1" x14ac:dyDescent="0.2">
      <c r="A443" s="27"/>
      <c r="B443" s="25"/>
      <c r="C443" s="25"/>
      <c r="D443" s="25"/>
      <c r="E443" s="25"/>
      <c r="F443" s="25"/>
      <c r="G443" s="208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5.75" customHeight="1" x14ac:dyDescent="0.2">
      <c r="A444" s="27"/>
      <c r="B444" s="25"/>
      <c r="C444" s="25"/>
      <c r="D444" s="25"/>
      <c r="E444" s="25"/>
      <c r="F444" s="25"/>
      <c r="G444" s="208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5.75" customHeight="1" x14ac:dyDescent="0.2">
      <c r="A445" s="27"/>
      <c r="B445" s="25"/>
      <c r="C445" s="25"/>
      <c r="D445" s="25"/>
      <c r="E445" s="25"/>
      <c r="F445" s="25"/>
      <c r="G445" s="208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5.75" customHeight="1" x14ac:dyDescent="0.2">
      <c r="A446" s="27"/>
      <c r="B446" s="25"/>
      <c r="C446" s="25"/>
      <c r="D446" s="25"/>
      <c r="E446" s="25"/>
      <c r="F446" s="25"/>
      <c r="G446" s="208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5.75" customHeight="1" x14ac:dyDescent="0.2">
      <c r="A447" s="27"/>
      <c r="B447" s="25"/>
      <c r="C447" s="25"/>
      <c r="D447" s="25"/>
      <c r="E447" s="25"/>
      <c r="F447" s="25"/>
      <c r="G447" s="208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5.75" customHeight="1" x14ac:dyDescent="0.2">
      <c r="A448" s="27"/>
      <c r="B448" s="25"/>
      <c r="C448" s="25"/>
      <c r="D448" s="25"/>
      <c r="E448" s="25"/>
      <c r="F448" s="25"/>
      <c r="G448" s="208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5.75" customHeight="1" x14ac:dyDescent="0.2">
      <c r="A449" s="27"/>
      <c r="B449" s="25"/>
      <c r="C449" s="25"/>
      <c r="D449" s="25"/>
      <c r="E449" s="25"/>
      <c r="F449" s="25"/>
      <c r="G449" s="208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5.75" customHeight="1" x14ac:dyDescent="0.2">
      <c r="A450" s="27"/>
      <c r="B450" s="25"/>
      <c r="C450" s="25"/>
      <c r="D450" s="25"/>
      <c r="E450" s="25"/>
      <c r="F450" s="25"/>
      <c r="G450" s="208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5.75" customHeight="1" x14ac:dyDescent="0.2">
      <c r="A451" s="27"/>
      <c r="B451" s="25"/>
      <c r="C451" s="25"/>
      <c r="D451" s="25"/>
      <c r="E451" s="25"/>
      <c r="F451" s="25"/>
      <c r="G451" s="208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5.75" customHeight="1" x14ac:dyDescent="0.2">
      <c r="A452" s="27"/>
      <c r="B452" s="25"/>
      <c r="C452" s="25"/>
      <c r="D452" s="25"/>
      <c r="E452" s="25"/>
      <c r="F452" s="25"/>
      <c r="G452" s="208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5.75" customHeight="1" x14ac:dyDescent="0.2">
      <c r="A453" s="27"/>
      <c r="B453" s="25"/>
      <c r="C453" s="25"/>
      <c r="D453" s="25"/>
      <c r="E453" s="25"/>
      <c r="F453" s="25"/>
      <c r="G453" s="208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5.75" customHeight="1" x14ac:dyDescent="0.2">
      <c r="A454" s="27"/>
      <c r="B454" s="25"/>
      <c r="C454" s="25"/>
      <c r="D454" s="25"/>
      <c r="E454" s="25"/>
      <c r="F454" s="25"/>
      <c r="G454" s="208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5.75" customHeight="1" x14ac:dyDescent="0.2">
      <c r="A455" s="27"/>
      <c r="B455" s="25"/>
      <c r="C455" s="25"/>
      <c r="D455" s="25"/>
      <c r="E455" s="25"/>
      <c r="F455" s="25"/>
      <c r="G455" s="208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5.75" customHeight="1" x14ac:dyDescent="0.2">
      <c r="A456" s="27"/>
      <c r="B456" s="25"/>
      <c r="C456" s="25"/>
      <c r="D456" s="25"/>
      <c r="E456" s="25"/>
      <c r="F456" s="25"/>
      <c r="G456" s="208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5.75" customHeight="1" x14ac:dyDescent="0.2">
      <c r="A457" s="27"/>
      <c r="B457" s="25"/>
      <c r="C457" s="25"/>
      <c r="D457" s="25"/>
      <c r="E457" s="25"/>
      <c r="F457" s="25"/>
      <c r="G457" s="208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5.75" customHeight="1" x14ac:dyDescent="0.2">
      <c r="A458" s="27"/>
      <c r="B458" s="25"/>
      <c r="C458" s="25"/>
      <c r="D458" s="25"/>
      <c r="E458" s="25"/>
      <c r="F458" s="25"/>
      <c r="G458" s="208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5.75" customHeight="1" x14ac:dyDescent="0.2">
      <c r="A459" s="27"/>
      <c r="B459" s="25"/>
      <c r="C459" s="25"/>
      <c r="D459" s="25"/>
      <c r="E459" s="25"/>
      <c r="F459" s="25"/>
      <c r="G459" s="208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5.75" customHeight="1" x14ac:dyDescent="0.2">
      <c r="A460" s="27"/>
      <c r="B460" s="25"/>
      <c r="C460" s="25"/>
      <c r="D460" s="25"/>
      <c r="E460" s="25"/>
      <c r="F460" s="25"/>
      <c r="G460" s="208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5.75" customHeight="1" x14ac:dyDescent="0.2">
      <c r="A461" s="27"/>
      <c r="B461" s="25"/>
      <c r="C461" s="25"/>
      <c r="D461" s="25"/>
      <c r="E461" s="25"/>
      <c r="F461" s="25"/>
      <c r="G461" s="208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5.75" customHeight="1" x14ac:dyDescent="0.2">
      <c r="A462" s="27"/>
      <c r="B462" s="25"/>
      <c r="C462" s="25"/>
      <c r="D462" s="25"/>
      <c r="E462" s="25"/>
      <c r="F462" s="25"/>
      <c r="G462" s="208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5.75" customHeight="1" x14ac:dyDescent="0.2">
      <c r="A463" s="27"/>
      <c r="B463" s="25"/>
      <c r="C463" s="25"/>
      <c r="D463" s="25"/>
      <c r="E463" s="25"/>
      <c r="F463" s="25"/>
      <c r="G463" s="208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5.75" customHeight="1" x14ac:dyDescent="0.2">
      <c r="A464" s="27"/>
      <c r="B464" s="25"/>
      <c r="C464" s="25"/>
      <c r="D464" s="25"/>
      <c r="E464" s="25"/>
      <c r="F464" s="25"/>
      <c r="G464" s="208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5.75" customHeight="1" x14ac:dyDescent="0.2">
      <c r="A465" s="27"/>
      <c r="B465" s="25"/>
      <c r="C465" s="25"/>
      <c r="D465" s="25"/>
      <c r="E465" s="25"/>
      <c r="F465" s="25"/>
      <c r="G465" s="208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5.75" customHeight="1" x14ac:dyDescent="0.2">
      <c r="A466" s="27"/>
      <c r="B466" s="25"/>
      <c r="C466" s="25"/>
      <c r="D466" s="25"/>
      <c r="E466" s="25"/>
      <c r="F466" s="25"/>
      <c r="G466" s="208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5.75" customHeight="1" x14ac:dyDescent="0.2">
      <c r="A467" s="27"/>
      <c r="B467" s="25"/>
      <c r="C467" s="25"/>
      <c r="D467" s="25"/>
      <c r="E467" s="25"/>
      <c r="F467" s="25"/>
      <c r="G467" s="208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5.75" customHeight="1" x14ac:dyDescent="0.2">
      <c r="A468" s="27"/>
      <c r="B468" s="25"/>
      <c r="C468" s="25"/>
      <c r="D468" s="25"/>
      <c r="E468" s="25"/>
      <c r="F468" s="25"/>
      <c r="G468" s="208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5.75" customHeight="1" x14ac:dyDescent="0.2">
      <c r="A469" s="27"/>
      <c r="B469" s="25"/>
      <c r="C469" s="25"/>
      <c r="D469" s="25"/>
      <c r="E469" s="25"/>
      <c r="F469" s="25"/>
      <c r="G469" s="208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5.75" customHeight="1" x14ac:dyDescent="0.2">
      <c r="A470" s="27"/>
      <c r="B470" s="25"/>
      <c r="C470" s="25"/>
      <c r="D470" s="25"/>
      <c r="E470" s="25"/>
      <c r="F470" s="25"/>
      <c r="G470" s="208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5.75" customHeight="1" x14ac:dyDescent="0.2">
      <c r="A471" s="27"/>
      <c r="B471" s="25"/>
      <c r="C471" s="25"/>
      <c r="D471" s="25"/>
      <c r="E471" s="25"/>
      <c r="F471" s="25"/>
      <c r="G471" s="208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5.75" customHeight="1" x14ac:dyDescent="0.2">
      <c r="A472" s="27"/>
      <c r="B472" s="25"/>
      <c r="C472" s="25"/>
      <c r="D472" s="25"/>
      <c r="E472" s="25"/>
      <c r="F472" s="25"/>
      <c r="G472" s="208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5.75" customHeight="1" x14ac:dyDescent="0.2">
      <c r="A473" s="27"/>
      <c r="B473" s="25"/>
      <c r="C473" s="25"/>
      <c r="D473" s="25"/>
      <c r="E473" s="25"/>
      <c r="F473" s="25"/>
      <c r="G473" s="208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5.75" customHeight="1" x14ac:dyDescent="0.2">
      <c r="A474" s="27"/>
      <c r="B474" s="25"/>
      <c r="C474" s="25"/>
      <c r="D474" s="25"/>
      <c r="E474" s="25"/>
      <c r="F474" s="25"/>
      <c r="G474" s="208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5.75" customHeight="1" x14ac:dyDescent="0.2">
      <c r="A475" s="27"/>
      <c r="B475" s="25"/>
      <c r="C475" s="25"/>
      <c r="D475" s="25"/>
      <c r="E475" s="25"/>
      <c r="F475" s="25"/>
      <c r="G475" s="208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5.75" customHeight="1" x14ac:dyDescent="0.2">
      <c r="A476" s="27"/>
      <c r="B476" s="25"/>
      <c r="C476" s="25"/>
      <c r="D476" s="25"/>
      <c r="E476" s="25"/>
      <c r="F476" s="25"/>
      <c r="G476" s="208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5.75" customHeight="1" x14ac:dyDescent="0.2">
      <c r="A477" s="27"/>
      <c r="B477" s="25"/>
      <c r="C477" s="25"/>
      <c r="D477" s="25"/>
      <c r="E477" s="25"/>
      <c r="F477" s="25"/>
      <c r="G477" s="208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5.75" customHeight="1" x14ac:dyDescent="0.2">
      <c r="A478" s="27"/>
      <c r="B478" s="25"/>
      <c r="C478" s="25"/>
      <c r="D478" s="25"/>
      <c r="E478" s="25"/>
      <c r="F478" s="25"/>
      <c r="G478" s="208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5.75" customHeight="1" x14ac:dyDescent="0.2">
      <c r="A479" s="27"/>
      <c r="B479" s="25"/>
      <c r="C479" s="25"/>
      <c r="D479" s="25"/>
      <c r="E479" s="25"/>
      <c r="F479" s="25"/>
      <c r="G479" s="208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5.75" customHeight="1" x14ac:dyDescent="0.2">
      <c r="A480" s="27"/>
      <c r="B480" s="25"/>
      <c r="C480" s="25"/>
      <c r="D480" s="25"/>
      <c r="E480" s="25"/>
      <c r="F480" s="25"/>
      <c r="G480" s="208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5.75" customHeight="1" x14ac:dyDescent="0.2">
      <c r="A481" s="27"/>
      <c r="B481" s="25"/>
      <c r="C481" s="25"/>
      <c r="D481" s="25"/>
      <c r="E481" s="25"/>
      <c r="F481" s="25"/>
      <c r="G481" s="208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5.75" customHeight="1" x14ac:dyDescent="0.2">
      <c r="A482" s="27"/>
      <c r="B482" s="25"/>
      <c r="C482" s="25"/>
      <c r="D482" s="25"/>
      <c r="E482" s="25"/>
      <c r="F482" s="25"/>
      <c r="G482" s="208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5.75" customHeight="1" x14ac:dyDescent="0.2">
      <c r="A483" s="27"/>
      <c r="B483" s="25"/>
      <c r="C483" s="25"/>
      <c r="D483" s="25"/>
      <c r="E483" s="25"/>
      <c r="F483" s="25"/>
      <c r="G483" s="208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5.75" customHeight="1" x14ac:dyDescent="0.2">
      <c r="A484" s="27"/>
      <c r="B484" s="25"/>
      <c r="C484" s="25"/>
      <c r="D484" s="25"/>
      <c r="E484" s="25"/>
      <c r="F484" s="25"/>
      <c r="G484" s="208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5.75" customHeight="1" x14ac:dyDescent="0.2">
      <c r="A485" s="27"/>
      <c r="B485" s="25"/>
      <c r="C485" s="25"/>
      <c r="D485" s="25"/>
      <c r="E485" s="25"/>
      <c r="F485" s="25"/>
      <c r="G485" s="208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5.75" customHeight="1" x14ac:dyDescent="0.2">
      <c r="A486" s="27"/>
      <c r="B486" s="25"/>
      <c r="C486" s="25"/>
      <c r="D486" s="25"/>
      <c r="E486" s="25"/>
      <c r="F486" s="25"/>
      <c r="G486" s="208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5.75" customHeight="1" x14ac:dyDescent="0.2">
      <c r="A487" s="27"/>
      <c r="B487" s="25"/>
      <c r="C487" s="25"/>
      <c r="D487" s="25"/>
      <c r="E487" s="25"/>
      <c r="F487" s="25"/>
      <c r="G487" s="208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5.75" customHeight="1" x14ac:dyDescent="0.2">
      <c r="A488" s="27"/>
      <c r="B488" s="25"/>
      <c r="C488" s="25"/>
      <c r="D488" s="25"/>
      <c r="E488" s="25"/>
      <c r="F488" s="25"/>
      <c r="G488" s="208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5.75" customHeight="1" x14ac:dyDescent="0.2">
      <c r="A489" s="27"/>
      <c r="B489" s="25"/>
      <c r="C489" s="25"/>
      <c r="D489" s="25"/>
      <c r="E489" s="25"/>
      <c r="F489" s="25"/>
      <c r="G489" s="208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5.75" customHeight="1" x14ac:dyDescent="0.2">
      <c r="A490" s="27"/>
      <c r="B490" s="25"/>
      <c r="C490" s="25"/>
      <c r="D490" s="25"/>
      <c r="E490" s="25"/>
      <c r="F490" s="25"/>
      <c r="G490" s="208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5.75" customHeight="1" x14ac:dyDescent="0.2">
      <c r="A491" s="27"/>
      <c r="B491" s="25"/>
      <c r="C491" s="25"/>
      <c r="D491" s="25"/>
      <c r="E491" s="25"/>
      <c r="F491" s="25"/>
      <c r="G491" s="208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5.75" customHeight="1" x14ac:dyDescent="0.2">
      <c r="A492" s="27"/>
      <c r="B492" s="25"/>
      <c r="C492" s="25"/>
      <c r="D492" s="25"/>
      <c r="E492" s="25"/>
      <c r="F492" s="25"/>
      <c r="G492" s="208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5.75" customHeight="1" x14ac:dyDescent="0.2">
      <c r="A493" s="27"/>
      <c r="B493" s="25"/>
      <c r="C493" s="25"/>
      <c r="D493" s="25"/>
      <c r="E493" s="25"/>
      <c r="F493" s="25"/>
      <c r="G493" s="208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5.75" customHeight="1" x14ac:dyDescent="0.2">
      <c r="A494" s="27"/>
      <c r="B494" s="25"/>
      <c r="C494" s="25"/>
      <c r="D494" s="25"/>
      <c r="E494" s="25"/>
      <c r="F494" s="25"/>
      <c r="G494" s="208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5.75" customHeight="1" x14ac:dyDescent="0.2">
      <c r="A495" s="27"/>
      <c r="B495" s="25"/>
      <c r="C495" s="25"/>
      <c r="D495" s="25"/>
      <c r="E495" s="25"/>
      <c r="F495" s="25"/>
      <c r="G495" s="208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5.75" customHeight="1" x14ac:dyDescent="0.2">
      <c r="A496" s="27"/>
      <c r="B496" s="25"/>
      <c r="C496" s="25"/>
      <c r="D496" s="25"/>
      <c r="E496" s="25"/>
      <c r="F496" s="25"/>
      <c r="G496" s="208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5.75" customHeight="1" x14ac:dyDescent="0.2">
      <c r="A497" s="27"/>
      <c r="B497" s="25"/>
      <c r="C497" s="25"/>
      <c r="D497" s="25"/>
      <c r="E497" s="25"/>
      <c r="F497" s="25"/>
      <c r="G497" s="208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5.75" customHeight="1" x14ac:dyDescent="0.2">
      <c r="A498" s="27"/>
      <c r="B498" s="25"/>
      <c r="C498" s="25"/>
      <c r="D498" s="25"/>
      <c r="E498" s="25"/>
      <c r="F498" s="25"/>
      <c r="G498" s="208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5.75" customHeight="1" x14ac:dyDescent="0.2">
      <c r="A499" s="27"/>
      <c r="B499" s="25"/>
      <c r="C499" s="25"/>
      <c r="D499" s="25"/>
      <c r="E499" s="25"/>
      <c r="F499" s="25"/>
      <c r="G499" s="208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5.75" customHeight="1" x14ac:dyDescent="0.2">
      <c r="A500" s="27"/>
      <c r="B500" s="25"/>
      <c r="C500" s="25"/>
      <c r="D500" s="25"/>
      <c r="E500" s="25"/>
      <c r="F500" s="25"/>
      <c r="G500" s="208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5.75" customHeight="1" x14ac:dyDescent="0.2">
      <c r="A501" s="27"/>
      <c r="B501" s="25"/>
      <c r="C501" s="25"/>
      <c r="D501" s="25"/>
      <c r="E501" s="25"/>
      <c r="F501" s="25"/>
      <c r="G501" s="208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5.75" customHeight="1" x14ac:dyDescent="0.2">
      <c r="A502" s="27"/>
      <c r="B502" s="25"/>
      <c r="C502" s="25"/>
      <c r="D502" s="25"/>
      <c r="E502" s="25"/>
      <c r="F502" s="25"/>
      <c r="G502" s="208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5.75" customHeight="1" x14ac:dyDescent="0.2">
      <c r="A503" s="27"/>
      <c r="B503" s="25"/>
      <c r="C503" s="25"/>
      <c r="D503" s="25"/>
      <c r="E503" s="25"/>
      <c r="F503" s="25"/>
      <c r="G503" s="208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5.75" customHeight="1" x14ac:dyDescent="0.2">
      <c r="A504" s="27"/>
      <c r="B504" s="25"/>
      <c r="C504" s="25"/>
      <c r="D504" s="25"/>
      <c r="E504" s="25"/>
      <c r="F504" s="25"/>
      <c r="G504" s="208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5.75" customHeight="1" x14ac:dyDescent="0.2">
      <c r="A505" s="27"/>
      <c r="B505" s="25"/>
      <c r="C505" s="25"/>
      <c r="D505" s="25"/>
      <c r="E505" s="25"/>
      <c r="F505" s="25"/>
      <c r="G505" s="208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5.75" customHeight="1" x14ac:dyDescent="0.2">
      <c r="A506" s="27"/>
      <c r="B506" s="25"/>
      <c r="C506" s="25"/>
      <c r="D506" s="25"/>
      <c r="E506" s="25"/>
      <c r="F506" s="25"/>
      <c r="G506" s="208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5.75" customHeight="1" x14ac:dyDescent="0.2">
      <c r="A507" s="27"/>
      <c r="B507" s="25"/>
      <c r="C507" s="25"/>
      <c r="D507" s="25"/>
      <c r="E507" s="25"/>
      <c r="F507" s="25"/>
      <c r="G507" s="208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5.75" customHeight="1" x14ac:dyDescent="0.2">
      <c r="A508" s="27"/>
      <c r="B508" s="25"/>
      <c r="C508" s="25"/>
      <c r="D508" s="25"/>
      <c r="E508" s="25"/>
      <c r="F508" s="25"/>
      <c r="G508" s="208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5.75" customHeight="1" x14ac:dyDescent="0.2">
      <c r="A509" s="27"/>
      <c r="B509" s="25"/>
      <c r="C509" s="25"/>
      <c r="D509" s="25"/>
      <c r="E509" s="25"/>
      <c r="F509" s="25"/>
      <c r="G509" s="208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5.75" customHeight="1" x14ac:dyDescent="0.2">
      <c r="A510" s="27"/>
      <c r="B510" s="25"/>
      <c r="C510" s="25"/>
      <c r="D510" s="25"/>
      <c r="E510" s="25"/>
      <c r="F510" s="25"/>
      <c r="G510" s="208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5.75" customHeight="1" x14ac:dyDescent="0.2">
      <c r="A511" s="27"/>
      <c r="B511" s="25"/>
      <c r="C511" s="25"/>
      <c r="D511" s="25"/>
      <c r="E511" s="25"/>
      <c r="F511" s="25"/>
      <c r="G511" s="208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5.75" customHeight="1" x14ac:dyDescent="0.2">
      <c r="A512" s="27"/>
      <c r="B512" s="25"/>
      <c r="C512" s="25"/>
      <c r="D512" s="25"/>
      <c r="E512" s="25"/>
      <c r="F512" s="25"/>
      <c r="G512" s="208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5.75" customHeight="1" x14ac:dyDescent="0.2">
      <c r="A513" s="27"/>
      <c r="B513" s="25"/>
      <c r="C513" s="25"/>
      <c r="D513" s="25"/>
      <c r="E513" s="25"/>
      <c r="F513" s="25"/>
      <c r="G513" s="208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5.75" customHeight="1" x14ac:dyDescent="0.2">
      <c r="A514" s="27"/>
      <c r="B514" s="25"/>
      <c r="C514" s="25"/>
      <c r="D514" s="25"/>
      <c r="E514" s="25"/>
      <c r="F514" s="25"/>
      <c r="G514" s="208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5.75" customHeight="1" x14ac:dyDescent="0.2">
      <c r="A515" s="27"/>
      <c r="B515" s="25"/>
      <c r="C515" s="25"/>
      <c r="D515" s="25"/>
      <c r="E515" s="25"/>
      <c r="F515" s="25"/>
      <c r="G515" s="208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5.75" customHeight="1" x14ac:dyDescent="0.2">
      <c r="A516" s="27"/>
      <c r="B516" s="25"/>
      <c r="C516" s="25"/>
      <c r="D516" s="25"/>
      <c r="E516" s="25"/>
      <c r="F516" s="25"/>
      <c r="G516" s="208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5.75" customHeight="1" x14ac:dyDescent="0.2">
      <c r="A517" s="27"/>
      <c r="B517" s="25"/>
      <c r="C517" s="25"/>
      <c r="D517" s="25"/>
      <c r="E517" s="25"/>
      <c r="F517" s="25"/>
      <c r="G517" s="208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5.75" customHeight="1" x14ac:dyDescent="0.2">
      <c r="A518" s="27"/>
      <c r="B518" s="25"/>
      <c r="C518" s="25"/>
      <c r="D518" s="25"/>
      <c r="E518" s="25"/>
      <c r="F518" s="25"/>
      <c r="G518" s="208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5.75" customHeight="1" x14ac:dyDescent="0.2">
      <c r="A519" s="27"/>
      <c r="B519" s="25"/>
      <c r="C519" s="25"/>
      <c r="D519" s="25"/>
      <c r="E519" s="25"/>
      <c r="F519" s="25"/>
      <c r="G519" s="208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5.75" customHeight="1" x14ac:dyDescent="0.2">
      <c r="A520" s="27"/>
      <c r="B520" s="25"/>
      <c r="C520" s="25"/>
      <c r="D520" s="25"/>
      <c r="E520" s="25"/>
      <c r="F520" s="25"/>
      <c r="G520" s="208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5.75" customHeight="1" x14ac:dyDescent="0.2">
      <c r="A521" s="27"/>
      <c r="B521" s="25"/>
      <c r="C521" s="25"/>
      <c r="D521" s="25"/>
      <c r="E521" s="25"/>
      <c r="F521" s="25"/>
      <c r="G521" s="208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5.75" customHeight="1" x14ac:dyDescent="0.2">
      <c r="A522" s="27"/>
      <c r="B522" s="25"/>
      <c r="C522" s="25"/>
      <c r="D522" s="25"/>
      <c r="E522" s="25"/>
      <c r="F522" s="25"/>
      <c r="G522" s="208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5.75" customHeight="1" x14ac:dyDescent="0.2">
      <c r="A523" s="27"/>
      <c r="B523" s="25"/>
      <c r="C523" s="25"/>
      <c r="D523" s="25"/>
      <c r="E523" s="25"/>
      <c r="F523" s="25"/>
      <c r="G523" s="208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5.75" customHeight="1" x14ac:dyDescent="0.2">
      <c r="A524" s="27"/>
      <c r="B524" s="25"/>
      <c r="C524" s="25"/>
      <c r="D524" s="25"/>
      <c r="E524" s="25"/>
      <c r="F524" s="25"/>
      <c r="G524" s="208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5.75" customHeight="1" x14ac:dyDescent="0.2">
      <c r="A525" s="27"/>
      <c r="B525" s="25"/>
      <c r="C525" s="25"/>
      <c r="D525" s="25"/>
      <c r="E525" s="25"/>
      <c r="F525" s="25"/>
      <c r="G525" s="208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5.75" customHeight="1" x14ac:dyDescent="0.2">
      <c r="A526" s="27"/>
      <c r="B526" s="25"/>
      <c r="C526" s="25"/>
      <c r="D526" s="25"/>
      <c r="E526" s="25"/>
      <c r="F526" s="25"/>
      <c r="G526" s="208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5.75" customHeight="1" x14ac:dyDescent="0.2">
      <c r="A527" s="27"/>
      <c r="B527" s="25"/>
      <c r="C527" s="25"/>
      <c r="D527" s="25"/>
      <c r="E527" s="25"/>
      <c r="F527" s="25"/>
      <c r="G527" s="208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5.75" customHeight="1" x14ac:dyDescent="0.2">
      <c r="A528" s="27"/>
      <c r="B528" s="25"/>
      <c r="C528" s="25"/>
      <c r="D528" s="25"/>
      <c r="E528" s="25"/>
      <c r="F528" s="25"/>
      <c r="G528" s="208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5.75" customHeight="1" x14ac:dyDescent="0.2">
      <c r="A529" s="27"/>
      <c r="B529" s="25"/>
      <c r="C529" s="25"/>
      <c r="D529" s="25"/>
      <c r="E529" s="25"/>
      <c r="F529" s="25"/>
      <c r="G529" s="208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5.75" customHeight="1" x14ac:dyDescent="0.2">
      <c r="A530" s="27"/>
      <c r="B530" s="25"/>
      <c r="C530" s="25"/>
      <c r="D530" s="25"/>
      <c r="E530" s="25"/>
      <c r="F530" s="25"/>
      <c r="G530" s="208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5.75" customHeight="1" x14ac:dyDescent="0.2">
      <c r="A531" s="27"/>
      <c r="B531" s="25"/>
      <c r="C531" s="25"/>
      <c r="D531" s="25"/>
      <c r="E531" s="25"/>
      <c r="F531" s="25"/>
      <c r="G531" s="208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5.75" customHeight="1" x14ac:dyDescent="0.2">
      <c r="A532" s="27"/>
      <c r="B532" s="25"/>
      <c r="C532" s="25"/>
      <c r="D532" s="25"/>
      <c r="E532" s="25"/>
      <c r="F532" s="25"/>
      <c r="G532" s="208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5.75" customHeight="1" x14ac:dyDescent="0.2">
      <c r="A533" s="27"/>
      <c r="B533" s="25"/>
      <c r="C533" s="25"/>
      <c r="D533" s="25"/>
      <c r="E533" s="25"/>
      <c r="F533" s="25"/>
      <c r="G533" s="208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5.75" customHeight="1" x14ac:dyDescent="0.2">
      <c r="A534" s="27"/>
      <c r="B534" s="25"/>
      <c r="C534" s="25"/>
      <c r="D534" s="25"/>
      <c r="E534" s="25"/>
      <c r="F534" s="25"/>
      <c r="G534" s="208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5.75" customHeight="1" x14ac:dyDescent="0.2">
      <c r="A535" s="27"/>
      <c r="B535" s="25"/>
      <c r="C535" s="25"/>
      <c r="D535" s="25"/>
      <c r="E535" s="25"/>
      <c r="F535" s="25"/>
      <c r="G535" s="208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5.75" customHeight="1" x14ac:dyDescent="0.2">
      <c r="A536" s="27"/>
      <c r="B536" s="25"/>
      <c r="C536" s="25"/>
      <c r="D536" s="25"/>
      <c r="E536" s="25"/>
      <c r="F536" s="25"/>
      <c r="G536" s="208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5.75" customHeight="1" x14ac:dyDescent="0.2">
      <c r="A537" s="27"/>
      <c r="B537" s="25"/>
      <c r="C537" s="25"/>
      <c r="D537" s="25"/>
      <c r="E537" s="25"/>
      <c r="F537" s="25"/>
      <c r="G537" s="208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5.75" customHeight="1" x14ac:dyDescent="0.2">
      <c r="A538" s="27"/>
      <c r="B538" s="25"/>
      <c r="C538" s="25"/>
      <c r="D538" s="25"/>
      <c r="E538" s="25"/>
      <c r="F538" s="25"/>
      <c r="G538" s="208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5.75" customHeight="1" x14ac:dyDescent="0.2">
      <c r="A539" s="27"/>
      <c r="B539" s="25"/>
      <c r="C539" s="25"/>
      <c r="D539" s="25"/>
      <c r="E539" s="25"/>
      <c r="F539" s="25"/>
      <c r="G539" s="208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5.75" customHeight="1" x14ac:dyDescent="0.2">
      <c r="A540" s="27"/>
      <c r="B540" s="25"/>
      <c r="C540" s="25"/>
      <c r="D540" s="25"/>
      <c r="E540" s="25"/>
      <c r="F540" s="25"/>
      <c r="G540" s="208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5.75" customHeight="1" x14ac:dyDescent="0.2">
      <c r="A541" s="27"/>
      <c r="B541" s="25"/>
      <c r="C541" s="25"/>
      <c r="D541" s="25"/>
      <c r="E541" s="25"/>
      <c r="F541" s="25"/>
      <c r="G541" s="208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5.75" customHeight="1" x14ac:dyDescent="0.2">
      <c r="A542" s="27"/>
      <c r="B542" s="25"/>
      <c r="C542" s="25"/>
      <c r="D542" s="25"/>
      <c r="E542" s="25"/>
      <c r="F542" s="25"/>
      <c r="G542" s="208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5.75" customHeight="1" x14ac:dyDescent="0.2">
      <c r="A543" s="27"/>
      <c r="B543" s="25"/>
      <c r="C543" s="25"/>
      <c r="D543" s="25"/>
      <c r="E543" s="25"/>
      <c r="F543" s="25"/>
      <c r="G543" s="208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5.75" customHeight="1" x14ac:dyDescent="0.2">
      <c r="A544" s="27"/>
      <c r="B544" s="25"/>
      <c r="C544" s="25"/>
      <c r="D544" s="25"/>
      <c r="E544" s="25"/>
      <c r="F544" s="25"/>
      <c r="G544" s="208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5.75" customHeight="1" x14ac:dyDescent="0.2">
      <c r="A545" s="27"/>
      <c r="B545" s="25"/>
      <c r="C545" s="25"/>
      <c r="D545" s="25"/>
      <c r="E545" s="25"/>
      <c r="F545" s="25"/>
      <c r="G545" s="208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5.75" customHeight="1" x14ac:dyDescent="0.2">
      <c r="A546" s="27"/>
      <c r="B546" s="25"/>
      <c r="C546" s="25"/>
      <c r="D546" s="25"/>
      <c r="E546" s="25"/>
      <c r="F546" s="25"/>
      <c r="G546" s="208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5.75" customHeight="1" x14ac:dyDescent="0.2">
      <c r="A547" s="27"/>
      <c r="B547" s="25"/>
      <c r="C547" s="25"/>
      <c r="D547" s="25"/>
      <c r="E547" s="25"/>
      <c r="F547" s="25"/>
      <c r="G547" s="208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5.75" customHeight="1" x14ac:dyDescent="0.2">
      <c r="A548" s="27"/>
      <c r="B548" s="25"/>
      <c r="C548" s="25"/>
      <c r="D548" s="25"/>
      <c r="E548" s="25"/>
      <c r="F548" s="25"/>
      <c r="G548" s="208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5.75" customHeight="1" x14ac:dyDescent="0.2">
      <c r="A549" s="27"/>
      <c r="B549" s="25"/>
      <c r="C549" s="25"/>
      <c r="D549" s="25"/>
      <c r="E549" s="25"/>
      <c r="F549" s="25"/>
      <c r="G549" s="208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5.75" customHeight="1" x14ac:dyDescent="0.2">
      <c r="A550" s="27"/>
      <c r="B550" s="25"/>
      <c r="C550" s="25"/>
      <c r="D550" s="25"/>
      <c r="E550" s="25"/>
      <c r="F550" s="25"/>
      <c r="G550" s="208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5.75" customHeight="1" x14ac:dyDescent="0.2">
      <c r="A551" s="27"/>
      <c r="B551" s="25"/>
      <c r="C551" s="25"/>
      <c r="D551" s="25"/>
      <c r="E551" s="25"/>
      <c r="F551" s="25"/>
      <c r="G551" s="208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5.75" customHeight="1" x14ac:dyDescent="0.2">
      <c r="A552" s="27"/>
      <c r="B552" s="25"/>
      <c r="C552" s="25"/>
      <c r="D552" s="25"/>
      <c r="E552" s="25"/>
      <c r="F552" s="25"/>
      <c r="G552" s="208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5.75" customHeight="1" x14ac:dyDescent="0.2">
      <c r="A553" s="27"/>
      <c r="B553" s="25"/>
      <c r="C553" s="25"/>
      <c r="D553" s="25"/>
      <c r="E553" s="25"/>
      <c r="F553" s="25"/>
      <c r="G553" s="208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5.75" customHeight="1" x14ac:dyDescent="0.2">
      <c r="A554" s="27"/>
      <c r="B554" s="25"/>
      <c r="C554" s="25"/>
      <c r="D554" s="25"/>
      <c r="E554" s="25"/>
      <c r="F554" s="25"/>
      <c r="G554" s="208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5.75" customHeight="1" x14ac:dyDescent="0.2">
      <c r="A555" s="27"/>
      <c r="B555" s="25"/>
      <c r="C555" s="25"/>
      <c r="D555" s="25"/>
      <c r="E555" s="25"/>
      <c r="F555" s="25"/>
      <c r="G555" s="208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5.75" customHeight="1" x14ac:dyDescent="0.2">
      <c r="A556" s="27"/>
      <c r="B556" s="25"/>
      <c r="C556" s="25"/>
      <c r="D556" s="25"/>
      <c r="E556" s="25"/>
      <c r="F556" s="25"/>
      <c r="G556" s="208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5.75" customHeight="1" x14ac:dyDescent="0.2">
      <c r="A557" s="27"/>
      <c r="B557" s="25"/>
      <c r="C557" s="25"/>
      <c r="D557" s="25"/>
      <c r="E557" s="25"/>
      <c r="F557" s="25"/>
      <c r="G557" s="208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5.75" customHeight="1" x14ac:dyDescent="0.2">
      <c r="A558" s="27"/>
      <c r="B558" s="25"/>
      <c r="C558" s="25"/>
      <c r="D558" s="25"/>
      <c r="E558" s="25"/>
      <c r="F558" s="25"/>
      <c r="G558" s="208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5.75" customHeight="1" x14ac:dyDescent="0.2">
      <c r="A559" s="27"/>
      <c r="B559" s="25"/>
      <c r="C559" s="25"/>
      <c r="D559" s="25"/>
      <c r="E559" s="25"/>
      <c r="F559" s="25"/>
      <c r="G559" s="208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5.75" customHeight="1" x14ac:dyDescent="0.2">
      <c r="A560" s="27"/>
      <c r="B560" s="25"/>
      <c r="C560" s="25"/>
      <c r="D560" s="25"/>
      <c r="E560" s="25"/>
      <c r="F560" s="25"/>
      <c r="G560" s="208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5.75" customHeight="1" x14ac:dyDescent="0.2">
      <c r="A561" s="27"/>
      <c r="B561" s="25"/>
      <c r="C561" s="25"/>
      <c r="D561" s="25"/>
      <c r="E561" s="25"/>
      <c r="F561" s="25"/>
      <c r="G561" s="208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5.75" customHeight="1" x14ac:dyDescent="0.2">
      <c r="A562" s="27"/>
      <c r="B562" s="25"/>
      <c r="C562" s="25"/>
      <c r="D562" s="25"/>
      <c r="E562" s="25"/>
      <c r="F562" s="25"/>
      <c r="G562" s="208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5.75" customHeight="1" x14ac:dyDescent="0.2">
      <c r="A563" s="27"/>
      <c r="B563" s="25"/>
      <c r="C563" s="25"/>
      <c r="D563" s="25"/>
      <c r="E563" s="25"/>
      <c r="F563" s="25"/>
      <c r="G563" s="208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5.75" customHeight="1" x14ac:dyDescent="0.2">
      <c r="A564" s="27"/>
      <c r="B564" s="25"/>
      <c r="C564" s="25"/>
      <c r="D564" s="25"/>
      <c r="E564" s="25"/>
      <c r="F564" s="25"/>
      <c r="G564" s="208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5.75" customHeight="1" x14ac:dyDescent="0.2">
      <c r="A565" s="27"/>
      <c r="B565" s="25"/>
      <c r="C565" s="25"/>
      <c r="D565" s="25"/>
      <c r="E565" s="25"/>
      <c r="F565" s="25"/>
      <c r="G565" s="208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5.75" customHeight="1" x14ac:dyDescent="0.2">
      <c r="A566" s="27"/>
      <c r="B566" s="25"/>
      <c r="C566" s="25"/>
      <c r="D566" s="25"/>
      <c r="E566" s="25"/>
      <c r="F566" s="25"/>
      <c r="G566" s="208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5.75" customHeight="1" x14ac:dyDescent="0.2">
      <c r="A567" s="27"/>
      <c r="B567" s="25"/>
      <c r="C567" s="25"/>
      <c r="D567" s="25"/>
      <c r="E567" s="25"/>
      <c r="F567" s="25"/>
      <c r="G567" s="208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5.75" customHeight="1" x14ac:dyDescent="0.2">
      <c r="A568" s="27"/>
      <c r="B568" s="25"/>
      <c r="C568" s="25"/>
      <c r="D568" s="25"/>
      <c r="E568" s="25"/>
      <c r="F568" s="25"/>
      <c r="G568" s="208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5.75" customHeight="1" x14ac:dyDescent="0.2">
      <c r="A569" s="27"/>
      <c r="B569" s="25"/>
      <c r="C569" s="25"/>
      <c r="D569" s="25"/>
      <c r="E569" s="25"/>
      <c r="F569" s="25"/>
      <c r="G569" s="208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5.75" customHeight="1" x14ac:dyDescent="0.2">
      <c r="A570" s="27"/>
      <c r="B570" s="25"/>
      <c r="C570" s="25"/>
      <c r="D570" s="25"/>
      <c r="E570" s="25"/>
      <c r="F570" s="25"/>
      <c r="G570" s="208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5.75" customHeight="1" x14ac:dyDescent="0.2">
      <c r="A571" s="27"/>
      <c r="B571" s="25"/>
      <c r="C571" s="25"/>
      <c r="D571" s="25"/>
      <c r="E571" s="25"/>
      <c r="F571" s="25"/>
      <c r="G571" s="208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5.75" customHeight="1" x14ac:dyDescent="0.2">
      <c r="A572" s="27"/>
      <c r="B572" s="25"/>
      <c r="C572" s="25"/>
      <c r="D572" s="25"/>
      <c r="E572" s="25"/>
      <c r="F572" s="25"/>
      <c r="G572" s="208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5.75" customHeight="1" x14ac:dyDescent="0.2">
      <c r="A573" s="27"/>
      <c r="B573" s="25"/>
      <c r="C573" s="25"/>
      <c r="D573" s="25"/>
      <c r="E573" s="25"/>
      <c r="F573" s="25"/>
      <c r="G573" s="208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5.75" customHeight="1" x14ac:dyDescent="0.2">
      <c r="A574" s="27"/>
      <c r="B574" s="25"/>
      <c r="C574" s="25"/>
      <c r="D574" s="25"/>
      <c r="E574" s="25"/>
      <c r="F574" s="25"/>
      <c r="G574" s="208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5.75" customHeight="1" x14ac:dyDescent="0.2">
      <c r="A575" s="27"/>
      <c r="B575" s="25"/>
      <c r="C575" s="25"/>
      <c r="D575" s="25"/>
      <c r="E575" s="25"/>
      <c r="F575" s="25"/>
      <c r="G575" s="208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5.75" customHeight="1" x14ac:dyDescent="0.2">
      <c r="A576" s="27"/>
      <c r="B576" s="25"/>
      <c r="C576" s="25"/>
      <c r="D576" s="25"/>
      <c r="E576" s="25"/>
      <c r="F576" s="25"/>
      <c r="G576" s="208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5.75" customHeight="1" x14ac:dyDescent="0.2">
      <c r="A577" s="27"/>
      <c r="B577" s="25"/>
      <c r="C577" s="25"/>
      <c r="D577" s="25"/>
      <c r="E577" s="25"/>
      <c r="F577" s="25"/>
      <c r="G577" s="208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5.75" customHeight="1" x14ac:dyDescent="0.2">
      <c r="A578" s="27"/>
      <c r="B578" s="25"/>
      <c r="C578" s="25"/>
      <c r="D578" s="25"/>
      <c r="E578" s="25"/>
      <c r="F578" s="25"/>
      <c r="G578" s="208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5.75" customHeight="1" x14ac:dyDescent="0.2">
      <c r="A579" s="27"/>
      <c r="B579" s="25"/>
      <c r="C579" s="25"/>
      <c r="D579" s="25"/>
      <c r="E579" s="25"/>
      <c r="F579" s="25"/>
      <c r="G579" s="208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5.75" customHeight="1" x14ac:dyDescent="0.2">
      <c r="A580" s="27"/>
      <c r="B580" s="25"/>
      <c r="C580" s="25"/>
      <c r="D580" s="25"/>
      <c r="E580" s="25"/>
      <c r="F580" s="25"/>
      <c r="G580" s="208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5.75" customHeight="1" x14ac:dyDescent="0.2">
      <c r="A581" s="27"/>
      <c r="B581" s="25"/>
      <c r="C581" s="25"/>
      <c r="D581" s="25"/>
      <c r="E581" s="25"/>
      <c r="F581" s="25"/>
      <c r="G581" s="208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5.75" customHeight="1" x14ac:dyDescent="0.2">
      <c r="A582" s="27"/>
      <c r="B582" s="25"/>
      <c r="C582" s="25"/>
      <c r="D582" s="25"/>
      <c r="E582" s="25"/>
      <c r="F582" s="25"/>
      <c r="G582" s="208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5.75" customHeight="1" x14ac:dyDescent="0.2">
      <c r="A583" s="27"/>
      <c r="B583" s="25"/>
      <c r="C583" s="25"/>
      <c r="D583" s="25"/>
      <c r="E583" s="25"/>
      <c r="F583" s="25"/>
      <c r="G583" s="208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5.75" customHeight="1" x14ac:dyDescent="0.2">
      <c r="A584" s="27"/>
      <c r="B584" s="25"/>
      <c r="C584" s="25"/>
      <c r="D584" s="25"/>
      <c r="E584" s="25"/>
      <c r="F584" s="25"/>
      <c r="G584" s="208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5.75" customHeight="1" x14ac:dyDescent="0.2">
      <c r="A585" s="27"/>
      <c r="B585" s="25"/>
      <c r="C585" s="25"/>
      <c r="D585" s="25"/>
      <c r="E585" s="25"/>
      <c r="F585" s="25"/>
      <c r="G585" s="208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5.75" customHeight="1" x14ac:dyDescent="0.2">
      <c r="A586" s="27"/>
      <c r="B586" s="25"/>
      <c r="C586" s="25"/>
      <c r="D586" s="25"/>
      <c r="E586" s="25"/>
      <c r="F586" s="25"/>
      <c r="G586" s="208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5.75" customHeight="1" x14ac:dyDescent="0.2">
      <c r="A587" s="27"/>
      <c r="B587" s="25"/>
      <c r="C587" s="25"/>
      <c r="D587" s="25"/>
      <c r="E587" s="25"/>
      <c r="F587" s="25"/>
      <c r="G587" s="208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5.75" customHeight="1" x14ac:dyDescent="0.2">
      <c r="A588" s="27"/>
      <c r="B588" s="25"/>
      <c r="C588" s="25"/>
      <c r="D588" s="25"/>
      <c r="E588" s="25"/>
      <c r="F588" s="25"/>
      <c r="G588" s="208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5.75" customHeight="1" x14ac:dyDescent="0.2">
      <c r="A589" s="27"/>
      <c r="B589" s="25"/>
      <c r="C589" s="25"/>
      <c r="D589" s="25"/>
      <c r="E589" s="25"/>
      <c r="F589" s="25"/>
      <c r="G589" s="208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5.75" customHeight="1" x14ac:dyDescent="0.2">
      <c r="A590" s="27"/>
      <c r="B590" s="25"/>
      <c r="C590" s="25"/>
      <c r="D590" s="25"/>
      <c r="E590" s="25"/>
      <c r="F590" s="25"/>
      <c r="G590" s="208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5.75" customHeight="1" x14ac:dyDescent="0.2">
      <c r="A591" s="27"/>
      <c r="B591" s="25"/>
      <c r="C591" s="25"/>
      <c r="D591" s="25"/>
      <c r="E591" s="25"/>
      <c r="F591" s="25"/>
      <c r="G591" s="208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5.75" customHeight="1" x14ac:dyDescent="0.2">
      <c r="A592" s="27"/>
      <c r="B592" s="25"/>
      <c r="C592" s="25"/>
      <c r="D592" s="25"/>
      <c r="E592" s="25"/>
      <c r="F592" s="25"/>
      <c r="G592" s="208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5.75" customHeight="1" x14ac:dyDescent="0.2">
      <c r="A593" s="27"/>
      <c r="B593" s="25"/>
      <c r="C593" s="25"/>
      <c r="D593" s="25"/>
      <c r="E593" s="25"/>
      <c r="F593" s="25"/>
      <c r="G593" s="208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5.75" customHeight="1" x14ac:dyDescent="0.2">
      <c r="A594" s="27"/>
      <c r="B594" s="25"/>
      <c r="C594" s="25"/>
      <c r="D594" s="25"/>
      <c r="E594" s="25"/>
      <c r="F594" s="25"/>
      <c r="G594" s="208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5.75" customHeight="1" x14ac:dyDescent="0.2">
      <c r="A595" s="27"/>
      <c r="B595" s="25"/>
      <c r="C595" s="25"/>
      <c r="D595" s="25"/>
      <c r="E595" s="25"/>
      <c r="F595" s="25"/>
      <c r="G595" s="208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5.75" customHeight="1" x14ac:dyDescent="0.2">
      <c r="A596" s="27"/>
      <c r="B596" s="25"/>
      <c r="C596" s="25"/>
      <c r="D596" s="25"/>
      <c r="E596" s="25"/>
      <c r="F596" s="25"/>
      <c r="G596" s="208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5.75" customHeight="1" x14ac:dyDescent="0.2">
      <c r="A597" s="27"/>
      <c r="B597" s="25"/>
      <c r="C597" s="25"/>
      <c r="D597" s="25"/>
      <c r="E597" s="25"/>
      <c r="F597" s="25"/>
      <c r="G597" s="208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5.75" customHeight="1" x14ac:dyDescent="0.2">
      <c r="A598" s="27"/>
      <c r="B598" s="25"/>
      <c r="C598" s="25"/>
      <c r="D598" s="25"/>
      <c r="E598" s="25"/>
      <c r="F598" s="25"/>
      <c r="G598" s="208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5.75" customHeight="1" x14ac:dyDescent="0.2">
      <c r="A599" s="27"/>
      <c r="B599" s="25"/>
      <c r="C599" s="25"/>
      <c r="D599" s="25"/>
      <c r="E599" s="25"/>
      <c r="F599" s="25"/>
      <c r="G599" s="208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5.75" customHeight="1" x14ac:dyDescent="0.2">
      <c r="A600" s="27"/>
      <c r="B600" s="25"/>
      <c r="C600" s="25"/>
      <c r="D600" s="25"/>
      <c r="E600" s="25"/>
      <c r="F600" s="25"/>
      <c r="G600" s="208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5.75" customHeight="1" x14ac:dyDescent="0.2">
      <c r="A601" s="27"/>
      <c r="B601" s="25"/>
      <c r="C601" s="25"/>
      <c r="D601" s="25"/>
      <c r="E601" s="25"/>
      <c r="F601" s="25"/>
      <c r="G601" s="208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5.75" customHeight="1" x14ac:dyDescent="0.2">
      <c r="A602" s="27"/>
      <c r="B602" s="25"/>
      <c r="C602" s="25"/>
      <c r="D602" s="25"/>
      <c r="E602" s="25"/>
      <c r="F602" s="25"/>
      <c r="G602" s="208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5.75" customHeight="1" x14ac:dyDescent="0.2">
      <c r="A603" s="27"/>
      <c r="B603" s="25"/>
      <c r="C603" s="25"/>
      <c r="D603" s="25"/>
      <c r="E603" s="25"/>
      <c r="F603" s="25"/>
      <c r="G603" s="208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5.75" customHeight="1" x14ac:dyDescent="0.2">
      <c r="A604" s="27"/>
      <c r="B604" s="25"/>
      <c r="C604" s="25"/>
      <c r="D604" s="25"/>
      <c r="E604" s="25"/>
      <c r="F604" s="25"/>
      <c r="G604" s="208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5.75" customHeight="1" x14ac:dyDescent="0.2">
      <c r="A605" s="27"/>
      <c r="B605" s="25"/>
      <c r="C605" s="25"/>
      <c r="D605" s="25"/>
      <c r="E605" s="25"/>
      <c r="F605" s="25"/>
      <c r="G605" s="208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5.75" customHeight="1" x14ac:dyDescent="0.2">
      <c r="A606" s="27"/>
      <c r="B606" s="25"/>
      <c r="C606" s="25"/>
      <c r="D606" s="25"/>
      <c r="E606" s="25"/>
      <c r="F606" s="25"/>
      <c r="G606" s="208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5.75" customHeight="1" x14ac:dyDescent="0.2">
      <c r="A607" s="27"/>
      <c r="B607" s="25"/>
      <c r="C607" s="25"/>
      <c r="D607" s="25"/>
      <c r="E607" s="25"/>
      <c r="F607" s="25"/>
      <c r="G607" s="208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5.75" customHeight="1" x14ac:dyDescent="0.2">
      <c r="A608" s="27"/>
      <c r="B608" s="25"/>
      <c r="C608" s="25"/>
      <c r="D608" s="25"/>
      <c r="E608" s="25"/>
      <c r="F608" s="25"/>
      <c r="G608" s="208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5.75" customHeight="1" x14ac:dyDescent="0.2">
      <c r="A609" s="27"/>
      <c r="B609" s="25"/>
      <c r="C609" s="25"/>
      <c r="D609" s="25"/>
      <c r="E609" s="25"/>
      <c r="F609" s="25"/>
      <c r="G609" s="208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5.75" customHeight="1" x14ac:dyDescent="0.2">
      <c r="A610" s="27"/>
      <c r="B610" s="25"/>
      <c r="C610" s="25"/>
      <c r="D610" s="25"/>
      <c r="E610" s="25"/>
      <c r="F610" s="25"/>
      <c r="G610" s="208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5.75" customHeight="1" x14ac:dyDescent="0.2">
      <c r="A611" s="27"/>
      <c r="B611" s="25"/>
      <c r="C611" s="25"/>
      <c r="D611" s="25"/>
      <c r="E611" s="25"/>
      <c r="F611" s="25"/>
      <c r="G611" s="208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5.75" customHeight="1" x14ac:dyDescent="0.2">
      <c r="A612" s="27"/>
      <c r="B612" s="25"/>
      <c r="C612" s="25"/>
      <c r="D612" s="25"/>
      <c r="E612" s="25"/>
      <c r="F612" s="25"/>
      <c r="G612" s="208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5.75" customHeight="1" x14ac:dyDescent="0.2">
      <c r="A613" s="27"/>
      <c r="B613" s="25"/>
      <c r="C613" s="25"/>
      <c r="D613" s="25"/>
      <c r="E613" s="25"/>
      <c r="F613" s="25"/>
      <c r="G613" s="208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5.75" customHeight="1" x14ac:dyDescent="0.2">
      <c r="A614" s="27"/>
      <c r="B614" s="25"/>
      <c r="C614" s="25"/>
      <c r="D614" s="25"/>
      <c r="E614" s="25"/>
      <c r="F614" s="25"/>
      <c r="G614" s="208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5.75" customHeight="1" x14ac:dyDescent="0.2">
      <c r="A615" s="27"/>
      <c r="B615" s="25"/>
      <c r="C615" s="25"/>
      <c r="D615" s="25"/>
      <c r="E615" s="25"/>
      <c r="F615" s="25"/>
      <c r="G615" s="208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5.75" customHeight="1" x14ac:dyDescent="0.2">
      <c r="A616" s="27"/>
      <c r="B616" s="25"/>
      <c r="C616" s="25"/>
      <c r="D616" s="25"/>
      <c r="E616" s="25"/>
      <c r="F616" s="25"/>
      <c r="G616" s="208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5.75" customHeight="1" x14ac:dyDescent="0.2">
      <c r="A617" s="27"/>
      <c r="B617" s="25"/>
      <c r="C617" s="25"/>
      <c r="D617" s="25"/>
      <c r="E617" s="25"/>
      <c r="F617" s="25"/>
      <c r="G617" s="208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5.75" customHeight="1" x14ac:dyDescent="0.2">
      <c r="A618" s="27"/>
      <c r="B618" s="25"/>
      <c r="C618" s="25"/>
      <c r="D618" s="25"/>
      <c r="E618" s="25"/>
      <c r="F618" s="25"/>
      <c r="G618" s="208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5.75" customHeight="1" x14ac:dyDescent="0.2">
      <c r="A619" s="27"/>
      <c r="B619" s="25"/>
      <c r="C619" s="25"/>
      <c r="D619" s="25"/>
      <c r="E619" s="25"/>
      <c r="F619" s="25"/>
      <c r="G619" s="208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5.75" customHeight="1" x14ac:dyDescent="0.2">
      <c r="A620" s="27"/>
      <c r="B620" s="25"/>
      <c r="C620" s="25"/>
      <c r="D620" s="25"/>
      <c r="E620" s="25"/>
      <c r="F620" s="25"/>
      <c r="G620" s="208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5.75" customHeight="1" x14ac:dyDescent="0.2">
      <c r="A621" s="27"/>
      <c r="B621" s="25"/>
      <c r="C621" s="25"/>
      <c r="D621" s="25"/>
      <c r="E621" s="25"/>
      <c r="F621" s="25"/>
      <c r="G621" s="208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5.75" customHeight="1" x14ac:dyDescent="0.2">
      <c r="A622" s="27"/>
      <c r="B622" s="25"/>
      <c r="C622" s="25"/>
      <c r="D622" s="25"/>
      <c r="E622" s="25"/>
      <c r="F622" s="25"/>
      <c r="G622" s="208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5.75" customHeight="1" x14ac:dyDescent="0.2">
      <c r="A623" s="27"/>
      <c r="B623" s="25"/>
      <c r="C623" s="25"/>
      <c r="D623" s="25"/>
      <c r="E623" s="25"/>
      <c r="F623" s="25"/>
      <c r="G623" s="208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5.75" customHeight="1" x14ac:dyDescent="0.2">
      <c r="A624" s="27"/>
      <c r="B624" s="25"/>
      <c r="C624" s="25"/>
      <c r="D624" s="25"/>
      <c r="E624" s="25"/>
      <c r="F624" s="25"/>
      <c r="G624" s="208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5.75" customHeight="1" x14ac:dyDescent="0.2">
      <c r="A625" s="27"/>
      <c r="B625" s="25"/>
      <c r="C625" s="25"/>
      <c r="D625" s="25"/>
      <c r="E625" s="25"/>
      <c r="F625" s="25"/>
      <c r="G625" s="208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5.75" customHeight="1" x14ac:dyDescent="0.2">
      <c r="A626" s="27"/>
      <c r="B626" s="25"/>
      <c r="C626" s="25"/>
      <c r="D626" s="25"/>
      <c r="E626" s="25"/>
      <c r="F626" s="25"/>
      <c r="G626" s="208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5.75" customHeight="1" x14ac:dyDescent="0.2">
      <c r="A627" s="27"/>
      <c r="B627" s="25"/>
      <c r="C627" s="25"/>
      <c r="D627" s="25"/>
      <c r="E627" s="25"/>
      <c r="F627" s="25"/>
      <c r="G627" s="208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5.75" customHeight="1" x14ac:dyDescent="0.2">
      <c r="A628" s="27"/>
      <c r="B628" s="25"/>
      <c r="C628" s="25"/>
      <c r="D628" s="25"/>
      <c r="E628" s="25"/>
      <c r="F628" s="25"/>
      <c r="G628" s="208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5.75" customHeight="1" x14ac:dyDescent="0.2">
      <c r="A629" s="27"/>
      <c r="B629" s="25"/>
      <c r="C629" s="25"/>
      <c r="D629" s="25"/>
      <c r="E629" s="25"/>
      <c r="F629" s="25"/>
      <c r="G629" s="208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5.75" customHeight="1" x14ac:dyDescent="0.2">
      <c r="A630" s="27"/>
      <c r="B630" s="25"/>
      <c r="C630" s="25"/>
      <c r="D630" s="25"/>
      <c r="E630" s="25"/>
      <c r="F630" s="25"/>
      <c r="G630" s="208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5.75" customHeight="1" x14ac:dyDescent="0.2">
      <c r="A631" s="27"/>
      <c r="B631" s="25"/>
      <c r="C631" s="25"/>
      <c r="D631" s="25"/>
      <c r="E631" s="25"/>
      <c r="F631" s="25"/>
      <c r="G631" s="208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5.75" customHeight="1" x14ac:dyDescent="0.2">
      <c r="A632" s="27"/>
      <c r="B632" s="25"/>
      <c r="C632" s="25"/>
      <c r="D632" s="25"/>
      <c r="E632" s="25"/>
      <c r="F632" s="25"/>
      <c r="G632" s="208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5.75" customHeight="1" x14ac:dyDescent="0.2">
      <c r="A633" s="27"/>
      <c r="B633" s="25"/>
      <c r="C633" s="25"/>
      <c r="D633" s="25"/>
      <c r="E633" s="25"/>
      <c r="F633" s="25"/>
      <c r="G633" s="208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5.75" customHeight="1" x14ac:dyDescent="0.2">
      <c r="A634" s="27"/>
      <c r="B634" s="25"/>
      <c r="C634" s="25"/>
      <c r="D634" s="25"/>
      <c r="E634" s="25"/>
      <c r="F634" s="25"/>
      <c r="G634" s="208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5.75" customHeight="1" x14ac:dyDescent="0.2">
      <c r="A635" s="27"/>
      <c r="B635" s="25"/>
      <c r="C635" s="25"/>
      <c r="D635" s="25"/>
      <c r="E635" s="25"/>
      <c r="F635" s="25"/>
      <c r="G635" s="208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5.75" customHeight="1" x14ac:dyDescent="0.2">
      <c r="A636" s="27"/>
      <c r="B636" s="25"/>
      <c r="C636" s="25"/>
      <c r="D636" s="25"/>
      <c r="E636" s="25"/>
      <c r="F636" s="25"/>
      <c r="G636" s="208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5.75" customHeight="1" x14ac:dyDescent="0.2">
      <c r="A637" s="27"/>
      <c r="B637" s="25"/>
      <c r="C637" s="25"/>
      <c r="D637" s="25"/>
      <c r="E637" s="25"/>
      <c r="F637" s="25"/>
      <c r="G637" s="208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5.75" customHeight="1" x14ac:dyDescent="0.2">
      <c r="A638" s="27"/>
      <c r="B638" s="25"/>
      <c r="C638" s="25"/>
      <c r="D638" s="25"/>
      <c r="E638" s="25"/>
      <c r="F638" s="25"/>
      <c r="G638" s="208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5.75" customHeight="1" x14ac:dyDescent="0.2">
      <c r="A639" s="27"/>
      <c r="B639" s="25"/>
      <c r="C639" s="25"/>
      <c r="D639" s="25"/>
      <c r="E639" s="25"/>
      <c r="F639" s="25"/>
      <c r="G639" s="208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5.75" customHeight="1" x14ac:dyDescent="0.2">
      <c r="A640" s="27"/>
      <c r="B640" s="25"/>
      <c r="C640" s="25"/>
      <c r="D640" s="25"/>
      <c r="E640" s="25"/>
      <c r="F640" s="25"/>
      <c r="G640" s="208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5.75" customHeight="1" x14ac:dyDescent="0.2">
      <c r="A641" s="27"/>
      <c r="B641" s="25"/>
      <c r="C641" s="25"/>
      <c r="D641" s="25"/>
      <c r="E641" s="25"/>
      <c r="F641" s="25"/>
      <c r="G641" s="208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5.75" customHeight="1" x14ac:dyDescent="0.2">
      <c r="A642" s="27"/>
      <c r="B642" s="25"/>
      <c r="C642" s="25"/>
      <c r="D642" s="25"/>
      <c r="E642" s="25"/>
      <c r="F642" s="25"/>
      <c r="G642" s="208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5.75" customHeight="1" x14ac:dyDescent="0.2">
      <c r="A643" s="27"/>
      <c r="B643" s="25"/>
      <c r="C643" s="25"/>
      <c r="D643" s="25"/>
      <c r="E643" s="25"/>
      <c r="F643" s="25"/>
      <c r="G643" s="208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5.75" customHeight="1" x14ac:dyDescent="0.2">
      <c r="A644" s="27"/>
      <c r="B644" s="25"/>
      <c r="C644" s="25"/>
      <c r="D644" s="25"/>
      <c r="E644" s="25"/>
      <c r="F644" s="25"/>
      <c r="G644" s="208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5.75" customHeight="1" x14ac:dyDescent="0.2">
      <c r="A645" s="27"/>
      <c r="B645" s="25"/>
      <c r="C645" s="25"/>
      <c r="D645" s="25"/>
      <c r="E645" s="25"/>
      <c r="F645" s="25"/>
      <c r="G645" s="208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5.75" customHeight="1" x14ac:dyDescent="0.2">
      <c r="A646" s="27"/>
      <c r="B646" s="25"/>
      <c r="C646" s="25"/>
      <c r="D646" s="25"/>
      <c r="E646" s="25"/>
      <c r="F646" s="25"/>
      <c r="G646" s="208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5.75" customHeight="1" x14ac:dyDescent="0.2">
      <c r="A647" s="27"/>
      <c r="B647" s="25"/>
      <c r="C647" s="25"/>
      <c r="D647" s="25"/>
      <c r="E647" s="25"/>
      <c r="F647" s="25"/>
      <c r="G647" s="208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5.75" customHeight="1" x14ac:dyDescent="0.2">
      <c r="A648" s="27"/>
      <c r="B648" s="25"/>
      <c r="C648" s="25"/>
      <c r="D648" s="25"/>
      <c r="E648" s="25"/>
      <c r="F648" s="25"/>
      <c r="G648" s="208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5.75" customHeight="1" x14ac:dyDescent="0.2">
      <c r="A649" s="27"/>
      <c r="B649" s="25"/>
      <c r="C649" s="25"/>
      <c r="D649" s="25"/>
      <c r="E649" s="25"/>
      <c r="F649" s="25"/>
      <c r="G649" s="208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5.75" customHeight="1" x14ac:dyDescent="0.2">
      <c r="A650" s="27"/>
      <c r="B650" s="25"/>
      <c r="C650" s="25"/>
      <c r="D650" s="25"/>
      <c r="E650" s="25"/>
      <c r="F650" s="25"/>
      <c r="G650" s="208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5.75" customHeight="1" x14ac:dyDescent="0.2">
      <c r="A651" s="27"/>
      <c r="B651" s="25"/>
      <c r="C651" s="25"/>
      <c r="D651" s="25"/>
      <c r="E651" s="25"/>
      <c r="F651" s="25"/>
      <c r="G651" s="208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5.75" customHeight="1" x14ac:dyDescent="0.2">
      <c r="A652" s="27"/>
      <c r="B652" s="25"/>
      <c r="C652" s="25"/>
      <c r="D652" s="25"/>
      <c r="E652" s="25"/>
      <c r="F652" s="25"/>
      <c r="G652" s="208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5.75" customHeight="1" x14ac:dyDescent="0.2">
      <c r="A653" s="27"/>
      <c r="B653" s="25"/>
      <c r="C653" s="25"/>
      <c r="D653" s="25"/>
      <c r="E653" s="25"/>
      <c r="F653" s="25"/>
      <c r="G653" s="208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5.75" customHeight="1" x14ac:dyDescent="0.2">
      <c r="A654" s="27"/>
      <c r="B654" s="25"/>
      <c r="C654" s="25"/>
      <c r="D654" s="25"/>
      <c r="E654" s="25"/>
      <c r="F654" s="25"/>
      <c r="G654" s="208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5.75" customHeight="1" x14ac:dyDescent="0.2">
      <c r="A655" s="27"/>
      <c r="B655" s="25"/>
      <c r="C655" s="25"/>
      <c r="D655" s="25"/>
      <c r="E655" s="25"/>
      <c r="F655" s="25"/>
      <c r="G655" s="208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5.75" customHeight="1" x14ac:dyDescent="0.2">
      <c r="A656" s="27"/>
      <c r="B656" s="25"/>
      <c r="C656" s="25"/>
      <c r="D656" s="25"/>
      <c r="E656" s="25"/>
      <c r="F656" s="25"/>
      <c r="G656" s="208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5.75" customHeight="1" x14ac:dyDescent="0.2">
      <c r="A657" s="27"/>
      <c r="B657" s="25"/>
      <c r="C657" s="25"/>
      <c r="D657" s="25"/>
      <c r="E657" s="25"/>
      <c r="F657" s="25"/>
      <c r="G657" s="208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5.75" customHeight="1" x14ac:dyDescent="0.2">
      <c r="A658" s="27"/>
      <c r="B658" s="25"/>
      <c r="C658" s="25"/>
      <c r="D658" s="25"/>
      <c r="E658" s="25"/>
      <c r="F658" s="25"/>
      <c r="G658" s="208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5.75" customHeight="1" x14ac:dyDescent="0.2">
      <c r="A659" s="27"/>
      <c r="B659" s="25"/>
      <c r="C659" s="25"/>
      <c r="D659" s="25"/>
      <c r="E659" s="25"/>
      <c r="F659" s="25"/>
      <c r="G659" s="208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5.75" customHeight="1" x14ac:dyDescent="0.2">
      <c r="A660" s="27"/>
      <c r="B660" s="25"/>
      <c r="C660" s="25"/>
      <c r="D660" s="25"/>
      <c r="E660" s="25"/>
      <c r="F660" s="25"/>
      <c r="G660" s="208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5.75" customHeight="1" x14ac:dyDescent="0.2">
      <c r="A661" s="27"/>
      <c r="B661" s="25"/>
      <c r="C661" s="25"/>
      <c r="D661" s="25"/>
      <c r="E661" s="25"/>
      <c r="F661" s="25"/>
      <c r="G661" s="208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5.75" customHeight="1" x14ac:dyDescent="0.2">
      <c r="A662" s="27"/>
      <c r="B662" s="25"/>
      <c r="C662" s="25"/>
      <c r="D662" s="25"/>
      <c r="E662" s="25"/>
      <c r="F662" s="25"/>
      <c r="G662" s="208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5.75" customHeight="1" x14ac:dyDescent="0.2">
      <c r="A663" s="27"/>
      <c r="B663" s="25"/>
      <c r="C663" s="25"/>
      <c r="D663" s="25"/>
      <c r="E663" s="25"/>
      <c r="F663" s="25"/>
      <c r="G663" s="208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5.75" customHeight="1" x14ac:dyDescent="0.2">
      <c r="A664" s="27"/>
      <c r="B664" s="25"/>
      <c r="C664" s="25"/>
      <c r="D664" s="25"/>
      <c r="E664" s="25"/>
      <c r="F664" s="25"/>
      <c r="G664" s="208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5.75" customHeight="1" x14ac:dyDescent="0.2">
      <c r="A665" s="27"/>
      <c r="B665" s="25"/>
      <c r="C665" s="25"/>
      <c r="D665" s="25"/>
      <c r="E665" s="25"/>
      <c r="F665" s="25"/>
      <c r="G665" s="208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5.75" customHeight="1" x14ac:dyDescent="0.2">
      <c r="A666" s="27"/>
      <c r="B666" s="25"/>
      <c r="C666" s="25"/>
      <c r="D666" s="25"/>
      <c r="E666" s="25"/>
      <c r="F666" s="25"/>
      <c r="G666" s="208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5.75" customHeight="1" x14ac:dyDescent="0.2">
      <c r="A667" s="27"/>
      <c r="B667" s="25"/>
      <c r="C667" s="25"/>
      <c r="D667" s="25"/>
      <c r="E667" s="25"/>
      <c r="F667" s="25"/>
      <c r="G667" s="208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5.75" customHeight="1" x14ac:dyDescent="0.2">
      <c r="A668" s="27"/>
      <c r="B668" s="25"/>
      <c r="C668" s="25"/>
      <c r="D668" s="25"/>
      <c r="E668" s="25"/>
      <c r="F668" s="25"/>
      <c r="G668" s="208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5.75" customHeight="1" x14ac:dyDescent="0.2">
      <c r="A669" s="27"/>
      <c r="B669" s="25"/>
      <c r="C669" s="25"/>
      <c r="D669" s="25"/>
      <c r="E669" s="25"/>
      <c r="F669" s="25"/>
      <c r="G669" s="208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5.75" customHeight="1" x14ac:dyDescent="0.2">
      <c r="A670" s="27"/>
      <c r="B670" s="25"/>
      <c r="C670" s="25"/>
      <c r="D670" s="25"/>
      <c r="E670" s="25"/>
      <c r="F670" s="25"/>
      <c r="G670" s="208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5.75" customHeight="1" x14ac:dyDescent="0.2">
      <c r="A671" s="27"/>
      <c r="B671" s="25"/>
      <c r="C671" s="25"/>
      <c r="D671" s="25"/>
      <c r="E671" s="25"/>
      <c r="F671" s="25"/>
      <c r="G671" s="208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5.75" customHeight="1" x14ac:dyDescent="0.2">
      <c r="A672" s="27"/>
      <c r="B672" s="25"/>
      <c r="C672" s="25"/>
      <c r="D672" s="25"/>
      <c r="E672" s="25"/>
      <c r="F672" s="25"/>
      <c r="G672" s="208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5.75" customHeight="1" x14ac:dyDescent="0.2">
      <c r="A673" s="27"/>
      <c r="B673" s="25"/>
      <c r="C673" s="25"/>
      <c r="D673" s="25"/>
      <c r="E673" s="25"/>
      <c r="F673" s="25"/>
      <c r="G673" s="208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5.75" customHeight="1" x14ac:dyDescent="0.2">
      <c r="A674" s="27"/>
      <c r="B674" s="25"/>
      <c r="C674" s="25"/>
      <c r="D674" s="25"/>
      <c r="E674" s="25"/>
      <c r="F674" s="25"/>
      <c r="G674" s="208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5.75" customHeight="1" x14ac:dyDescent="0.2">
      <c r="A675" s="27"/>
      <c r="B675" s="25"/>
      <c r="C675" s="25"/>
      <c r="D675" s="25"/>
      <c r="E675" s="25"/>
      <c r="F675" s="25"/>
      <c r="G675" s="208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5.75" customHeight="1" x14ac:dyDescent="0.2">
      <c r="A676" s="27"/>
      <c r="B676" s="25"/>
      <c r="C676" s="25"/>
      <c r="D676" s="25"/>
      <c r="E676" s="25"/>
      <c r="F676" s="25"/>
      <c r="G676" s="208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5.75" customHeight="1" x14ac:dyDescent="0.2">
      <c r="A677" s="27"/>
      <c r="B677" s="25"/>
      <c r="C677" s="25"/>
      <c r="D677" s="25"/>
      <c r="E677" s="25"/>
      <c r="F677" s="25"/>
      <c r="G677" s="208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5.75" customHeight="1" x14ac:dyDescent="0.2">
      <c r="A678" s="27"/>
      <c r="B678" s="25"/>
      <c r="C678" s="25"/>
      <c r="D678" s="25"/>
      <c r="E678" s="25"/>
      <c r="F678" s="25"/>
      <c r="G678" s="208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5.75" customHeight="1" x14ac:dyDescent="0.2">
      <c r="A679" s="27"/>
      <c r="B679" s="25"/>
      <c r="C679" s="25"/>
      <c r="D679" s="25"/>
      <c r="E679" s="25"/>
      <c r="F679" s="25"/>
      <c r="G679" s="208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5.75" customHeight="1" x14ac:dyDescent="0.2">
      <c r="A680" s="27"/>
      <c r="B680" s="25"/>
      <c r="C680" s="25"/>
      <c r="D680" s="25"/>
      <c r="E680" s="25"/>
      <c r="F680" s="25"/>
      <c r="G680" s="208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5.75" customHeight="1" x14ac:dyDescent="0.2">
      <c r="A681" s="27"/>
      <c r="B681" s="25"/>
      <c r="C681" s="25"/>
      <c r="D681" s="25"/>
      <c r="E681" s="25"/>
      <c r="F681" s="25"/>
      <c r="G681" s="208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5.75" customHeight="1" x14ac:dyDescent="0.2">
      <c r="A682" s="27"/>
      <c r="B682" s="25"/>
      <c r="C682" s="25"/>
      <c r="D682" s="25"/>
      <c r="E682" s="25"/>
      <c r="F682" s="25"/>
      <c r="G682" s="208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5.75" customHeight="1" x14ac:dyDescent="0.2">
      <c r="A683" s="27"/>
      <c r="B683" s="25"/>
      <c r="C683" s="25"/>
      <c r="D683" s="25"/>
      <c r="E683" s="25"/>
      <c r="F683" s="25"/>
      <c r="G683" s="208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5.75" customHeight="1" x14ac:dyDescent="0.2">
      <c r="A684" s="27"/>
      <c r="B684" s="25"/>
      <c r="C684" s="25"/>
      <c r="D684" s="25"/>
      <c r="E684" s="25"/>
      <c r="F684" s="25"/>
      <c r="G684" s="208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5.75" customHeight="1" x14ac:dyDescent="0.2">
      <c r="A685" s="27"/>
      <c r="B685" s="25"/>
      <c r="C685" s="25"/>
      <c r="D685" s="25"/>
      <c r="E685" s="25"/>
      <c r="F685" s="25"/>
      <c r="G685" s="208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5.75" customHeight="1" x14ac:dyDescent="0.2">
      <c r="A686" s="27"/>
      <c r="B686" s="25"/>
      <c r="C686" s="25"/>
      <c r="D686" s="25"/>
      <c r="E686" s="25"/>
      <c r="F686" s="25"/>
      <c r="G686" s="208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5.75" customHeight="1" x14ac:dyDescent="0.2">
      <c r="A687" s="27"/>
      <c r="B687" s="25"/>
      <c r="C687" s="25"/>
      <c r="D687" s="25"/>
      <c r="E687" s="25"/>
      <c r="F687" s="25"/>
      <c r="G687" s="208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5.75" customHeight="1" x14ac:dyDescent="0.2">
      <c r="A688" s="27"/>
      <c r="B688" s="25"/>
      <c r="C688" s="25"/>
      <c r="D688" s="25"/>
      <c r="E688" s="25"/>
      <c r="F688" s="25"/>
      <c r="G688" s="208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5.75" customHeight="1" x14ac:dyDescent="0.2">
      <c r="A689" s="27"/>
      <c r="B689" s="25"/>
      <c r="C689" s="25"/>
      <c r="D689" s="25"/>
      <c r="E689" s="25"/>
      <c r="F689" s="25"/>
      <c r="G689" s="208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5.75" customHeight="1" x14ac:dyDescent="0.2">
      <c r="A690" s="27"/>
      <c r="B690" s="25"/>
      <c r="C690" s="25"/>
      <c r="D690" s="25"/>
      <c r="E690" s="25"/>
      <c r="F690" s="25"/>
      <c r="G690" s="208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5.75" customHeight="1" x14ac:dyDescent="0.2">
      <c r="A691" s="27"/>
      <c r="B691" s="25"/>
      <c r="C691" s="25"/>
      <c r="D691" s="25"/>
      <c r="E691" s="25"/>
      <c r="F691" s="25"/>
      <c r="G691" s="208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5.75" customHeight="1" x14ac:dyDescent="0.2">
      <c r="A692" s="27"/>
      <c r="B692" s="25"/>
      <c r="C692" s="25"/>
      <c r="D692" s="25"/>
      <c r="E692" s="25"/>
      <c r="F692" s="25"/>
      <c r="G692" s="208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5.75" customHeight="1" x14ac:dyDescent="0.2">
      <c r="A693" s="27"/>
      <c r="B693" s="25"/>
      <c r="C693" s="25"/>
      <c r="D693" s="25"/>
      <c r="E693" s="25"/>
      <c r="F693" s="25"/>
      <c r="G693" s="208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5.75" customHeight="1" x14ac:dyDescent="0.2">
      <c r="A694" s="27"/>
      <c r="B694" s="25"/>
      <c r="C694" s="25"/>
      <c r="D694" s="25"/>
      <c r="E694" s="25"/>
      <c r="F694" s="25"/>
      <c r="G694" s="208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5.75" customHeight="1" x14ac:dyDescent="0.2">
      <c r="A695" s="27"/>
      <c r="B695" s="25"/>
      <c r="C695" s="25"/>
      <c r="D695" s="25"/>
      <c r="E695" s="25"/>
      <c r="F695" s="25"/>
      <c r="G695" s="208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5.75" customHeight="1" x14ac:dyDescent="0.2">
      <c r="A696" s="27"/>
      <c r="B696" s="25"/>
      <c r="C696" s="25"/>
      <c r="D696" s="25"/>
      <c r="E696" s="25"/>
      <c r="F696" s="25"/>
      <c r="G696" s="208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5.75" customHeight="1" x14ac:dyDescent="0.2">
      <c r="A697" s="27"/>
      <c r="B697" s="25"/>
      <c r="C697" s="25"/>
      <c r="D697" s="25"/>
      <c r="E697" s="25"/>
      <c r="F697" s="25"/>
      <c r="G697" s="208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5.75" customHeight="1" x14ac:dyDescent="0.2">
      <c r="A698" s="27"/>
      <c r="B698" s="25"/>
      <c r="C698" s="25"/>
      <c r="D698" s="25"/>
      <c r="E698" s="25"/>
      <c r="F698" s="25"/>
      <c r="G698" s="208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5.75" customHeight="1" x14ac:dyDescent="0.2">
      <c r="A699" s="27"/>
      <c r="B699" s="25"/>
      <c r="C699" s="25"/>
      <c r="D699" s="25"/>
      <c r="E699" s="25"/>
      <c r="F699" s="25"/>
      <c r="G699" s="208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5.75" customHeight="1" x14ac:dyDescent="0.2">
      <c r="A700" s="27"/>
      <c r="B700" s="25"/>
      <c r="C700" s="25"/>
      <c r="D700" s="25"/>
      <c r="E700" s="25"/>
      <c r="F700" s="25"/>
      <c r="G700" s="208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5.75" customHeight="1" x14ac:dyDescent="0.2">
      <c r="A701" s="27"/>
      <c r="B701" s="25"/>
      <c r="C701" s="25"/>
      <c r="D701" s="25"/>
      <c r="E701" s="25"/>
      <c r="F701" s="25"/>
      <c r="G701" s="208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5.75" customHeight="1" x14ac:dyDescent="0.2">
      <c r="A702" s="27"/>
      <c r="B702" s="25"/>
      <c r="C702" s="25"/>
      <c r="D702" s="25"/>
      <c r="E702" s="25"/>
      <c r="F702" s="25"/>
      <c r="G702" s="208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5.75" customHeight="1" x14ac:dyDescent="0.2">
      <c r="A703" s="27"/>
      <c r="B703" s="25"/>
      <c r="C703" s="25"/>
      <c r="D703" s="25"/>
      <c r="E703" s="25"/>
      <c r="F703" s="25"/>
      <c r="G703" s="208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5.75" customHeight="1" x14ac:dyDescent="0.2">
      <c r="A704" s="27"/>
      <c r="B704" s="25"/>
      <c r="C704" s="25"/>
      <c r="D704" s="25"/>
      <c r="E704" s="25"/>
      <c r="F704" s="25"/>
      <c r="G704" s="208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5.75" customHeight="1" x14ac:dyDescent="0.2">
      <c r="A705" s="27"/>
      <c r="B705" s="25"/>
      <c r="C705" s="25"/>
      <c r="D705" s="25"/>
      <c r="E705" s="25"/>
      <c r="F705" s="25"/>
      <c r="G705" s="208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5.75" customHeight="1" x14ac:dyDescent="0.2">
      <c r="A706" s="27"/>
      <c r="B706" s="25"/>
      <c r="C706" s="25"/>
      <c r="D706" s="25"/>
      <c r="E706" s="25"/>
      <c r="F706" s="25"/>
      <c r="G706" s="208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5.75" customHeight="1" x14ac:dyDescent="0.2">
      <c r="A707" s="27"/>
      <c r="B707" s="25"/>
      <c r="C707" s="25"/>
      <c r="D707" s="25"/>
      <c r="E707" s="25"/>
      <c r="F707" s="25"/>
      <c r="G707" s="208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5.75" customHeight="1" x14ac:dyDescent="0.2">
      <c r="A708" s="27"/>
      <c r="B708" s="25"/>
      <c r="C708" s="25"/>
      <c r="D708" s="25"/>
      <c r="E708" s="25"/>
      <c r="F708" s="25"/>
      <c r="G708" s="208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5.75" customHeight="1" x14ac:dyDescent="0.2">
      <c r="A709" s="27"/>
      <c r="B709" s="25"/>
      <c r="C709" s="25"/>
      <c r="D709" s="25"/>
      <c r="E709" s="25"/>
      <c r="F709" s="25"/>
      <c r="G709" s="208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5.75" customHeight="1" x14ac:dyDescent="0.2">
      <c r="A710" s="27"/>
      <c r="B710" s="25"/>
      <c r="C710" s="25"/>
      <c r="D710" s="25"/>
      <c r="E710" s="25"/>
      <c r="F710" s="25"/>
      <c r="G710" s="208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5.75" customHeight="1" x14ac:dyDescent="0.2">
      <c r="A711" s="27"/>
      <c r="B711" s="25"/>
      <c r="C711" s="25"/>
      <c r="D711" s="25"/>
      <c r="E711" s="25"/>
      <c r="F711" s="25"/>
      <c r="G711" s="208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5.75" customHeight="1" x14ac:dyDescent="0.2">
      <c r="A712" s="27"/>
      <c r="B712" s="25"/>
      <c r="C712" s="25"/>
      <c r="D712" s="25"/>
      <c r="E712" s="25"/>
      <c r="F712" s="25"/>
      <c r="G712" s="208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5.75" customHeight="1" x14ac:dyDescent="0.2">
      <c r="A713" s="27"/>
      <c r="B713" s="25"/>
      <c r="C713" s="25"/>
      <c r="D713" s="25"/>
      <c r="E713" s="25"/>
      <c r="F713" s="25"/>
      <c r="G713" s="208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5.75" customHeight="1" x14ac:dyDescent="0.2">
      <c r="A714" s="27"/>
      <c r="B714" s="25"/>
      <c r="C714" s="25"/>
      <c r="D714" s="25"/>
      <c r="E714" s="25"/>
      <c r="F714" s="25"/>
      <c r="G714" s="208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5.75" customHeight="1" x14ac:dyDescent="0.2">
      <c r="A715" s="27"/>
      <c r="B715" s="25"/>
      <c r="C715" s="25"/>
      <c r="D715" s="25"/>
      <c r="E715" s="25"/>
      <c r="F715" s="25"/>
      <c r="G715" s="208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5.75" customHeight="1" x14ac:dyDescent="0.2">
      <c r="A716" s="27"/>
      <c r="B716" s="25"/>
      <c r="C716" s="25"/>
      <c r="D716" s="25"/>
      <c r="E716" s="25"/>
      <c r="F716" s="25"/>
      <c r="G716" s="208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5.75" customHeight="1" x14ac:dyDescent="0.2">
      <c r="A717" s="27"/>
      <c r="B717" s="25"/>
      <c r="C717" s="25"/>
      <c r="D717" s="25"/>
      <c r="E717" s="25"/>
      <c r="F717" s="25"/>
      <c r="G717" s="208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5.75" customHeight="1" x14ac:dyDescent="0.2">
      <c r="A718" s="27"/>
      <c r="B718" s="25"/>
      <c r="C718" s="25"/>
      <c r="D718" s="25"/>
      <c r="E718" s="25"/>
      <c r="F718" s="25"/>
      <c r="G718" s="208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5.75" customHeight="1" x14ac:dyDescent="0.2">
      <c r="A719" s="27"/>
      <c r="B719" s="25"/>
      <c r="C719" s="25"/>
      <c r="D719" s="25"/>
      <c r="E719" s="25"/>
      <c r="F719" s="25"/>
      <c r="G719" s="208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5.75" customHeight="1" x14ac:dyDescent="0.2">
      <c r="A720" s="27"/>
      <c r="B720" s="25"/>
      <c r="C720" s="25"/>
      <c r="D720" s="25"/>
      <c r="E720" s="25"/>
      <c r="F720" s="25"/>
      <c r="G720" s="208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5.75" customHeight="1" x14ac:dyDescent="0.2">
      <c r="A721" s="27"/>
      <c r="B721" s="25"/>
      <c r="C721" s="25"/>
      <c r="D721" s="25"/>
      <c r="E721" s="25"/>
      <c r="F721" s="25"/>
      <c r="G721" s="208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5.75" customHeight="1" x14ac:dyDescent="0.2">
      <c r="A722" s="27"/>
      <c r="B722" s="25"/>
      <c r="C722" s="25"/>
      <c r="D722" s="25"/>
      <c r="E722" s="25"/>
      <c r="F722" s="25"/>
      <c r="G722" s="208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5.75" customHeight="1" x14ac:dyDescent="0.2">
      <c r="A723" s="27"/>
      <c r="B723" s="25"/>
      <c r="C723" s="25"/>
      <c r="D723" s="25"/>
      <c r="E723" s="25"/>
      <c r="F723" s="25"/>
      <c r="G723" s="208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5.75" customHeight="1" x14ac:dyDescent="0.2">
      <c r="A724" s="27"/>
      <c r="B724" s="25"/>
      <c r="C724" s="25"/>
      <c r="D724" s="25"/>
      <c r="E724" s="25"/>
      <c r="F724" s="25"/>
      <c r="G724" s="208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5.75" customHeight="1" x14ac:dyDescent="0.2">
      <c r="A725" s="27"/>
      <c r="B725" s="25"/>
      <c r="C725" s="25"/>
      <c r="D725" s="25"/>
      <c r="E725" s="25"/>
      <c r="F725" s="25"/>
      <c r="G725" s="208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5.75" customHeight="1" x14ac:dyDescent="0.2">
      <c r="A726" s="27"/>
      <c r="B726" s="25"/>
      <c r="C726" s="25"/>
      <c r="D726" s="25"/>
      <c r="E726" s="25"/>
      <c r="F726" s="25"/>
      <c r="G726" s="208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5.75" customHeight="1" x14ac:dyDescent="0.2">
      <c r="A727" s="27"/>
      <c r="B727" s="25"/>
      <c r="C727" s="25"/>
      <c r="D727" s="25"/>
      <c r="E727" s="25"/>
      <c r="F727" s="25"/>
      <c r="G727" s="208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5.75" customHeight="1" x14ac:dyDescent="0.2">
      <c r="A728" s="27"/>
      <c r="B728" s="25"/>
      <c r="C728" s="25"/>
      <c r="D728" s="25"/>
      <c r="E728" s="25"/>
      <c r="F728" s="25"/>
      <c r="G728" s="208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5.75" customHeight="1" x14ac:dyDescent="0.2">
      <c r="A729" s="27"/>
      <c r="B729" s="25"/>
      <c r="C729" s="25"/>
      <c r="D729" s="25"/>
      <c r="E729" s="25"/>
      <c r="F729" s="25"/>
      <c r="G729" s="208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5.75" customHeight="1" x14ac:dyDescent="0.2">
      <c r="A730" s="27"/>
      <c r="B730" s="25"/>
      <c r="C730" s="25"/>
      <c r="D730" s="25"/>
      <c r="E730" s="25"/>
      <c r="F730" s="25"/>
      <c r="G730" s="208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5.75" customHeight="1" x14ac:dyDescent="0.2">
      <c r="A731" s="27"/>
      <c r="B731" s="25"/>
      <c r="C731" s="25"/>
      <c r="D731" s="25"/>
      <c r="E731" s="25"/>
      <c r="F731" s="25"/>
      <c r="G731" s="208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5.75" customHeight="1" x14ac:dyDescent="0.2">
      <c r="A732" s="27"/>
      <c r="B732" s="25"/>
      <c r="C732" s="25"/>
      <c r="D732" s="25"/>
      <c r="E732" s="25"/>
      <c r="F732" s="25"/>
      <c r="G732" s="208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5.75" customHeight="1" x14ac:dyDescent="0.2">
      <c r="A733" s="27"/>
      <c r="B733" s="25"/>
      <c r="C733" s="25"/>
      <c r="D733" s="25"/>
      <c r="E733" s="25"/>
      <c r="F733" s="25"/>
      <c r="G733" s="208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5.75" customHeight="1" x14ac:dyDescent="0.2">
      <c r="A734" s="27"/>
      <c r="B734" s="25"/>
      <c r="C734" s="25"/>
      <c r="D734" s="25"/>
      <c r="E734" s="25"/>
      <c r="F734" s="25"/>
      <c r="G734" s="208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5.75" customHeight="1" x14ac:dyDescent="0.2">
      <c r="A735" s="27"/>
      <c r="B735" s="25"/>
      <c r="C735" s="25"/>
      <c r="D735" s="25"/>
      <c r="E735" s="25"/>
      <c r="F735" s="25"/>
      <c r="G735" s="208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5.75" customHeight="1" x14ac:dyDescent="0.2">
      <c r="A736" s="27"/>
      <c r="B736" s="25"/>
      <c r="C736" s="25"/>
      <c r="D736" s="25"/>
      <c r="E736" s="25"/>
      <c r="F736" s="25"/>
      <c r="G736" s="208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5.75" customHeight="1" x14ac:dyDescent="0.2">
      <c r="A737" s="27"/>
      <c r="B737" s="25"/>
      <c r="C737" s="25"/>
      <c r="D737" s="25"/>
      <c r="E737" s="25"/>
      <c r="F737" s="25"/>
      <c r="G737" s="208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5.75" customHeight="1" x14ac:dyDescent="0.2">
      <c r="A738" s="27"/>
      <c r="B738" s="25"/>
      <c r="C738" s="25"/>
      <c r="D738" s="25"/>
      <c r="E738" s="25"/>
      <c r="F738" s="25"/>
      <c r="G738" s="208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5.75" customHeight="1" x14ac:dyDescent="0.2">
      <c r="A739" s="27"/>
      <c r="B739" s="25"/>
      <c r="C739" s="25"/>
      <c r="D739" s="25"/>
      <c r="E739" s="25"/>
      <c r="F739" s="25"/>
      <c r="G739" s="208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5.75" customHeight="1" x14ac:dyDescent="0.2">
      <c r="A740" s="27"/>
      <c r="B740" s="25"/>
      <c r="C740" s="25"/>
      <c r="D740" s="25"/>
      <c r="E740" s="25"/>
      <c r="F740" s="25"/>
      <c r="G740" s="208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5.75" customHeight="1" x14ac:dyDescent="0.2">
      <c r="A741" s="27"/>
      <c r="B741" s="25"/>
      <c r="C741" s="25"/>
      <c r="D741" s="25"/>
      <c r="E741" s="25"/>
      <c r="F741" s="25"/>
      <c r="G741" s="208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5.75" customHeight="1" x14ac:dyDescent="0.2">
      <c r="A742" s="27"/>
      <c r="B742" s="25"/>
      <c r="C742" s="25"/>
      <c r="D742" s="25"/>
      <c r="E742" s="25"/>
      <c r="F742" s="25"/>
      <c r="G742" s="208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5.75" customHeight="1" x14ac:dyDescent="0.2">
      <c r="A743" s="27"/>
      <c r="B743" s="25"/>
      <c r="C743" s="25"/>
      <c r="D743" s="25"/>
      <c r="E743" s="25"/>
      <c r="F743" s="25"/>
      <c r="G743" s="208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5.75" customHeight="1" x14ac:dyDescent="0.2">
      <c r="A744" s="27"/>
      <c r="B744" s="25"/>
      <c r="C744" s="25"/>
      <c r="D744" s="25"/>
      <c r="E744" s="25"/>
      <c r="F744" s="25"/>
      <c r="G744" s="208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5.75" customHeight="1" x14ac:dyDescent="0.2">
      <c r="A745" s="27"/>
      <c r="B745" s="25"/>
      <c r="C745" s="25"/>
      <c r="D745" s="25"/>
      <c r="E745" s="25"/>
      <c r="F745" s="25"/>
      <c r="G745" s="208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5.75" customHeight="1" x14ac:dyDescent="0.2">
      <c r="A746" s="27"/>
      <c r="B746" s="25"/>
      <c r="C746" s="25"/>
      <c r="D746" s="25"/>
      <c r="E746" s="25"/>
      <c r="F746" s="25"/>
      <c r="G746" s="208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5.75" customHeight="1" x14ac:dyDescent="0.2">
      <c r="A747" s="27"/>
      <c r="B747" s="25"/>
      <c r="C747" s="25"/>
      <c r="D747" s="25"/>
      <c r="E747" s="25"/>
      <c r="F747" s="25"/>
      <c r="G747" s="208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5.75" customHeight="1" x14ac:dyDescent="0.2">
      <c r="A748" s="27"/>
      <c r="B748" s="25"/>
      <c r="C748" s="25"/>
      <c r="D748" s="25"/>
      <c r="E748" s="25"/>
      <c r="F748" s="25"/>
      <c r="G748" s="208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5.75" customHeight="1" x14ac:dyDescent="0.2">
      <c r="A749" s="27"/>
      <c r="B749" s="25"/>
      <c r="C749" s="25"/>
      <c r="D749" s="25"/>
      <c r="E749" s="25"/>
      <c r="F749" s="25"/>
      <c r="G749" s="208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5.75" customHeight="1" x14ac:dyDescent="0.2">
      <c r="A750" s="27"/>
      <c r="B750" s="25"/>
      <c r="C750" s="25"/>
      <c r="D750" s="25"/>
      <c r="E750" s="25"/>
      <c r="F750" s="25"/>
      <c r="G750" s="208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5.75" customHeight="1" x14ac:dyDescent="0.2">
      <c r="A751" s="27"/>
      <c r="B751" s="25"/>
      <c r="C751" s="25"/>
      <c r="D751" s="25"/>
      <c r="E751" s="25"/>
      <c r="F751" s="25"/>
      <c r="G751" s="208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5.75" customHeight="1" x14ac:dyDescent="0.2">
      <c r="A752" s="27"/>
      <c r="B752" s="25"/>
      <c r="C752" s="25"/>
      <c r="D752" s="25"/>
      <c r="E752" s="25"/>
      <c r="F752" s="25"/>
      <c r="G752" s="208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5.75" customHeight="1" x14ac:dyDescent="0.2">
      <c r="A753" s="27"/>
      <c r="B753" s="25"/>
      <c r="C753" s="25"/>
      <c r="D753" s="25"/>
      <c r="E753" s="25"/>
      <c r="F753" s="25"/>
      <c r="G753" s="208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5.75" customHeight="1" x14ac:dyDescent="0.2">
      <c r="A754" s="27"/>
      <c r="B754" s="25"/>
      <c r="C754" s="25"/>
      <c r="D754" s="25"/>
      <c r="E754" s="25"/>
      <c r="F754" s="25"/>
      <c r="G754" s="208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5.75" customHeight="1" x14ac:dyDescent="0.2">
      <c r="A755" s="27"/>
      <c r="B755" s="25"/>
      <c r="C755" s="25"/>
      <c r="D755" s="25"/>
      <c r="E755" s="25"/>
      <c r="F755" s="25"/>
      <c r="G755" s="208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5.75" customHeight="1" x14ac:dyDescent="0.2">
      <c r="A756" s="27"/>
      <c r="B756" s="25"/>
      <c r="C756" s="25"/>
      <c r="D756" s="25"/>
      <c r="E756" s="25"/>
      <c r="F756" s="25"/>
      <c r="G756" s="208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5.75" customHeight="1" x14ac:dyDescent="0.2">
      <c r="A757" s="27"/>
      <c r="B757" s="25"/>
      <c r="C757" s="25"/>
      <c r="D757" s="25"/>
      <c r="E757" s="25"/>
      <c r="F757" s="25"/>
      <c r="G757" s="208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5.75" customHeight="1" x14ac:dyDescent="0.2">
      <c r="A758" s="27"/>
      <c r="B758" s="25"/>
      <c r="C758" s="25"/>
      <c r="D758" s="25"/>
      <c r="E758" s="25"/>
      <c r="F758" s="25"/>
      <c r="G758" s="208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5.75" customHeight="1" x14ac:dyDescent="0.2">
      <c r="A759" s="27"/>
      <c r="B759" s="25"/>
      <c r="C759" s="25"/>
      <c r="D759" s="25"/>
      <c r="E759" s="25"/>
      <c r="F759" s="25"/>
      <c r="G759" s="208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5.75" customHeight="1" x14ac:dyDescent="0.2">
      <c r="A760" s="27"/>
      <c r="B760" s="25"/>
      <c r="C760" s="25"/>
      <c r="D760" s="25"/>
      <c r="E760" s="25"/>
      <c r="F760" s="25"/>
      <c r="G760" s="208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5.75" customHeight="1" x14ac:dyDescent="0.2">
      <c r="A761" s="27"/>
      <c r="B761" s="25"/>
      <c r="C761" s="25"/>
      <c r="D761" s="25"/>
      <c r="E761" s="25"/>
      <c r="F761" s="25"/>
      <c r="G761" s="208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5.75" customHeight="1" x14ac:dyDescent="0.2">
      <c r="A762" s="27"/>
      <c r="B762" s="25"/>
      <c r="C762" s="25"/>
      <c r="D762" s="25"/>
      <c r="E762" s="25"/>
      <c r="F762" s="25"/>
      <c r="G762" s="208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5.75" customHeight="1" x14ac:dyDescent="0.2">
      <c r="A763" s="27"/>
      <c r="B763" s="25"/>
      <c r="C763" s="25"/>
      <c r="D763" s="25"/>
      <c r="E763" s="25"/>
      <c r="F763" s="25"/>
      <c r="G763" s="208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5.75" customHeight="1" x14ac:dyDescent="0.2">
      <c r="A764" s="27"/>
      <c r="B764" s="25"/>
      <c r="C764" s="25"/>
      <c r="D764" s="25"/>
      <c r="E764" s="25"/>
      <c r="F764" s="25"/>
      <c r="G764" s="208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5.75" customHeight="1" x14ac:dyDescent="0.2">
      <c r="A765" s="27"/>
      <c r="B765" s="25"/>
      <c r="C765" s="25"/>
      <c r="D765" s="25"/>
      <c r="E765" s="25"/>
      <c r="F765" s="25"/>
      <c r="G765" s="208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5.75" customHeight="1" x14ac:dyDescent="0.2">
      <c r="A766" s="27"/>
      <c r="B766" s="25"/>
      <c r="C766" s="25"/>
      <c r="D766" s="25"/>
      <c r="E766" s="25"/>
      <c r="F766" s="25"/>
      <c r="G766" s="208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5.75" customHeight="1" x14ac:dyDescent="0.2">
      <c r="A767" s="27"/>
      <c r="B767" s="25"/>
      <c r="C767" s="25"/>
      <c r="D767" s="25"/>
      <c r="E767" s="25"/>
      <c r="F767" s="25"/>
      <c r="G767" s="208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5.75" customHeight="1" x14ac:dyDescent="0.2">
      <c r="A768" s="27"/>
      <c r="B768" s="25"/>
      <c r="C768" s="25"/>
      <c r="D768" s="25"/>
      <c r="E768" s="25"/>
      <c r="F768" s="25"/>
      <c r="G768" s="208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5.75" customHeight="1" x14ac:dyDescent="0.2">
      <c r="A769" s="27"/>
      <c r="B769" s="25"/>
      <c r="C769" s="25"/>
      <c r="D769" s="25"/>
      <c r="E769" s="25"/>
      <c r="F769" s="25"/>
      <c r="G769" s="208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5.75" customHeight="1" x14ac:dyDescent="0.2">
      <c r="A770" s="27"/>
      <c r="B770" s="25"/>
      <c r="C770" s="25"/>
      <c r="D770" s="25"/>
      <c r="E770" s="25"/>
      <c r="F770" s="25"/>
      <c r="G770" s="208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5.75" customHeight="1" x14ac:dyDescent="0.2">
      <c r="A771" s="27"/>
      <c r="B771" s="25"/>
      <c r="C771" s="25"/>
      <c r="D771" s="25"/>
      <c r="E771" s="25"/>
      <c r="F771" s="25"/>
      <c r="G771" s="208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5.75" customHeight="1" x14ac:dyDescent="0.2">
      <c r="A772" s="27"/>
      <c r="B772" s="25"/>
      <c r="C772" s="25"/>
      <c r="D772" s="25"/>
      <c r="E772" s="25"/>
      <c r="F772" s="25"/>
      <c r="G772" s="208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5.75" customHeight="1" x14ac:dyDescent="0.2">
      <c r="A773" s="27"/>
      <c r="B773" s="25"/>
      <c r="C773" s="25"/>
      <c r="D773" s="25"/>
      <c r="E773" s="25"/>
      <c r="F773" s="25"/>
      <c r="G773" s="208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5.75" customHeight="1" x14ac:dyDescent="0.2">
      <c r="A774" s="27"/>
      <c r="B774" s="25"/>
      <c r="C774" s="25"/>
      <c r="D774" s="25"/>
      <c r="E774" s="25"/>
      <c r="F774" s="25"/>
      <c r="G774" s="208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5.75" customHeight="1" x14ac:dyDescent="0.2">
      <c r="A775" s="27"/>
      <c r="B775" s="25"/>
      <c r="C775" s="25"/>
      <c r="D775" s="25"/>
      <c r="E775" s="25"/>
      <c r="F775" s="25"/>
      <c r="G775" s="208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5.75" customHeight="1" x14ac:dyDescent="0.2">
      <c r="A776" s="27"/>
      <c r="B776" s="25"/>
      <c r="C776" s="25"/>
      <c r="D776" s="25"/>
      <c r="E776" s="25"/>
      <c r="F776" s="25"/>
      <c r="G776" s="208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5.75" customHeight="1" x14ac:dyDescent="0.2">
      <c r="A777" s="27"/>
      <c r="B777" s="25"/>
      <c r="C777" s="25"/>
      <c r="D777" s="25"/>
      <c r="E777" s="25"/>
      <c r="F777" s="25"/>
      <c r="G777" s="208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5.75" customHeight="1" x14ac:dyDescent="0.2">
      <c r="A778" s="27"/>
      <c r="B778" s="25"/>
      <c r="C778" s="25"/>
      <c r="D778" s="25"/>
      <c r="E778" s="25"/>
      <c r="F778" s="25"/>
      <c r="G778" s="208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5.75" customHeight="1" x14ac:dyDescent="0.2">
      <c r="A779" s="27"/>
      <c r="B779" s="25"/>
      <c r="C779" s="25"/>
      <c r="D779" s="25"/>
      <c r="E779" s="25"/>
      <c r="F779" s="25"/>
      <c r="G779" s="208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5.75" customHeight="1" x14ac:dyDescent="0.2">
      <c r="A780" s="27"/>
      <c r="B780" s="25"/>
      <c r="C780" s="25"/>
      <c r="D780" s="25"/>
      <c r="E780" s="25"/>
      <c r="F780" s="25"/>
      <c r="G780" s="208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5.75" customHeight="1" x14ac:dyDescent="0.2">
      <c r="A781" s="27"/>
      <c r="B781" s="25"/>
      <c r="C781" s="25"/>
      <c r="D781" s="25"/>
      <c r="E781" s="25"/>
      <c r="F781" s="25"/>
      <c r="G781" s="208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5.75" customHeight="1" x14ac:dyDescent="0.2">
      <c r="A782" s="27"/>
      <c r="B782" s="25"/>
      <c r="C782" s="25"/>
      <c r="D782" s="25"/>
      <c r="E782" s="25"/>
      <c r="F782" s="25"/>
      <c r="G782" s="208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5.75" customHeight="1" x14ac:dyDescent="0.2">
      <c r="A783" s="27"/>
      <c r="B783" s="25"/>
      <c r="C783" s="25"/>
      <c r="D783" s="25"/>
      <c r="E783" s="25"/>
      <c r="F783" s="25"/>
      <c r="G783" s="208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5.75" customHeight="1" x14ac:dyDescent="0.2">
      <c r="A784" s="27"/>
      <c r="B784" s="25"/>
      <c r="C784" s="25"/>
      <c r="D784" s="25"/>
      <c r="E784" s="25"/>
      <c r="F784" s="25"/>
      <c r="G784" s="208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5.75" customHeight="1" x14ac:dyDescent="0.2">
      <c r="A785" s="27"/>
      <c r="B785" s="25"/>
      <c r="C785" s="25"/>
      <c r="D785" s="25"/>
      <c r="E785" s="25"/>
      <c r="F785" s="25"/>
      <c r="G785" s="208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5.75" customHeight="1" x14ac:dyDescent="0.2">
      <c r="A786" s="27"/>
      <c r="B786" s="25"/>
      <c r="C786" s="25"/>
      <c r="D786" s="25"/>
      <c r="E786" s="25"/>
      <c r="F786" s="25"/>
      <c r="G786" s="208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5.75" customHeight="1" x14ac:dyDescent="0.2">
      <c r="A787" s="27"/>
      <c r="B787" s="25"/>
      <c r="C787" s="25"/>
      <c r="D787" s="25"/>
      <c r="E787" s="25"/>
      <c r="F787" s="25"/>
      <c r="G787" s="208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5.75" customHeight="1" x14ac:dyDescent="0.2">
      <c r="A788" s="27"/>
      <c r="B788" s="25"/>
      <c r="C788" s="25"/>
      <c r="D788" s="25"/>
      <c r="E788" s="25"/>
      <c r="F788" s="25"/>
      <c r="G788" s="208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5.75" customHeight="1" x14ac:dyDescent="0.2">
      <c r="A789" s="27"/>
      <c r="B789" s="25"/>
      <c r="C789" s="25"/>
      <c r="D789" s="25"/>
      <c r="E789" s="25"/>
      <c r="F789" s="25"/>
      <c r="G789" s="208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5.75" customHeight="1" x14ac:dyDescent="0.2">
      <c r="A790" s="27"/>
      <c r="B790" s="25"/>
      <c r="C790" s="25"/>
      <c r="D790" s="25"/>
      <c r="E790" s="25"/>
      <c r="F790" s="25"/>
      <c r="G790" s="208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5.75" customHeight="1" x14ac:dyDescent="0.2">
      <c r="A791" s="27"/>
      <c r="B791" s="25"/>
      <c r="C791" s="25"/>
      <c r="D791" s="25"/>
      <c r="E791" s="25"/>
      <c r="F791" s="25"/>
      <c r="G791" s="208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5.75" customHeight="1" x14ac:dyDescent="0.2">
      <c r="A792" s="27"/>
      <c r="B792" s="25"/>
      <c r="C792" s="25"/>
      <c r="D792" s="25"/>
      <c r="E792" s="25"/>
      <c r="F792" s="25"/>
      <c r="G792" s="208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5.75" customHeight="1" x14ac:dyDescent="0.2">
      <c r="A793" s="27"/>
      <c r="B793" s="25"/>
      <c r="C793" s="25"/>
      <c r="D793" s="25"/>
      <c r="E793" s="25"/>
      <c r="F793" s="25"/>
      <c r="G793" s="208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5.75" customHeight="1" x14ac:dyDescent="0.2">
      <c r="A794" s="27"/>
      <c r="B794" s="25"/>
      <c r="C794" s="25"/>
      <c r="D794" s="25"/>
      <c r="E794" s="25"/>
      <c r="F794" s="25"/>
      <c r="G794" s="208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5.75" customHeight="1" x14ac:dyDescent="0.2">
      <c r="A795" s="27"/>
      <c r="B795" s="25"/>
      <c r="C795" s="25"/>
      <c r="D795" s="25"/>
      <c r="E795" s="25"/>
      <c r="F795" s="25"/>
      <c r="G795" s="208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5.75" customHeight="1" x14ac:dyDescent="0.2">
      <c r="A796" s="27"/>
      <c r="B796" s="25"/>
      <c r="C796" s="25"/>
      <c r="D796" s="25"/>
      <c r="E796" s="25"/>
      <c r="F796" s="25"/>
      <c r="G796" s="208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5.75" customHeight="1" x14ac:dyDescent="0.2">
      <c r="A797" s="27"/>
      <c r="B797" s="25"/>
      <c r="C797" s="25"/>
      <c r="D797" s="25"/>
      <c r="E797" s="25"/>
      <c r="F797" s="25"/>
      <c r="G797" s="208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5.75" customHeight="1" x14ac:dyDescent="0.2">
      <c r="A798" s="27"/>
      <c r="B798" s="25"/>
      <c r="C798" s="25"/>
      <c r="D798" s="25"/>
      <c r="E798" s="25"/>
      <c r="F798" s="25"/>
      <c r="G798" s="208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5.75" customHeight="1" x14ac:dyDescent="0.2">
      <c r="A799" s="27"/>
      <c r="B799" s="25"/>
      <c r="C799" s="25"/>
      <c r="D799" s="25"/>
      <c r="E799" s="25"/>
      <c r="F799" s="25"/>
      <c r="G799" s="208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5.75" customHeight="1" x14ac:dyDescent="0.2">
      <c r="A800" s="27"/>
      <c r="B800" s="25"/>
      <c r="C800" s="25"/>
      <c r="D800" s="25"/>
      <c r="E800" s="25"/>
      <c r="F800" s="25"/>
      <c r="G800" s="208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5.75" customHeight="1" x14ac:dyDescent="0.2">
      <c r="A801" s="27"/>
      <c r="B801" s="25"/>
      <c r="C801" s="25"/>
      <c r="D801" s="25"/>
      <c r="E801" s="25"/>
      <c r="F801" s="25"/>
      <c r="G801" s="208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5.75" customHeight="1" x14ac:dyDescent="0.2">
      <c r="A802" s="27"/>
      <c r="B802" s="25"/>
      <c r="C802" s="25"/>
      <c r="D802" s="25"/>
      <c r="E802" s="25"/>
      <c r="F802" s="25"/>
      <c r="G802" s="208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5.75" customHeight="1" x14ac:dyDescent="0.2">
      <c r="A803" s="27"/>
      <c r="B803" s="25"/>
      <c r="C803" s="25"/>
      <c r="D803" s="25"/>
      <c r="E803" s="25"/>
      <c r="F803" s="25"/>
      <c r="G803" s="208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5.75" customHeight="1" x14ac:dyDescent="0.2">
      <c r="A804" s="27"/>
      <c r="B804" s="25"/>
      <c r="C804" s="25"/>
      <c r="D804" s="25"/>
      <c r="E804" s="25"/>
      <c r="F804" s="25"/>
      <c r="G804" s="208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5.75" customHeight="1" x14ac:dyDescent="0.2">
      <c r="A805" s="27"/>
      <c r="B805" s="25"/>
      <c r="C805" s="25"/>
      <c r="D805" s="25"/>
      <c r="E805" s="25"/>
      <c r="F805" s="25"/>
      <c r="G805" s="208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5.75" customHeight="1" x14ac:dyDescent="0.2">
      <c r="A806" s="27"/>
      <c r="B806" s="25"/>
      <c r="C806" s="25"/>
      <c r="D806" s="25"/>
      <c r="E806" s="25"/>
      <c r="F806" s="25"/>
      <c r="G806" s="208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5.75" customHeight="1" x14ac:dyDescent="0.2">
      <c r="A807" s="27"/>
      <c r="B807" s="25"/>
      <c r="C807" s="25"/>
      <c r="D807" s="25"/>
      <c r="E807" s="25"/>
      <c r="F807" s="25"/>
      <c r="G807" s="208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5.75" customHeight="1" x14ac:dyDescent="0.2">
      <c r="A808" s="27"/>
      <c r="B808" s="25"/>
      <c r="C808" s="25"/>
      <c r="D808" s="25"/>
      <c r="E808" s="25"/>
      <c r="F808" s="25"/>
      <c r="G808" s="208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5.75" customHeight="1" x14ac:dyDescent="0.2">
      <c r="A809" s="27"/>
      <c r="B809" s="25"/>
      <c r="C809" s="25"/>
      <c r="D809" s="25"/>
      <c r="E809" s="25"/>
      <c r="F809" s="25"/>
      <c r="G809" s="208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5.75" customHeight="1" x14ac:dyDescent="0.2">
      <c r="A810" s="27"/>
      <c r="B810" s="25"/>
      <c r="C810" s="25"/>
      <c r="D810" s="25"/>
      <c r="E810" s="25"/>
      <c r="F810" s="25"/>
      <c r="G810" s="208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5.75" customHeight="1" x14ac:dyDescent="0.2">
      <c r="A811" s="27"/>
      <c r="B811" s="25"/>
      <c r="C811" s="25"/>
      <c r="D811" s="25"/>
      <c r="E811" s="25"/>
      <c r="F811" s="25"/>
      <c r="G811" s="208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5.75" customHeight="1" x14ac:dyDescent="0.2">
      <c r="A812" s="27"/>
      <c r="B812" s="25"/>
      <c r="C812" s="25"/>
      <c r="D812" s="25"/>
      <c r="E812" s="25"/>
      <c r="F812" s="25"/>
      <c r="G812" s="208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5.75" customHeight="1" x14ac:dyDescent="0.2">
      <c r="A813" s="27"/>
      <c r="B813" s="25"/>
      <c r="C813" s="25"/>
      <c r="D813" s="25"/>
      <c r="E813" s="25"/>
      <c r="F813" s="25"/>
      <c r="G813" s="208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5.75" customHeight="1" x14ac:dyDescent="0.2">
      <c r="A814" s="27"/>
      <c r="B814" s="25"/>
      <c r="C814" s="25"/>
      <c r="D814" s="25"/>
      <c r="E814" s="25"/>
      <c r="F814" s="25"/>
      <c r="G814" s="208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5.75" customHeight="1" x14ac:dyDescent="0.2">
      <c r="A815" s="27"/>
      <c r="B815" s="25"/>
      <c r="C815" s="25"/>
      <c r="D815" s="25"/>
      <c r="E815" s="25"/>
      <c r="F815" s="25"/>
      <c r="G815" s="208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5.75" customHeight="1" x14ac:dyDescent="0.2">
      <c r="A816" s="27"/>
      <c r="B816" s="25"/>
      <c r="C816" s="25"/>
      <c r="D816" s="25"/>
      <c r="E816" s="25"/>
      <c r="F816" s="25"/>
      <c r="G816" s="208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5.75" customHeight="1" x14ac:dyDescent="0.2">
      <c r="A817" s="27"/>
      <c r="B817" s="25"/>
      <c r="C817" s="25"/>
      <c r="D817" s="25"/>
      <c r="E817" s="25"/>
      <c r="F817" s="25"/>
      <c r="G817" s="208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5.75" customHeight="1" x14ac:dyDescent="0.2">
      <c r="A818" s="27"/>
      <c r="B818" s="25"/>
      <c r="C818" s="25"/>
      <c r="D818" s="25"/>
      <c r="E818" s="25"/>
      <c r="F818" s="25"/>
      <c r="G818" s="208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5.75" customHeight="1" x14ac:dyDescent="0.2">
      <c r="A819" s="27"/>
      <c r="B819" s="25"/>
      <c r="C819" s="25"/>
      <c r="D819" s="25"/>
      <c r="E819" s="25"/>
      <c r="F819" s="25"/>
      <c r="G819" s="208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5.75" customHeight="1" x14ac:dyDescent="0.2">
      <c r="A820" s="27"/>
      <c r="B820" s="25"/>
      <c r="C820" s="25"/>
      <c r="D820" s="25"/>
      <c r="E820" s="25"/>
      <c r="F820" s="25"/>
      <c r="G820" s="208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5.75" customHeight="1" x14ac:dyDescent="0.2">
      <c r="A821" s="27"/>
      <c r="B821" s="25"/>
      <c r="C821" s="25"/>
      <c r="D821" s="25"/>
      <c r="E821" s="25"/>
      <c r="F821" s="25"/>
      <c r="G821" s="208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5.75" customHeight="1" x14ac:dyDescent="0.2">
      <c r="A822" s="27"/>
      <c r="B822" s="25"/>
      <c r="C822" s="25"/>
      <c r="D822" s="25"/>
      <c r="E822" s="25"/>
      <c r="F822" s="25"/>
      <c r="G822" s="208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5.75" customHeight="1" x14ac:dyDescent="0.2">
      <c r="A823" s="27"/>
      <c r="B823" s="25"/>
      <c r="C823" s="25"/>
      <c r="D823" s="25"/>
      <c r="E823" s="25"/>
      <c r="F823" s="25"/>
      <c r="G823" s="208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5.75" customHeight="1" x14ac:dyDescent="0.2">
      <c r="A824" s="27"/>
      <c r="B824" s="25"/>
      <c r="C824" s="25"/>
      <c r="D824" s="25"/>
      <c r="E824" s="25"/>
      <c r="F824" s="25"/>
      <c r="G824" s="208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5.75" customHeight="1" x14ac:dyDescent="0.2">
      <c r="A825" s="27"/>
      <c r="B825" s="25"/>
      <c r="C825" s="25"/>
      <c r="D825" s="25"/>
      <c r="E825" s="25"/>
      <c r="F825" s="25"/>
      <c r="G825" s="208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5.75" customHeight="1" x14ac:dyDescent="0.2">
      <c r="A826" s="27"/>
      <c r="B826" s="25"/>
      <c r="C826" s="25"/>
      <c r="D826" s="25"/>
      <c r="E826" s="25"/>
      <c r="F826" s="25"/>
      <c r="G826" s="208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5.75" customHeight="1" x14ac:dyDescent="0.2">
      <c r="A827" s="27"/>
      <c r="B827" s="25"/>
      <c r="C827" s="25"/>
      <c r="D827" s="25"/>
      <c r="E827" s="25"/>
      <c r="F827" s="25"/>
      <c r="G827" s="208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5.75" customHeight="1" x14ac:dyDescent="0.2">
      <c r="A828" s="27"/>
      <c r="B828" s="25"/>
      <c r="C828" s="25"/>
      <c r="D828" s="25"/>
      <c r="E828" s="25"/>
      <c r="F828" s="25"/>
      <c r="G828" s="208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5.75" customHeight="1" x14ac:dyDescent="0.2">
      <c r="A829" s="27"/>
      <c r="B829" s="25"/>
      <c r="C829" s="25"/>
      <c r="D829" s="25"/>
      <c r="E829" s="25"/>
      <c r="F829" s="25"/>
      <c r="G829" s="208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5.75" customHeight="1" x14ac:dyDescent="0.2">
      <c r="A830" s="27"/>
      <c r="B830" s="25"/>
      <c r="C830" s="25"/>
      <c r="D830" s="25"/>
      <c r="E830" s="25"/>
      <c r="F830" s="25"/>
      <c r="G830" s="208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5.75" customHeight="1" x14ac:dyDescent="0.2">
      <c r="A831" s="27"/>
      <c r="B831" s="25"/>
      <c r="C831" s="25"/>
      <c r="D831" s="25"/>
      <c r="E831" s="25"/>
      <c r="F831" s="25"/>
      <c r="G831" s="208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5.75" customHeight="1" x14ac:dyDescent="0.2">
      <c r="A832" s="27"/>
      <c r="B832" s="25"/>
      <c r="C832" s="25"/>
      <c r="D832" s="25"/>
      <c r="E832" s="25"/>
      <c r="F832" s="25"/>
      <c r="G832" s="208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5.75" customHeight="1" x14ac:dyDescent="0.2">
      <c r="A833" s="27"/>
      <c r="B833" s="25"/>
      <c r="C833" s="25"/>
      <c r="D833" s="25"/>
      <c r="E833" s="25"/>
      <c r="F833" s="25"/>
      <c r="G833" s="208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5.75" customHeight="1" x14ac:dyDescent="0.2">
      <c r="A834" s="27"/>
      <c r="B834" s="25"/>
      <c r="C834" s="25"/>
      <c r="D834" s="25"/>
      <c r="E834" s="25"/>
      <c r="F834" s="25"/>
      <c r="G834" s="208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5.75" customHeight="1" x14ac:dyDescent="0.2">
      <c r="A835" s="27"/>
      <c r="B835" s="25"/>
      <c r="C835" s="25"/>
      <c r="D835" s="25"/>
      <c r="E835" s="25"/>
      <c r="F835" s="25"/>
      <c r="G835" s="208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5.75" customHeight="1" x14ac:dyDescent="0.2">
      <c r="A836" s="27"/>
      <c r="B836" s="25"/>
      <c r="C836" s="25"/>
      <c r="D836" s="25"/>
      <c r="E836" s="25"/>
      <c r="F836" s="25"/>
      <c r="G836" s="208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5.75" customHeight="1" x14ac:dyDescent="0.2">
      <c r="A837" s="27"/>
      <c r="B837" s="25"/>
      <c r="C837" s="25"/>
      <c r="D837" s="25"/>
      <c r="E837" s="25"/>
      <c r="F837" s="25"/>
      <c r="G837" s="208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5.75" customHeight="1" x14ac:dyDescent="0.2">
      <c r="A838" s="27"/>
      <c r="B838" s="25"/>
      <c r="C838" s="25"/>
      <c r="D838" s="25"/>
      <c r="E838" s="25"/>
      <c r="F838" s="25"/>
      <c r="G838" s="208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5.75" customHeight="1" x14ac:dyDescent="0.2">
      <c r="A839" s="27"/>
      <c r="B839" s="25"/>
      <c r="C839" s="25"/>
      <c r="D839" s="25"/>
      <c r="E839" s="25"/>
      <c r="F839" s="25"/>
      <c r="G839" s="208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5.75" customHeight="1" x14ac:dyDescent="0.2">
      <c r="A840" s="27"/>
      <c r="B840" s="25"/>
      <c r="C840" s="25"/>
      <c r="D840" s="25"/>
      <c r="E840" s="25"/>
      <c r="F840" s="25"/>
      <c r="G840" s="208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5.75" customHeight="1" x14ac:dyDescent="0.2">
      <c r="A841" s="27"/>
      <c r="B841" s="25"/>
      <c r="C841" s="25"/>
      <c r="D841" s="25"/>
      <c r="E841" s="25"/>
      <c r="F841" s="25"/>
      <c r="G841" s="208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5.75" customHeight="1" x14ac:dyDescent="0.2">
      <c r="A842" s="27"/>
      <c r="B842" s="25"/>
      <c r="C842" s="25"/>
      <c r="D842" s="25"/>
      <c r="E842" s="25"/>
      <c r="F842" s="25"/>
      <c r="G842" s="208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5.75" customHeight="1" x14ac:dyDescent="0.2">
      <c r="A843" s="27"/>
      <c r="B843" s="25"/>
      <c r="C843" s="25"/>
      <c r="D843" s="25"/>
      <c r="E843" s="25"/>
      <c r="F843" s="25"/>
      <c r="G843" s="208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5.75" customHeight="1" x14ac:dyDescent="0.2">
      <c r="A844" s="27"/>
      <c r="B844" s="25"/>
      <c r="C844" s="25"/>
      <c r="D844" s="25"/>
      <c r="E844" s="25"/>
      <c r="F844" s="25"/>
      <c r="G844" s="208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5.75" customHeight="1" x14ac:dyDescent="0.2">
      <c r="A845" s="27"/>
      <c r="B845" s="25"/>
      <c r="C845" s="25"/>
      <c r="D845" s="25"/>
      <c r="E845" s="25"/>
      <c r="F845" s="25"/>
      <c r="G845" s="208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5.75" customHeight="1" x14ac:dyDescent="0.2">
      <c r="A846" s="27"/>
      <c r="B846" s="25"/>
      <c r="C846" s="25"/>
      <c r="D846" s="25"/>
      <c r="E846" s="25"/>
      <c r="F846" s="25"/>
      <c r="G846" s="208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5.75" customHeight="1" x14ac:dyDescent="0.2">
      <c r="A847" s="27"/>
      <c r="B847" s="25"/>
      <c r="C847" s="25"/>
      <c r="D847" s="25"/>
      <c r="E847" s="25"/>
      <c r="F847" s="25"/>
      <c r="G847" s="208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5.75" customHeight="1" x14ac:dyDescent="0.2">
      <c r="A848" s="27"/>
      <c r="B848" s="25"/>
      <c r="C848" s="25"/>
      <c r="D848" s="25"/>
      <c r="E848" s="25"/>
      <c r="F848" s="25"/>
      <c r="G848" s="208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5.75" customHeight="1" x14ac:dyDescent="0.2">
      <c r="A849" s="27"/>
      <c r="B849" s="25"/>
      <c r="C849" s="25"/>
      <c r="D849" s="25"/>
      <c r="E849" s="25"/>
      <c r="F849" s="25"/>
      <c r="G849" s="208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5.75" customHeight="1" x14ac:dyDescent="0.2">
      <c r="A850" s="27"/>
      <c r="B850" s="25"/>
      <c r="C850" s="25"/>
      <c r="D850" s="25"/>
      <c r="E850" s="25"/>
      <c r="F850" s="25"/>
      <c r="G850" s="208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5.75" customHeight="1" x14ac:dyDescent="0.2">
      <c r="A851" s="27"/>
      <c r="B851" s="25"/>
      <c r="C851" s="25"/>
      <c r="D851" s="25"/>
      <c r="E851" s="25"/>
      <c r="F851" s="25"/>
      <c r="G851" s="208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5.75" customHeight="1" x14ac:dyDescent="0.2">
      <c r="A852" s="27"/>
      <c r="B852" s="25"/>
      <c r="C852" s="25"/>
      <c r="D852" s="25"/>
      <c r="E852" s="25"/>
      <c r="F852" s="25"/>
      <c r="G852" s="208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5.75" customHeight="1" x14ac:dyDescent="0.2">
      <c r="A853" s="27"/>
      <c r="B853" s="25"/>
      <c r="C853" s="25"/>
      <c r="D853" s="25"/>
      <c r="E853" s="25"/>
      <c r="F853" s="25"/>
      <c r="G853" s="208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5.75" customHeight="1" x14ac:dyDescent="0.2">
      <c r="A854" s="27"/>
      <c r="B854" s="25"/>
      <c r="C854" s="25"/>
      <c r="D854" s="25"/>
      <c r="E854" s="25"/>
      <c r="F854" s="25"/>
      <c r="G854" s="208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5.75" customHeight="1" x14ac:dyDescent="0.2">
      <c r="A855" s="27"/>
      <c r="B855" s="25"/>
      <c r="C855" s="25"/>
      <c r="D855" s="25"/>
      <c r="E855" s="25"/>
      <c r="F855" s="25"/>
      <c r="G855" s="208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5.75" customHeight="1" x14ac:dyDescent="0.2">
      <c r="A856" s="27"/>
      <c r="B856" s="25"/>
      <c r="C856" s="25"/>
      <c r="D856" s="25"/>
      <c r="E856" s="25"/>
      <c r="F856" s="25"/>
      <c r="G856" s="208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5.75" customHeight="1" x14ac:dyDescent="0.2">
      <c r="A857" s="27"/>
      <c r="B857" s="25"/>
      <c r="C857" s="25"/>
      <c r="D857" s="25"/>
      <c r="E857" s="25"/>
      <c r="F857" s="25"/>
      <c r="G857" s="208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5.75" customHeight="1" x14ac:dyDescent="0.2">
      <c r="A858" s="27"/>
      <c r="B858" s="25"/>
      <c r="C858" s="25"/>
      <c r="D858" s="25"/>
      <c r="E858" s="25"/>
      <c r="F858" s="25"/>
      <c r="G858" s="208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5.75" customHeight="1" x14ac:dyDescent="0.2">
      <c r="A859" s="27"/>
      <c r="B859" s="25"/>
      <c r="C859" s="25"/>
      <c r="D859" s="25"/>
      <c r="E859" s="25"/>
      <c r="F859" s="25"/>
      <c r="G859" s="208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5.75" customHeight="1" x14ac:dyDescent="0.2">
      <c r="A860" s="27"/>
      <c r="B860" s="25"/>
      <c r="C860" s="25"/>
      <c r="D860" s="25"/>
      <c r="E860" s="25"/>
      <c r="F860" s="25"/>
      <c r="G860" s="208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5.75" customHeight="1" x14ac:dyDescent="0.2">
      <c r="A861" s="27"/>
      <c r="B861" s="25"/>
      <c r="C861" s="25"/>
      <c r="D861" s="25"/>
      <c r="E861" s="25"/>
      <c r="F861" s="25"/>
      <c r="G861" s="208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5.75" customHeight="1" x14ac:dyDescent="0.2">
      <c r="A862" s="27"/>
      <c r="B862" s="25"/>
      <c r="C862" s="25"/>
      <c r="D862" s="25"/>
      <c r="E862" s="25"/>
      <c r="F862" s="25"/>
      <c r="G862" s="208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5.75" customHeight="1" x14ac:dyDescent="0.2">
      <c r="A863" s="27"/>
      <c r="B863" s="25"/>
      <c r="C863" s="25"/>
      <c r="D863" s="25"/>
      <c r="E863" s="25"/>
      <c r="F863" s="25"/>
      <c r="G863" s="208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5.75" customHeight="1" x14ac:dyDescent="0.2">
      <c r="A864" s="27"/>
      <c r="B864" s="25"/>
      <c r="C864" s="25"/>
      <c r="D864" s="25"/>
      <c r="E864" s="25"/>
      <c r="F864" s="25"/>
      <c r="G864" s="208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5.75" customHeight="1" x14ac:dyDescent="0.2">
      <c r="A865" s="27"/>
      <c r="B865" s="25"/>
      <c r="C865" s="25"/>
      <c r="D865" s="25"/>
      <c r="E865" s="25"/>
      <c r="F865" s="25"/>
      <c r="G865" s="208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5.75" customHeight="1" x14ac:dyDescent="0.2">
      <c r="A866" s="27"/>
      <c r="B866" s="25"/>
      <c r="C866" s="25"/>
      <c r="D866" s="25"/>
      <c r="E866" s="25"/>
      <c r="F866" s="25"/>
      <c r="G866" s="208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5.75" customHeight="1" x14ac:dyDescent="0.2">
      <c r="A867" s="27"/>
      <c r="B867" s="25"/>
      <c r="C867" s="25"/>
      <c r="D867" s="25"/>
      <c r="E867" s="25"/>
      <c r="F867" s="25"/>
      <c r="G867" s="208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5.75" customHeight="1" x14ac:dyDescent="0.2">
      <c r="A868" s="27"/>
      <c r="B868" s="25"/>
      <c r="C868" s="25"/>
      <c r="D868" s="25"/>
      <c r="E868" s="25"/>
      <c r="F868" s="25"/>
      <c r="G868" s="208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5.75" customHeight="1" x14ac:dyDescent="0.2">
      <c r="A869" s="27"/>
      <c r="B869" s="25"/>
      <c r="C869" s="25"/>
      <c r="D869" s="25"/>
      <c r="E869" s="25"/>
      <c r="F869" s="25"/>
      <c r="G869" s="208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5.75" customHeight="1" x14ac:dyDescent="0.2">
      <c r="A870" s="27"/>
      <c r="B870" s="25"/>
      <c r="C870" s="25"/>
      <c r="D870" s="25"/>
      <c r="E870" s="25"/>
      <c r="F870" s="25"/>
      <c r="G870" s="208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5.75" customHeight="1" x14ac:dyDescent="0.2">
      <c r="A871" s="27"/>
      <c r="B871" s="25"/>
      <c r="C871" s="25"/>
      <c r="D871" s="25"/>
      <c r="E871" s="25"/>
      <c r="F871" s="25"/>
      <c r="G871" s="208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5.75" customHeight="1" x14ac:dyDescent="0.2">
      <c r="A872" s="27"/>
      <c r="B872" s="25"/>
      <c r="C872" s="25"/>
      <c r="D872" s="25"/>
      <c r="E872" s="25"/>
      <c r="F872" s="25"/>
      <c r="G872" s="208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5.75" customHeight="1" x14ac:dyDescent="0.2">
      <c r="A873" s="27"/>
      <c r="B873" s="25"/>
      <c r="C873" s="25"/>
      <c r="D873" s="25"/>
      <c r="E873" s="25"/>
      <c r="F873" s="25"/>
      <c r="G873" s="208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5.75" customHeight="1" x14ac:dyDescent="0.2">
      <c r="A874" s="27"/>
      <c r="B874" s="25"/>
      <c r="C874" s="25"/>
      <c r="D874" s="25"/>
      <c r="E874" s="25"/>
      <c r="F874" s="25"/>
      <c r="G874" s="208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5.75" customHeight="1" x14ac:dyDescent="0.2">
      <c r="A875" s="27"/>
      <c r="B875" s="25"/>
      <c r="C875" s="25"/>
      <c r="D875" s="25"/>
      <c r="E875" s="25"/>
      <c r="F875" s="25"/>
      <c r="G875" s="208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5.75" customHeight="1" x14ac:dyDescent="0.2">
      <c r="A876" s="27"/>
      <c r="B876" s="25"/>
      <c r="C876" s="25"/>
      <c r="D876" s="25"/>
      <c r="E876" s="25"/>
      <c r="F876" s="25"/>
      <c r="G876" s="208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5.75" customHeight="1" x14ac:dyDescent="0.2">
      <c r="A877" s="27"/>
      <c r="B877" s="25"/>
      <c r="C877" s="25"/>
      <c r="D877" s="25"/>
      <c r="E877" s="25"/>
      <c r="F877" s="25"/>
      <c r="G877" s="208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5.75" customHeight="1" x14ac:dyDescent="0.2">
      <c r="A878" s="27"/>
      <c r="B878" s="25"/>
      <c r="C878" s="25"/>
      <c r="D878" s="25"/>
      <c r="E878" s="25"/>
      <c r="F878" s="25"/>
      <c r="G878" s="208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5.75" customHeight="1" x14ac:dyDescent="0.2">
      <c r="A879" s="27"/>
      <c r="B879" s="25"/>
      <c r="C879" s="25"/>
      <c r="D879" s="25"/>
      <c r="E879" s="25"/>
      <c r="F879" s="25"/>
      <c r="G879" s="208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5.75" customHeight="1" x14ac:dyDescent="0.2">
      <c r="A880" s="27"/>
      <c r="B880" s="25"/>
      <c r="C880" s="25"/>
      <c r="D880" s="25"/>
      <c r="E880" s="25"/>
      <c r="F880" s="25"/>
      <c r="G880" s="208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5.75" customHeight="1" x14ac:dyDescent="0.2">
      <c r="A881" s="27"/>
      <c r="B881" s="25"/>
      <c r="C881" s="25"/>
      <c r="D881" s="25"/>
      <c r="E881" s="25"/>
      <c r="F881" s="25"/>
      <c r="G881" s="208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5.75" customHeight="1" x14ac:dyDescent="0.2">
      <c r="A882" s="27"/>
      <c r="B882" s="25"/>
      <c r="C882" s="25"/>
      <c r="D882" s="25"/>
      <c r="E882" s="25"/>
      <c r="F882" s="25"/>
      <c r="G882" s="208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5.75" customHeight="1" x14ac:dyDescent="0.2">
      <c r="A883" s="27"/>
      <c r="B883" s="25"/>
      <c r="C883" s="25"/>
      <c r="D883" s="25"/>
      <c r="E883" s="25"/>
      <c r="F883" s="25"/>
      <c r="G883" s="208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5.75" customHeight="1" x14ac:dyDescent="0.2">
      <c r="A884" s="27"/>
      <c r="B884" s="25"/>
      <c r="C884" s="25"/>
      <c r="D884" s="25"/>
      <c r="E884" s="25"/>
      <c r="F884" s="25"/>
      <c r="G884" s="208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5.75" customHeight="1" x14ac:dyDescent="0.2">
      <c r="A885" s="27"/>
      <c r="B885" s="25"/>
      <c r="C885" s="25"/>
      <c r="D885" s="25"/>
      <c r="E885" s="25"/>
      <c r="F885" s="25"/>
      <c r="G885" s="208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5.75" customHeight="1" x14ac:dyDescent="0.2">
      <c r="A886" s="27"/>
      <c r="B886" s="25"/>
      <c r="C886" s="25"/>
      <c r="D886" s="25"/>
      <c r="E886" s="25"/>
      <c r="F886" s="25"/>
      <c r="G886" s="208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5.75" customHeight="1" x14ac:dyDescent="0.2">
      <c r="A887" s="27"/>
      <c r="B887" s="25"/>
      <c r="C887" s="25"/>
      <c r="D887" s="25"/>
      <c r="E887" s="25"/>
      <c r="F887" s="25"/>
      <c r="G887" s="208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5.75" customHeight="1" x14ac:dyDescent="0.2">
      <c r="A888" s="27"/>
      <c r="B888" s="25"/>
      <c r="C888" s="25"/>
      <c r="D888" s="25"/>
      <c r="E888" s="25"/>
      <c r="F888" s="25"/>
      <c r="G888" s="208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5.75" customHeight="1" x14ac:dyDescent="0.2">
      <c r="A889" s="27"/>
      <c r="B889" s="25"/>
      <c r="C889" s="25"/>
      <c r="D889" s="25"/>
      <c r="E889" s="25"/>
      <c r="F889" s="25"/>
      <c r="G889" s="208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5.75" customHeight="1" x14ac:dyDescent="0.2">
      <c r="A890" s="27"/>
      <c r="B890" s="25"/>
      <c r="C890" s="25"/>
      <c r="D890" s="25"/>
      <c r="E890" s="25"/>
      <c r="F890" s="25"/>
      <c r="G890" s="208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5.75" customHeight="1" x14ac:dyDescent="0.2">
      <c r="A891" s="27"/>
      <c r="B891" s="25"/>
      <c r="C891" s="25"/>
      <c r="D891" s="25"/>
      <c r="E891" s="25"/>
      <c r="F891" s="25"/>
      <c r="G891" s="208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5.75" customHeight="1" x14ac:dyDescent="0.2">
      <c r="A892" s="27"/>
      <c r="B892" s="25"/>
      <c r="C892" s="25"/>
      <c r="D892" s="25"/>
      <c r="E892" s="25"/>
      <c r="F892" s="25"/>
      <c r="G892" s="208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5.75" customHeight="1" x14ac:dyDescent="0.2">
      <c r="A893" s="27"/>
      <c r="B893" s="25"/>
      <c r="C893" s="25"/>
      <c r="D893" s="25"/>
      <c r="E893" s="25"/>
      <c r="F893" s="25"/>
      <c r="G893" s="208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5.75" customHeight="1" x14ac:dyDescent="0.2">
      <c r="A894" s="27"/>
      <c r="B894" s="25"/>
      <c r="C894" s="25"/>
      <c r="D894" s="25"/>
      <c r="E894" s="25"/>
      <c r="F894" s="25"/>
      <c r="G894" s="208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5.75" customHeight="1" x14ac:dyDescent="0.2">
      <c r="A895" s="27"/>
      <c r="B895" s="25"/>
      <c r="C895" s="25"/>
      <c r="D895" s="25"/>
      <c r="E895" s="25"/>
      <c r="F895" s="25"/>
      <c r="G895" s="208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5.75" customHeight="1" x14ac:dyDescent="0.2">
      <c r="A896" s="27"/>
      <c r="B896" s="25"/>
      <c r="C896" s="25"/>
      <c r="D896" s="25"/>
      <c r="E896" s="25"/>
      <c r="F896" s="25"/>
      <c r="G896" s="208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5.75" customHeight="1" x14ac:dyDescent="0.2">
      <c r="A897" s="27"/>
      <c r="B897" s="25"/>
      <c r="C897" s="25"/>
      <c r="D897" s="25"/>
      <c r="E897" s="25"/>
      <c r="F897" s="25"/>
      <c r="G897" s="208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5.75" customHeight="1" x14ac:dyDescent="0.2">
      <c r="A898" s="27"/>
      <c r="B898" s="25"/>
      <c r="C898" s="25"/>
      <c r="D898" s="25"/>
      <c r="E898" s="25"/>
      <c r="F898" s="25"/>
      <c r="G898" s="208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5.75" customHeight="1" x14ac:dyDescent="0.2">
      <c r="A899" s="27"/>
      <c r="B899" s="25"/>
      <c r="C899" s="25"/>
      <c r="D899" s="25"/>
      <c r="E899" s="25"/>
      <c r="F899" s="25"/>
      <c r="G899" s="208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5.75" customHeight="1" x14ac:dyDescent="0.2">
      <c r="A900" s="27"/>
      <c r="B900" s="25"/>
      <c r="C900" s="25"/>
      <c r="D900" s="25"/>
      <c r="E900" s="25"/>
      <c r="F900" s="25"/>
      <c r="G900" s="208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5.75" customHeight="1" x14ac:dyDescent="0.2">
      <c r="A901" s="27"/>
      <c r="B901" s="25"/>
      <c r="C901" s="25"/>
      <c r="D901" s="25"/>
      <c r="E901" s="25"/>
      <c r="F901" s="25"/>
      <c r="G901" s="208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5.75" customHeight="1" x14ac:dyDescent="0.2">
      <c r="A902" s="27"/>
      <c r="B902" s="25"/>
      <c r="C902" s="25"/>
      <c r="D902" s="25"/>
      <c r="E902" s="25"/>
      <c r="F902" s="25"/>
      <c r="G902" s="208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5.75" customHeight="1" x14ac:dyDescent="0.2">
      <c r="A903" s="27"/>
      <c r="B903" s="25"/>
      <c r="C903" s="25"/>
      <c r="D903" s="25"/>
      <c r="E903" s="25"/>
      <c r="F903" s="25"/>
      <c r="G903" s="208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5.75" customHeight="1" x14ac:dyDescent="0.2">
      <c r="A904" s="27"/>
      <c r="B904" s="25"/>
      <c r="C904" s="25"/>
      <c r="D904" s="25"/>
      <c r="E904" s="25"/>
      <c r="F904" s="25"/>
      <c r="G904" s="208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5.75" customHeight="1" x14ac:dyDescent="0.2">
      <c r="A905" s="27"/>
      <c r="B905" s="25"/>
      <c r="C905" s="25"/>
      <c r="D905" s="25"/>
      <c r="E905" s="25"/>
      <c r="F905" s="25"/>
      <c r="G905" s="208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5.75" customHeight="1" x14ac:dyDescent="0.2">
      <c r="A906" s="27"/>
      <c r="B906" s="25"/>
      <c r="C906" s="25"/>
      <c r="D906" s="25"/>
      <c r="E906" s="25"/>
      <c r="F906" s="25"/>
      <c r="G906" s="208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5.75" customHeight="1" x14ac:dyDescent="0.2">
      <c r="A907" s="27"/>
      <c r="B907" s="25"/>
      <c r="C907" s="25"/>
      <c r="D907" s="25"/>
      <c r="E907" s="25"/>
      <c r="F907" s="25"/>
      <c r="G907" s="208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5.75" customHeight="1" x14ac:dyDescent="0.2">
      <c r="A908" s="27"/>
      <c r="B908" s="25"/>
      <c r="C908" s="25"/>
      <c r="D908" s="25"/>
      <c r="E908" s="25"/>
      <c r="F908" s="25"/>
      <c r="G908" s="208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5.75" customHeight="1" x14ac:dyDescent="0.2">
      <c r="A909" s="27"/>
      <c r="B909" s="25"/>
      <c r="C909" s="25"/>
      <c r="D909" s="25"/>
      <c r="E909" s="25"/>
      <c r="F909" s="25"/>
      <c r="G909" s="208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5.75" customHeight="1" x14ac:dyDescent="0.2">
      <c r="A910" s="27"/>
      <c r="B910" s="25"/>
      <c r="C910" s="25"/>
      <c r="D910" s="25"/>
      <c r="E910" s="25"/>
      <c r="F910" s="25"/>
      <c r="G910" s="208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5.75" customHeight="1" x14ac:dyDescent="0.2">
      <c r="A911" s="27"/>
      <c r="B911" s="25"/>
      <c r="C911" s="25"/>
      <c r="D911" s="25"/>
      <c r="E911" s="25"/>
      <c r="F911" s="25"/>
      <c r="G911" s="208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5.75" customHeight="1" x14ac:dyDescent="0.2">
      <c r="A912" s="27"/>
      <c r="B912" s="25"/>
      <c r="C912" s="25"/>
      <c r="D912" s="25"/>
      <c r="E912" s="25"/>
      <c r="F912" s="25"/>
      <c r="G912" s="208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5.75" customHeight="1" x14ac:dyDescent="0.2">
      <c r="A913" s="27"/>
      <c r="B913" s="25"/>
      <c r="C913" s="25"/>
      <c r="D913" s="25"/>
      <c r="E913" s="25"/>
      <c r="F913" s="25"/>
      <c r="G913" s="208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5.75" customHeight="1" x14ac:dyDescent="0.2">
      <c r="A914" s="27"/>
      <c r="B914" s="25"/>
      <c r="C914" s="25"/>
      <c r="D914" s="25"/>
      <c r="E914" s="25"/>
      <c r="F914" s="25"/>
      <c r="G914" s="208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5.75" customHeight="1" x14ac:dyDescent="0.2">
      <c r="A915" s="27"/>
      <c r="B915" s="25"/>
      <c r="C915" s="25"/>
      <c r="D915" s="25"/>
      <c r="E915" s="25"/>
      <c r="F915" s="25"/>
      <c r="G915" s="208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5.75" customHeight="1" x14ac:dyDescent="0.2">
      <c r="A916" s="27"/>
      <c r="B916" s="25"/>
      <c r="C916" s="25"/>
      <c r="D916" s="25"/>
      <c r="E916" s="25"/>
      <c r="F916" s="25"/>
      <c r="G916" s="208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5.75" customHeight="1" x14ac:dyDescent="0.2">
      <c r="A917" s="27"/>
      <c r="B917" s="25"/>
      <c r="C917" s="25"/>
      <c r="D917" s="25"/>
      <c r="E917" s="25"/>
      <c r="F917" s="25"/>
      <c r="G917" s="208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5.75" customHeight="1" x14ac:dyDescent="0.2">
      <c r="A918" s="27"/>
      <c r="B918" s="25"/>
      <c r="C918" s="25"/>
      <c r="D918" s="25"/>
      <c r="E918" s="25"/>
      <c r="F918" s="25"/>
      <c r="G918" s="208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5.75" customHeight="1" x14ac:dyDescent="0.2">
      <c r="A919" s="27"/>
      <c r="B919" s="25"/>
      <c r="C919" s="25"/>
      <c r="D919" s="25"/>
      <c r="E919" s="25"/>
      <c r="F919" s="25"/>
      <c r="G919" s="208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5.75" customHeight="1" x14ac:dyDescent="0.2">
      <c r="A920" s="27"/>
      <c r="B920" s="25"/>
      <c r="C920" s="25"/>
      <c r="D920" s="25"/>
      <c r="E920" s="25"/>
      <c r="F920" s="25"/>
      <c r="G920" s="208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5.75" customHeight="1" x14ac:dyDescent="0.2">
      <c r="A921" s="27"/>
      <c r="B921" s="25"/>
      <c r="C921" s="25"/>
      <c r="D921" s="25"/>
      <c r="E921" s="25"/>
      <c r="F921" s="25"/>
      <c r="G921" s="208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5.75" customHeight="1" x14ac:dyDescent="0.2">
      <c r="A922" s="27"/>
      <c r="B922" s="25"/>
      <c r="C922" s="25"/>
      <c r="D922" s="25"/>
      <c r="E922" s="25"/>
      <c r="F922" s="25"/>
      <c r="G922" s="208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5.75" customHeight="1" x14ac:dyDescent="0.2">
      <c r="A923" s="27"/>
      <c r="B923" s="25"/>
      <c r="C923" s="25"/>
      <c r="D923" s="25"/>
      <c r="E923" s="25"/>
      <c r="F923" s="25"/>
      <c r="G923" s="208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5.75" customHeight="1" x14ac:dyDescent="0.2">
      <c r="A924" s="27"/>
      <c r="B924" s="25"/>
      <c r="C924" s="25"/>
      <c r="D924" s="25"/>
      <c r="E924" s="25"/>
      <c r="F924" s="25"/>
      <c r="G924" s="208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5.75" customHeight="1" x14ac:dyDescent="0.2">
      <c r="A925" s="27"/>
      <c r="B925" s="25"/>
      <c r="C925" s="25"/>
      <c r="D925" s="25"/>
      <c r="E925" s="25"/>
      <c r="F925" s="25"/>
      <c r="G925" s="208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5.75" customHeight="1" x14ac:dyDescent="0.2">
      <c r="A926" s="27"/>
      <c r="B926" s="25"/>
      <c r="C926" s="25"/>
      <c r="D926" s="25"/>
      <c r="E926" s="25"/>
      <c r="F926" s="25"/>
      <c r="G926" s="208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5.75" customHeight="1" x14ac:dyDescent="0.2">
      <c r="A927" s="27"/>
      <c r="B927" s="25"/>
      <c r="C927" s="25"/>
      <c r="D927" s="25"/>
      <c r="E927" s="25"/>
      <c r="F927" s="25"/>
      <c r="G927" s="208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5.75" customHeight="1" x14ac:dyDescent="0.2">
      <c r="A928" s="27"/>
      <c r="B928" s="25"/>
      <c r="C928" s="25"/>
      <c r="D928" s="25"/>
      <c r="E928" s="25"/>
      <c r="F928" s="25"/>
      <c r="G928" s="208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5.75" customHeight="1" x14ac:dyDescent="0.2">
      <c r="A929" s="27"/>
      <c r="B929" s="25"/>
      <c r="C929" s="25"/>
      <c r="D929" s="25"/>
      <c r="E929" s="25"/>
      <c r="F929" s="25"/>
      <c r="G929" s="208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5.75" customHeight="1" x14ac:dyDescent="0.2">
      <c r="A930" s="27"/>
      <c r="B930" s="25"/>
      <c r="C930" s="25"/>
      <c r="D930" s="25"/>
      <c r="E930" s="25"/>
      <c r="F930" s="25"/>
      <c r="G930" s="208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5.75" customHeight="1" x14ac:dyDescent="0.2">
      <c r="A931" s="27"/>
      <c r="B931" s="25"/>
      <c r="C931" s="25"/>
      <c r="D931" s="25"/>
      <c r="E931" s="25"/>
      <c r="F931" s="25"/>
      <c r="G931" s="208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5.75" customHeight="1" x14ac:dyDescent="0.2">
      <c r="A932" s="27"/>
      <c r="B932" s="25"/>
      <c r="C932" s="25"/>
      <c r="D932" s="25"/>
      <c r="E932" s="25"/>
      <c r="F932" s="25"/>
      <c r="G932" s="208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5.75" customHeight="1" x14ac:dyDescent="0.2">
      <c r="A933" s="27"/>
      <c r="B933" s="25"/>
      <c r="C933" s="25"/>
      <c r="D933" s="25"/>
      <c r="E933" s="25"/>
      <c r="F933" s="25"/>
      <c r="G933" s="208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5.75" customHeight="1" x14ac:dyDescent="0.2">
      <c r="A934" s="27"/>
      <c r="B934" s="25"/>
      <c r="C934" s="25"/>
      <c r="D934" s="25"/>
      <c r="E934" s="25"/>
      <c r="F934" s="25"/>
      <c r="G934" s="208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5.75" customHeight="1" x14ac:dyDescent="0.2">
      <c r="A935" s="27"/>
      <c r="B935" s="25"/>
      <c r="C935" s="25"/>
      <c r="D935" s="25"/>
      <c r="E935" s="25"/>
      <c r="F935" s="25"/>
      <c r="G935" s="208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5.75" customHeight="1" x14ac:dyDescent="0.2">
      <c r="A936" s="27"/>
      <c r="B936" s="25"/>
      <c r="C936" s="25"/>
      <c r="D936" s="25"/>
      <c r="E936" s="25"/>
      <c r="F936" s="25"/>
      <c r="G936" s="208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5.75" customHeight="1" x14ac:dyDescent="0.2">
      <c r="A937" s="27"/>
      <c r="B937" s="25"/>
      <c r="C937" s="25"/>
      <c r="D937" s="25"/>
      <c r="E937" s="25"/>
      <c r="F937" s="25"/>
      <c r="G937" s="208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5.75" customHeight="1" x14ac:dyDescent="0.2">
      <c r="A938" s="27"/>
      <c r="B938" s="25"/>
      <c r="C938" s="25"/>
      <c r="D938" s="25"/>
      <c r="E938" s="25"/>
      <c r="F938" s="25"/>
      <c r="G938" s="208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5.75" customHeight="1" x14ac:dyDescent="0.2">
      <c r="A939" s="27"/>
      <c r="B939" s="25"/>
      <c r="C939" s="25"/>
      <c r="D939" s="25"/>
      <c r="E939" s="25"/>
      <c r="F939" s="25"/>
      <c r="G939" s="208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5.75" customHeight="1" x14ac:dyDescent="0.2">
      <c r="A940" s="27"/>
      <c r="B940" s="25"/>
      <c r="C940" s="25"/>
      <c r="D940" s="25"/>
      <c r="E940" s="25"/>
      <c r="F940" s="25"/>
      <c r="G940" s="208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5.75" customHeight="1" x14ac:dyDescent="0.2">
      <c r="A941" s="27"/>
      <c r="B941" s="25"/>
      <c r="C941" s="25"/>
      <c r="D941" s="25"/>
      <c r="E941" s="25"/>
      <c r="F941" s="25"/>
      <c r="G941" s="208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5.75" customHeight="1" x14ac:dyDescent="0.2">
      <c r="A942" s="27"/>
      <c r="B942" s="25"/>
      <c r="C942" s="25"/>
      <c r="D942" s="25"/>
      <c r="E942" s="25"/>
      <c r="F942" s="25"/>
      <c r="G942" s="208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5.75" customHeight="1" x14ac:dyDescent="0.2">
      <c r="A943" s="27"/>
      <c r="B943" s="25"/>
      <c r="C943" s="25"/>
      <c r="D943" s="25"/>
      <c r="E943" s="25"/>
      <c r="F943" s="25"/>
      <c r="G943" s="208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5.75" customHeight="1" x14ac:dyDescent="0.2">
      <c r="A944" s="27"/>
      <c r="B944" s="25"/>
      <c r="C944" s="25"/>
      <c r="D944" s="25"/>
      <c r="E944" s="25"/>
      <c r="F944" s="25"/>
      <c r="G944" s="208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5.75" customHeight="1" x14ac:dyDescent="0.2">
      <c r="A945" s="27"/>
      <c r="B945" s="25"/>
      <c r="C945" s="25"/>
      <c r="D945" s="25"/>
      <c r="E945" s="25"/>
      <c r="F945" s="25"/>
      <c r="G945" s="208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5.75" customHeight="1" x14ac:dyDescent="0.2">
      <c r="A946" s="27"/>
      <c r="B946" s="25"/>
      <c r="C946" s="25"/>
      <c r="D946" s="25"/>
      <c r="E946" s="25"/>
      <c r="F946" s="25"/>
      <c r="G946" s="208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5.75" customHeight="1" x14ac:dyDescent="0.2">
      <c r="A947" s="27"/>
      <c r="B947" s="25"/>
      <c r="C947" s="25"/>
      <c r="D947" s="25"/>
      <c r="E947" s="25"/>
      <c r="F947" s="25"/>
      <c r="G947" s="208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5.75" customHeight="1" x14ac:dyDescent="0.2">
      <c r="A948" s="27"/>
      <c r="B948" s="25"/>
      <c r="C948" s="25"/>
      <c r="D948" s="25"/>
      <c r="E948" s="25"/>
      <c r="F948" s="25"/>
      <c r="G948" s="208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5.75" customHeight="1" x14ac:dyDescent="0.2">
      <c r="A949" s="27"/>
      <c r="B949" s="25"/>
      <c r="C949" s="25"/>
      <c r="D949" s="25"/>
      <c r="E949" s="25"/>
      <c r="F949" s="25"/>
      <c r="G949" s="208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5.75" customHeight="1" x14ac:dyDescent="0.2">
      <c r="A950" s="27"/>
      <c r="B950" s="25"/>
      <c r="C950" s="25"/>
      <c r="D950" s="25"/>
      <c r="E950" s="25"/>
      <c r="F950" s="25"/>
      <c r="G950" s="208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5.75" customHeight="1" x14ac:dyDescent="0.2">
      <c r="A951" s="27"/>
      <c r="B951" s="25"/>
      <c r="C951" s="25"/>
      <c r="D951" s="25"/>
      <c r="E951" s="25"/>
      <c r="F951" s="25"/>
      <c r="G951" s="208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5.75" customHeight="1" x14ac:dyDescent="0.2">
      <c r="A952" s="27"/>
      <c r="B952" s="25"/>
      <c r="C952" s="25"/>
      <c r="D952" s="25"/>
      <c r="E952" s="25"/>
      <c r="F952" s="25"/>
      <c r="G952" s="208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5.75" customHeight="1" x14ac:dyDescent="0.2">
      <c r="A953" s="27"/>
      <c r="B953" s="25"/>
      <c r="C953" s="25"/>
      <c r="D953" s="25"/>
      <c r="E953" s="25"/>
      <c r="F953" s="25"/>
      <c r="G953" s="208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5.75" customHeight="1" x14ac:dyDescent="0.2">
      <c r="A954" s="27"/>
      <c r="B954" s="25"/>
      <c r="C954" s="25"/>
      <c r="D954" s="25"/>
      <c r="E954" s="25"/>
      <c r="F954" s="25"/>
      <c r="G954" s="208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5.75" customHeight="1" x14ac:dyDescent="0.2">
      <c r="A955" s="27"/>
      <c r="B955" s="25"/>
      <c r="C955" s="25"/>
      <c r="D955" s="25"/>
      <c r="E955" s="25"/>
      <c r="F955" s="25"/>
      <c r="G955" s="208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5.75" customHeight="1" x14ac:dyDescent="0.2">
      <c r="A956" s="27"/>
      <c r="B956" s="25"/>
      <c r="C956" s="25"/>
      <c r="D956" s="25"/>
      <c r="E956" s="25"/>
      <c r="F956" s="25"/>
      <c r="G956" s="208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5.75" customHeight="1" x14ac:dyDescent="0.2">
      <c r="A957" s="27"/>
      <c r="B957" s="25"/>
      <c r="C957" s="25"/>
      <c r="D957" s="25"/>
      <c r="E957" s="25"/>
      <c r="F957" s="25"/>
      <c r="G957" s="208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5.75" customHeight="1" x14ac:dyDescent="0.2">
      <c r="A958" s="27"/>
      <c r="B958" s="25"/>
      <c r="C958" s="25"/>
      <c r="D958" s="25"/>
      <c r="E958" s="25"/>
      <c r="F958" s="25"/>
      <c r="G958" s="208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5.75" customHeight="1" x14ac:dyDescent="0.2">
      <c r="A959" s="27"/>
      <c r="B959" s="25"/>
      <c r="C959" s="25"/>
      <c r="D959" s="25"/>
      <c r="E959" s="25"/>
      <c r="F959" s="25"/>
      <c r="G959" s="208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5.75" customHeight="1" x14ac:dyDescent="0.2">
      <c r="A960" s="27"/>
      <c r="B960" s="25"/>
      <c r="C960" s="25"/>
      <c r="D960" s="25"/>
      <c r="E960" s="25"/>
      <c r="F960" s="25"/>
      <c r="G960" s="208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5.75" customHeight="1" x14ac:dyDescent="0.2">
      <c r="A961" s="27"/>
      <c r="B961" s="25"/>
      <c r="C961" s="25"/>
      <c r="D961" s="25"/>
      <c r="E961" s="25"/>
      <c r="F961" s="25"/>
      <c r="G961" s="208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5.75" customHeight="1" x14ac:dyDescent="0.2">
      <c r="A962" s="27"/>
      <c r="B962" s="25"/>
      <c r="C962" s="25"/>
      <c r="D962" s="25"/>
      <c r="E962" s="25"/>
      <c r="F962" s="25"/>
      <c r="G962" s="208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5.75" customHeight="1" x14ac:dyDescent="0.2">
      <c r="A963" s="27"/>
      <c r="B963" s="25"/>
      <c r="C963" s="25"/>
      <c r="D963" s="25"/>
      <c r="E963" s="25"/>
      <c r="F963" s="25"/>
      <c r="G963" s="208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5.75" customHeight="1" x14ac:dyDescent="0.2">
      <c r="A964" s="27"/>
      <c r="B964" s="25"/>
      <c r="C964" s="25"/>
      <c r="D964" s="25"/>
      <c r="E964" s="25"/>
      <c r="F964" s="25"/>
      <c r="G964" s="208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5.75" customHeight="1" x14ac:dyDescent="0.2">
      <c r="A965" s="27"/>
      <c r="B965" s="25"/>
      <c r="C965" s="25"/>
      <c r="D965" s="25"/>
      <c r="E965" s="25"/>
      <c r="F965" s="25"/>
      <c r="G965" s="208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5.75" customHeight="1" x14ac:dyDescent="0.2">
      <c r="A966" s="27"/>
      <c r="B966" s="25"/>
      <c r="C966" s="25"/>
      <c r="D966" s="25"/>
      <c r="E966" s="25"/>
      <c r="F966" s="25"/>
      <c r="G966" s="208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5.75" customHeight="1" x14ac:dyDescent="0.2">
      <c r="A967" s="27"/>
      <c r="B967" s="25"/>
      <c r="C967" s="25"/>
      <c r="D967" s="25"/>
      <c r="E967" s="25"/>
      <c r="F967" s="25"/>
      <c r="G967" s="208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5.75" customHeight="1" x14ac:dyDescent="0.2">
      <c r="A968" s="27"/>
      <c r="B968" s="25"/>
      <c r="C968" s="25"/>
      <c r="D968" s="25"/>
      <c r="E968" s="25"/>
      <c r="F968" s="25"/>
      <c r="G968" s="208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5.75" customHeight="1" x14ac:dyDescent="0.2">
      <c r="A969" s="27"/>
      <c r="B969" s="25"/>
      <c r="C969" s="25"/>
      <c r="D969" s="25"/>
      <c r="E969" s="25"/>
      <c r="F969" s="25"/>
      <c r="G969" s="208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5.75" customHeight="1" x14ac:dyDescent="0.2">
      <c r="A970" s="27"/>
      <c r="B970" s="25"/>
      <c r="C970" s="25"/>
      <c r="D970" s="25"/>
      <c r="E970" s="25"/>
      <c r="F970" s="25"/>
      <c r="G970" s="208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5.75" customHeight="1" x14ac:dyDescent="0.2">
      <c r="A971" s="27"/>
      <c r="B971" s="25"/>
      <c r="C971" s="25"/>
      <c r="D971" s="25"/>
      <c r="E971" s="25"/>
      <c r="F971" s="25"/>
      <c r="G971" s="208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5.75" customHeight="1" x14ac:dyDescent="0.2">
      <c r="A972" s="27"/>
      <c r="B972" s="25"/>
      <c r="C972" s="25"/>
      <c r="D972" s="25"/>
      <c r="E972" s="25"/>
      <c r="F972" s="25"/>
      <c r="G972" s="208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5.75" customHeight="1" x14ac:dyDescent="0.2">
      <c r="A973" s="27"/>
      <c r="B973" s="25"/>
      <c r="C973" s="25"/>
      <c r="D973" s="25"/>
      <c r="E973" s="25"/>
      <c r="F973" s="25"/>
      <c r="G973" s="208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5.75" customHeight="1" x14ac:dyDescent="0.2">
      <c r="A974" s="27"/>
      <c r="B974" s="25"/>
      <c r="C974" s="25"/>
      <c r="D974" s="25"/>
      <c r="E974" s="25"/>
      <c r="F974" s="25"/>
      <c r="G974" s="208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5.75" customHeight="1" x14ac:dyDescent="0.2">
      <c r="A975" s="27"/>
      <c r="B975" s="25"/>
      <c r="C975" s="25"/>
      <c r="D975" s="25"/>
      <c r="E975" s="25"/>
      <c r="F975" s="25"/>
      <c r="G975" s="208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5.75" customHeight="1" x14ac:dyDescent="0.2">
      <c r="A976" s="27"/>
      <c r="B976" s="25"/>
      <c r="C976" s="25"/>
      <c r="D976" s="25"/>
      <c r="E976" s="25"/>
      <c r="F976" s="25"/>
      <c r="G976" s="208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5.75" customHeight="1" x14ac:dyDescent="0.2">
      <c r="A977" s="27"/>
      <c r="B977" s="25"/>
      <c r="C977" s="25"/>
      <c r="D977" s="25"/>
      <c r="E977" s="25"/>
      <c r="F977" s="25"/>
      <c r="G977" s="208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5.75" customHeight="1" x14ac:dyDescent="0.2">
      <c r="A978" s="27"/>
      <c r="B978" s="25"/>
      <c r="C978" s="25"/>
      <c r="D978" s="25"/>
      <c r="E978" s="25"/>
      <c r="F978" s="25"/>
      <c r="G978" s="208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5.75" customHeight="1" x14ac:dyDescent="0.2">
      <c r="A979" s="27"/>
      <c r="B979" s="25"/>
      <c r="C979" s="25"/>
      <c r="D979" s="25"/>
      <c r="E979" s="25"/>
      <c r="F979" s="25"/>
      <c r="G979" s="208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5.75" customHeight="1" x14ac:dyDescent="0.2">
      <c r="A980" s="27"/>
      <c r="B980" s="25"/>
      <c r="C980" s="25"/>
      <c r="D980" s="25"/>
      <c r="E980" s="25"/>
      <c r="F980" s="25"/>
      <c r="G980" s="208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5.75" customHeight="1" x14ac:dyDescent="0.2">
      <c r="A981" s="27"/>
      <c r="B981" s="25"/>
      <c r="C981" s="25"/>
      <c r="D981" s="25"/>
      <c r="E981" s="25"/>
      <c r="F981" s="25"/>
      <c r="G981" s="208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5.75" customHeight="1" x14ac:dyDescent="0.2">
      <c r="A982" s="27"/>
      <c r="B982" s="25"/>
      <c r="C982" s="25"/>
      <c r="D982" s="25"/>
      <c r="E982" s="25"/>
      <c r="F982" s="25"/>
      <c r="G982" s="208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5.75" customHeight="1" x14ac:dyDescent="0.2">
      <c r="A983" s="27"/>
      <c r="B983" s="25"/>
      <c r="C983" s="25"/>
      <c r="D983" s="25"/>
      <c r="E983" s="25"/>
      <c r="F983" s="25"/>
      <c r="G983" s="208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5.75" customHeight="1" x14ac:dyDescent="0.2">
      <c r="A984" s="27"/>
      <c r="B984" s="25"/>
      <c r="C984" s="25"/>
      <c r="D984" s="25"/>
      <c r="E984" s="25"/>
      <c r="F984" s="25"/>
      <c r="G984" s="208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5.75" customHeight="1" x14ac:dyDescent="0.2">
      <c r="A985" s="27"/>
      <c r="B985" s="25"/>
      <c r="C985" s="25"/>
      <c r="D985" s="25"/>
      <c r="E985" s="25"/>
      <c r="F985" s="25"/>
      <c r="G985" s="208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5.75" customHeight="1" x14ac:dyDescent="0.2">
      <c r="A986" s="27"/>
      <c r="B986" s="25"/>
      <c r="C986" s="25"/>
      <c r="D986" s="25"/>
      <c r="E986" s="25"/>
      <c r="F986" s="25"/>
      <c r="G986" s="208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5.75" customHeight="1" x14ac:dyDescent="0.2">
      <c r="A987" s="27"/>
      <c r="B987" s="25"/>
      <c r="C987" s="25"/>
      <c r="D987" s="25"/>
      <c r="E987" s="25"/>
      <c r="F987" s="25"/>
      <c r="G987" s="208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5.75" customHeight="1" x14ac:dyDescent="0.2">
      <c r="A988" s="27"/>
      <c r="B988" s="25"/>
      <c r="C988" s="25"/>
      <c r="D988" s="25"/>
      <c r="E988" s="25"/>
      <c r="F988" s="25"/>
      <c r="G988" s="208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5.75" customHeight="1" x14ac:dyDescent="0.2">
      <c r="A989" s="27"/>
      <c r="B989" s="25"/>
      <c r="C989" s="25"/>
      <c r="D989" s="25"/>
      <c r="E989" s="25"/>
      <c r="F989" s="25"/>
      <c r="G989" s="208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5.75" customHeight="1" x14ac:dyDescent="0.2">
      <c r="A990" s="27"/>
      <c r="B990" s="25"/>
      <c r="C990" s="25"/>
      <c r="D990" s="25"/>
      <c r="E990" s="25"/>
      <c r="F990" s="25"/>
      <c r="G990" s="208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5.75" customHeight="1" x14ac:dyDescent="0.2">
      <c r="A991" s="27"/>
      <c r="B991" s="25"/>
      <c r="C991" s="25"/>
      <c r="D991" s="25"/>
      <c r="E991" s="25"/>
      <c r="F991" s="25"/>
      <c r="G991" s="208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5.75" customHeight="1" x14ac:dyDescent="0.2">
      <c r="A992" s="27"/>
      <c r="B992" s="25"/>
      <c r="C992" s="25"/>
      <c r="D992" s="25"/>
      <c r="E992" s="25"/>
      <c r="F992" s="25"/>
      <c r="G992" s="208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5.75" customHeight="1" x14ac:dyDescent="0.2">
      <c r="A993" s="27"/>
      <c r="B993" s="25"/>
      <c r="C993" s="25"/>
      <c r="D993" s="25"/>
      <c r="E993" s="25"/>
      <c r="F993" s="25"/>
      <c r="G993" s="208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5.75" customHeight="1" x14ac:dyDescent="0.2">
      <c r="A994" s="27"/>
      <c r="B994" s="25"/>
      <c r="C994" s="25"/>
      <c r="D994" s="25"/>
      <c r="E994" s="25"/>
      <c r="F994" s="25"/>
      <c r="G994" s="208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5.75" customHeight="1" x14ac:dyDescent="0.2">
      <c r="A995" s="27"/>
      <c r="B995" s="25"/>
      <c r="C995" s="25"/>
      <c r="D995" s="25"/>
      <c r="E995" s="25"/>
      <c r="F995" s="25"/>
      <c r="G995" s="208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5.75" customHeight="1" x14ac:dyDescent="0.2">
      <c r="A996" s="27"/>
      <c r="B996" s="25"/>
      <c r="C996" s="25"/>
      <c r="D996" s="25"/>
      <c r="E996" s="25"/>
      <c r="F996" s="25"/>
      <c r="G996" s="208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5.75" customHeight="1" x14ac:dyDescent="0.2">
      <c r="A997" s="27"/>
      <c r="B997" s="25"/>
      <c r="C997" s="25"/>
      <c r="D997" s="25"/>
      <c r="E997" s="25"/>
      <c r="F997" s="25"/>
      <c r="G997" s="208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</sheetData>
  <mergeCells count="9">
    <mergeCell ref="A3:K3"/>
    <mergeCell ref="A4:K4"/>
    <mergeCell ref="H34:H35"/>
    <mergeCell ref="H26:H27"/>
    <mergeCell ref="B39:B40"/>
    <mergeCell ref="H39:H40"/>
    <mergeCell ref="B34:B35"/>
    <mergeCell ref="A5:K5"/>
    <mergeCell ref="A6:K6"/>
  </mergeCells>
  <printOptions horizontalCentered="1" verticalCentered="1"/>
  <pageMargins left="0" right="0" top="0.35433070866141736" bottom="0.55118110236220474" header="0" footer="0"/>
  <pageSetup scale="66" orientation="landscape" horizontalDpi="4294967295" verticalDpi="4294967295" r:id="rId1"/>
  <headerFooter>
    <oddHeader>&amp;L&amp;G</oddHeader>
    <oddFooter>&amp;C&amp;G&amp;R&amp;G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17"/>
  <sheetViews>
    <sheetView showGridLines="0" view="pageLayout" zoomScale="70" zoomScaleNormal="60" zoomScalePageLayoutView="70" workbookViewId="0"/>
  </sheetViews>
  <sheetFormatPr baseColWidth="10" defaultColWidth="14.42578125" defaultRowHeight="15" customHeight="1" x14ac:dyDescent="0.2"/>
  <cols>
    <col min="1" max="1" width="9.28515625" style="228" customWidth="1"/>
    <col min="2" max="2" width="39.42578125" style="228" customWidth="1"/>
    <col min="3" max="3" width="23.28515625" style="228" bestFit="1" customWidth="1"/>
    <col min="4" max="4" width="4.28515625" style="228" customWidth="1"/>
    <col min="5" max="5" width="22.7109375" style="60" customWidth="1"/>
    <col min="6" max="6" width="4.28515625" style="228" customWidth="1"/>
    <col min="7" max="7" width="12.7109375" style="228" customWidth="1"/>
    <col min="8" max="8" width="39" style="228" customWidth="1"/>
    <col min="9" max="9" width="23.5703125" style="228" customWidth="1"/>
    <col min="10" max="10" width="4.28515625" style="228" customWidth="1"/>
    <col min="11" max="11" width="23.5703125" style="64" customWidth="1"/>
    <col min="12" max="13" width="22" style="228" bestFit="1" customWidth="1"/>
    <col min="14" max="14" width="17.42578125" style="228" bestFit="1" customWidth="1"/>
    <col min="15" max="23" width="10.7109375" style="228" customWidth="1"/>
    <col min="24" max="16384" width="14.42578125" style="228"/>
  </cols>
  <sheetData>
    <row r="1" spans="1:26" ht="15.75" customHeight="1" x14ac:dyDescent="0.2">
      <c r="A1" s="27"/>
      <c r="B1" s="25"/>
      <c r="C1" s="25"/>
      <c r="D1" s="25"/>
      <c r="E1" s="59"/>
      <c r="F1" s="25"/>
      <c r="G1" s="39"/>
      <c r="H1" s="25"/>
      <c r="I1" s="38"/>
      <c r="J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.75" customHeight="1" x14ac:dyDescent="0.2">
      <c r="A2" s="27"/>
      <c r="B2" s="25"/>
      <c r="C2" s="25"/>
      <c r="D2" s="25"/>
      <c r="E2" s="59"/>
      <c r="F2" s="25"/>
      <c r="G2" s="39"/>
      <c r="H2" s="25"/>
      <c r="I2" s="38"/>
      <c r="J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5.75" customHeight="1" x14ac:dyDescent="0.2">
      <c r="A3" s="249" t="s">
        <v>38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25"/>
      <c r="Y3" s="25"/>
      <c r="Z3" s="25"/>
    </row>
    <row r="4" spans="1:26" ht="15.75" customHeight="1" x14ac:dyDescent="0.2">
      <c r="A4" s="249" t="s">
        <v>39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25"/>
      <c r="Y4" s="25"/>
      <c r="Z4" s="25"/>
    </row>
    <row r="5" spans="1:26" ht="15.75" customHeight="1" x14ac:dyDescent="0.2">
      <c r="A5" s="249" t="s">
        <v>2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25"/>
      <c r="Y5" s="25"/>
      <c r="Z5" s="25"/>
    </row>
    <row r="6" spans="1:26" ht="15.75" customHeight="1" x14ac:dyDescent="0.2">
      <c r="A6" s="249" t="s">
        <v>599</v>
      </c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25"/>
      <c r="Y6" s="25"/>
      <c r="Z6" s="25"/>
    </row>
    <row r="7" spans="1:26" ht="15.75" customHeight="1" x14ac:dyDescent="0.2">
      <c r="A7" s="226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25"/>
      <c r="Y7" s="25"/>
      <c r="Z7" s="25"/>
    </row>
    <row r="8" spans="1:26" ht="15.75" customHeight="1" x14ac:dyDescent="0.2">
      <c r="A8" s="2"/>
      <c r="B8" s="3"/>
      <c r="C8" s="3"/>
      <c r="D8" s="3"/>
      <c r="E8" s="59"/>
      <c r="F8" s="3"/>
      <c r="G8" s="4"/>
      <c r="H8" s="3"/>
      <c r="I8" s="54"/>
      <c r="J8" s="3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25"/>
      <c r="Y8" s="25"/>
      <c r="Z8" s="25"/>
    </row>
    <row r="9" spans="1:26" ht="15.75" customHeight="1" x14ac:dyDescent="0.2">
      <c r="A9" s="3"/>
      <c r="B9" s="3"/>
      <c r="C9" s="5" t="s">
        <v>3</v>
      </c>
      <c r="D9" s="5"/>
      <c r="E9" s="61" t="s">
        <v>3</v>
      </c>
      <c r="F9" s="3"/>
      <c r="G9" s="4"/>
      <c r="H9" s="3"/>
      <c r="I9" s="5" t="s">
        <v>3</v>
      </c>
      <c r="J9" s="5"/>
      <c r="K9" s="61" t="s">
        <v>3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5.75" customHeight="1" x14ac:dyDescent="0.2">
      <c r="A10" s="6"/>
      <c r="B10" s="6" t="s">
        <v>4</v>
      </c>
      <c r="C10" s="7">
        <v>2022</v>
      </c>
      <c r="D10" s="7"/>
      <c r="E10" s="7">
        <v>2021</v>
      </c>
      <c r="F10" s="3"/>
      <c r="G10" s="4"/>
      <c r="H10" s="3" t="s">
        <v>4</v>
      </c>
      <c r="I10" s="7">
        <v>2022</v>
      </c>
      <c r="J10" s="7"/>
      <c r="K10" s="7">
        <v>2021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5.75" customHeight="1" x14ac:dyDescent="0.25">
      <c r="A11" s="57" t="s">
        <v>5</v>
      </c>
      <c r="B11" s="8" t="s">
        <v>6</v>
      </c>
      <c r="C11" s="9"/>
      <c r="D11" s="9"/>
      <c r="E11" s="62"/>
      <c r="F11" s="9"/>
      <c r="G11" s="10" t="s">
        <v>5</v>
      </c>
      <c r="H11" s="5" t="s">
        <v>7</v>
      </c>
      <c r="I11" s="11"/>
      <c r="J11" s="9"/>
      <c r="K11" s="65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ht="15.75" x14ac:dyDescent="0.25">
      <c r="A12" s="12"/>
      <c r="B12" s="12" t="s">
        <v>40</v>
      </c>
      <c r="C12" s="88">
        <f>+C14+C18+C23+C29</f>
        <v>1851734721.8199999</v>
      </c>
      <c r="D12" s="88"/>
      <c r="E12" s="89">
        <f>+E14+E18+E23+E29</f>
        <v>1127659210.3899999</v>
      </c>
      <c r="F12" s="9"/>
      <c r="G12" s="10"/>
      <c r="H12" s="13" t="s">
        <v>40</v>
      </c>
      <c r="I12" s="88">
        <f>I14+I25+I23</f>
        <v>1142047456.8299999</v>
      </c>
      <c r="J12" s="100"/>
      <c r="K12" s="88">
        <f>K14+K25+K23</f>
        <v>1159783573.5799999</v>
      </c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ht="15.75" x14ac:dyDescent="0.2">
      <c r="A13" s="6"/>
      <c r="B13" s="6"/>
      <c r="C13" s="90"/>
      <c r="D13" s="90"/>
      <c r="E13" s="91"/>
      <c r="F13" s="3"/>
      <c r="G13" s="10"/>
      <c r="H13" s="13"/>
      <c r="I13" s="88"/>
      <c r="J13" s="88"/>
      <c r="K13" s="101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75" x14ac:dyDescent="0.25">
      <c r="A14" s="12">
        <v>11</v>
      </c>
      <c r="B14" s="12" t="s">
        <v>9</v>
      </c>
      <c r="C14" s="88">
        <f>SUM(C15:C16)</f>
        <v>55182806.899999999</v>
      </c>
      <c r="D14" s="88"/>
      <c r="E14" s="89">
        <f>SUM(E15:E16)</f>
        <v>450266170.95999998</v>
      </c>
      <c r="F14" s="3"/>
      <c r="G14" s="10">
        <v>24</v>
      </c>
      <c r="H14" s="9" t="s">
        <v>10</v>
      </c>
      <c r="I14" s="88">
        <f>SUM(I15:I20)</f>
        <v>120418761.92</v>
      </c>
      <c r="J14" s="88"/>
      <c r="K14" s="88">
        <f>SUM(K15:K20)</f>
        <v>208113666.66999999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" customHeight="1" x14ac:dyDescent="0.2">
      <c r="A15" s="6">
        <v>1105</v>
      </c>
      <c r="B15" s="6" t="s">
        <v>41</v>
      </c>
      <c r="C15" s="90">
        <f>(IFERROR(VLOOKUP(A15,'2022'!$A$2:$F$625,6,0),0))</f>
        <v>815000</v>
      </c>
      <c r="D15" s="90"/>
      <c r="E15" s="90">
        <f>(IFERROR(VLOOKUP(A15,'2021'!$A$2:$F$605,6,0),0))</f>
        <v>745000</v>
      </c>
      <c r="F15" s="3"/>
      <c r="G15" s="4">
        <v>2401</v>
      </c>
      <c r="H15" s="43" t="s">
        <v>42</v>
      </c>
      <c r="I15" s="90">
        <f>(IFERROR(VLOOKUP(G15,'2022'!$A$2:$F$625,6,0),0))</f>
        <v>2342659.17</v>
      </c>
      <c r="J15" s="90"/>
      <c r="K15" s="90">
        <f>(IFERROR(VLOOKUP(G15,'2021'!$A$2:$F$605,6,0),0))</f>
        <v>2089139.71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5" customHeight="1" x14ac:dyDescent="0.2">
      <c r="A16" s="6">
        <v>1110</v>
      </c>
      <c r="B16" s="6" t="s">
        <v>43</v>
      </c>
      <c r="C16" s="90">
        <f>(IFERROR(VLOOKUP(A16,'2022'!$A$2:$F$625,6,0),0))</f>
        <v>54367806.899999999</v>
      </c>
      <c r="D16" s="90"/>
      <c r="E16" s="90">
        <f>(IFERROR(VLOOKUP(A16,'2021'!$A$2:$F$605,6,0),0))</f>
        <v>449521170.95999998</v>
      </c>
      <c r="F16" s="14"/>
      <c r="G16" s="4">
        <v>2407</v>
      </c>
      <c r="H16" s="227" t="s">
        <v>44</v>
      </c>
      <c r="I16" s="90">
        <f>(IFERROR(VLOOKUP(G16,'2022'!$A$2:$F$625,6,0),0))</f>
        <v>3381616</v>
      </c>
      <c r="J16" s="90"/>
      <c r="K16" s="90">
        <f>(IFERROR(VLOOKUP(G16,'2021'!$A$2:$F$605,6,0),0))</f>
        <v>952002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5" customHeight="1" x14ac:dyDescent="0.2">
      <c r="A17" s="6"/>
      <c r="B17" s="6"/>
      <c r="C17" s="86"/>
      <c r="D17" s="90"/>
      <c r="E17" s="91"/>
      <c r="F17" s="14"/>
      <c r="G17" s="4">
        <v>2424</v>
      </c>
      <c r="H17" s="3" t="s">
        <v>45</v>
      </c>
      <c r="I17" s="90">
        <f>(IFERROR(VLOOKUP(G17,'2022'!$A$2:$F$625,6,0),0))</f>
        <v>86121441</v>
      </c>
      <c r="J17" s="90"/>
      <c r="K17" s="90">
        <f>(IFERROR(VLOOKUP(G17,'2021'!$A$2:$F$605,6,0),0))</f>
        <v>125191192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5.75" x14ac:dyDescent="0.25">
      <c r="A18" s="12">
        <v>13</v>
      </c>
      <c r="B18" s="12" t="s">
        <v>11</v>
      </c>
      <c r="C18" s="88">
        <f>SUM(C19:C21)</f>
        <v>682722223</v>
      </c>
      <c r="D18" s="88"/>
      <c r="E18" s="89">
        <f>SUM(E19:E21)</f>
        <v>117490811</v>
      </c>
      <c r="F18" s="3"/>
      <c r="G18" s="4">
        <v>2436</v>
      </c>
      <c r="H18" s="3" t="s">
        <v>47</v>
      </c>
      <c r="I18" s="90">
        <f>(IFERROR(VLOOKUP(G18,'2022'!$A$2:$F$625,6,0),0))</f>
        <v>19481072</v>
      </c>
      <c r="J18" s="90"/>
      <c r="K18" s="90">
        <f>(IFERROR(VLOOKUP(G18,'2021'!$A$2:$F$605,6,0),0))</f>
        <v>14697473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x14ac:dyDescent="0.2">
      <c r="A19" s="6">
        <v>1311</v>
      </c>
      <c r="B19" s="6" t="s">
        <v>46</v>
      </c>
      <c r="C19" s="90">
        <f>(IFERROR(VLOOKUP(A19,'2022'!$A$2:$F$625,6,0),0))</f>
        <v>0</v>
      </c>
      <c r="D19" s="90"/>
      <c r="E19" s="90">
        <f>(IFERROR(VLOOKUP(A19,'2021'!$A$2:$F$605,6,0),0))</f>
        <v>11789060</v>
      </c>
      <c r="F19" s="3"/>
      <c r="G19" s="4">
        <v>2440</v>
      </c>
      <c r="H19" s="3" t="s">
        <v>49</v>
      </c>
      <c r="I19" s="90">
        <f>(IFERROR(VLOOKUP(G19,'2022'!$A$2:$F$625,6,0),0))</f>
        <v>0</v>
      </c>
      <c r="J19" s="90"/>
      <c r="K19" s="90">
        <f>(IFERROR(VLOOKUP(G19,'2021'!$A$2:$F$605,6,0),0))</f>
        <v>15931233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x14ac:dyDescent="0.2">
      <c r="A20" s="6">
        <v>1316</v>
      </c>
      <c r="B20" s="6" t="s">
        <v>48</v>
      </c>
      <c r="C20" s="90">
        <f>(IFERROR(VLOOKUP(A20,'2022'!$A$2:$F$625,6,0),0))</f>
        <v>601730600</v>
      </c>
      <c r="D20" s="90"/>
      <c r="E20" s="90">
        <f>(IFERROR(VLOOKUP(A20,'2021'!$A$2:$F$605,6,0),0))</f>
        <v>35575655</v>
      </c>
      <c r="F20" s="3"/>
      <c r="G20" s="4">
        <v>2490</v>
      </c>
      <c r="H20" s="3" t="s">
        <v>50</v>
      </c>
      <c r="I20" s="90">
        <f>(IFERROR(VLOOKUP(G20,'2022'!$A$2:$F$625,6,0),0))</f>
        <v>9091973.75</v>
      </c>
      <c r="J20" s="90"/>
      <c r="K20" s="90">
        <f>(IFERROR(VLOOKUP(G20,'2021'!$A$2:$F$605,6,0),0))</f>
        <v>49252626.960000001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5" customHeight="1" x14ac:dyDescent="0.2">
      <c r="A21" s="6">
        <v>1384</v>
      </c>
      <c r="B21" s="6" t="s">
        <v>51</v>
      </c>
      <c r="C21" s="90">
        <f>(IFERROR(VLOOKUP(A21,'2022'!$A$2:$F$625,6,0),0))</f>
        <v>80991623</v>
      </c>
      <c r="D21" s="90"/>
      <c r="E21" s="90">
        <f>(IFERROR(VLOOKUP(A21,'2021'!$A$2:$F$605,6,0),0))</f>
        <v>70126096</v>
      </c>
      <c r="F21" s="3"/>
      <c r="G21" s="4"/>
      <c r="H21" s="3"/>
      <c r="I21" s="90"/>
      <c r="J21" s="90"/>
      <c r="K21" s="90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5" customHeight="1" x14ac:dyDescent="0.2">
      <c r="A22" s="3"/>
      <c r="B22" s="3"/>
      <c r="C22" s="90"/>
      <c r="D22" s="90"/>
      <c r="E22" s="91"/>
      <c r="F22" s="3"/>
      <c r="G22" s="4"/>
      <c r="H22" s="3"/>
      <c r="I22" s="90"/>
      <c r="J22" s="90"/>
      <c r="K22" s="90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5.75" x14ac:dyDescent="0.25">
      <c r="A23" s="12">
        <v>15</v>
      </c>
      <c r="B23" s="12" t="s">
        <v>13</v>
      </c>
      <c r="C23" s="88">
        <f>SUM(C24:C27)</f>
        <v>634917145.35000002</v>
      </c>
      <c r="D23" s="88"/>
      <c r="E23" s="89">
        <f>SUM(E24:E27)</f>
        <v>484555077.05000001</v>
      </c>
      <c r="F23" s="3"/>
      <c r="G23" s="10">
        <v>25</v>
      </c>
      <c r="H23" s="9" t="s">
        <v>52</v>
      </c>
      <c r="I23" s="88">
        <f>I24</f>
        <v>1021628694.91</v>
      </c>
      <c r="J23" s="90"/>
      <c r="K23" s="88">
        <f>K24</f>
        <v>951669906.90999997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5.75" customHeight="1" x14ac:dyDescent="0.2">
      <c r="A24" s="6">
        <v>1505</v>
      </c>
      <c r="B24" s="6" t="s">
        <v>54</v>
      </c>
      <c r="C24" s="90">
        <f>(IFERROR(VLOOKUP(A24,'2022'!$A$2:$F$625,6,0),0))</f>
        <v>472485161.16000003</v>
      </c>
      <c r="D24" s="90"/>
      <c r="E24" s="90">
        <f>(IFERROR(VLOOKUP(A24,'2021'!$A$2:$F$605,6,0),0))</f>
        <v>225512407.78</v>
      </c>
      <c r="F24" s="3"/>
      <c r="G24" s="4">
        <v>2511</v>
      </c>
      <c r="H24" s="3" t="s">
        <v>53</v>
      </c>
      <c r="I24" s="90">
        <f>(IFERROR(VLOOKUP(G24,'2022'!$A$2:$F$625,6,0),0))</f>
        <v>1021628694.91</v>
      </c>
      <c r="J24" s="90"/>
      <c r="K24" s="90">
        <f>(IFERROR(VLOOKUP(G24,'2021'!$A$2:$F$605,6,0),0))</f>
        <v>951669906.90999997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5.75" customHeight="1" x14ac:dyDescent="0.2">
      <c r="A25" s="6">
        <v>1510</v>
      </c>
      <c r="B25" s="58" t="s">
        <v>55</v>
      </c>
      <c r="C25" s="90">
        <f>(IFERROR(VLOOKUP(A25,'2022'!$A$2:$F$625,6,0),0))</f>
        <v>123147851.17</v>
      </c>
      <c r="D25" s="90"/>
      <c r="E25" s="90">
        <f>(IFERROR(VLOOKUP(A25,'2021'!$A$2:$F$605,6,0),0))</f>
        <v>222756443.02000001</v>
      </c>
      <c r="F25" s="3"/>
      <c r="G25" s="10"/>
      <c r="H25" s="9"/>
      <c r="I25" s="88"/>
      <c r="J25" s="90"/>
      <c r="K25" s="88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5.75" customHeight="1" x14ac:dyDescent="0.2">
      <c r="A26" s="6">
        <v>1514</v>
      </c>
      <c r="B26" s="58" t="s">
        <v>56</v>
      </c>
      <c r="C26" s="90">
        <f>(IFERROR(VLOOKUP(A26,'2022'!$A$2:$F$625,6,0),0))</f>
        <v>8888894.4900000002</v>
      </c>
      <c r="D26" s="90"/>
      <c r="E26" s="90">
        <f>(IFERROR(VLOOKUP(A26,'2021'!$A$2:$F$605,6,0),0))</f>
        <v>8397419.0199999996</v>
      </c>
      <c r="F26" s="3"/>
      <c r="G26" s="4"/>
      <c r="H26" s="227"/>
      <c r="I26" s="90"/>
      <c r="J26" s="90"/>
      <c r="K26" s="90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.75" customHeight="1" x14ac:dyDescent="0.2">
      <c r="A27" s="6">
        <v>1520</v>
      </c>
      <c r="B27" s="6" t="s">
        <v>57</v>
      </c>
      <c r="C27" s="90">
        <f>(IFERROR(VLOOKUP(A27,'2022'!$A$2:$F$625,6,0),0))</f>
        <v>30395238.530000001</v>
      </c>
      <c r="D27" s="90"/>
      <c r="E27" s="90">
        <f>(IFERROR(VLOOKUP(A27,'2021'!$A$2:$F$605,6,0),0))</f>
        <v>27888807.23</v>
      </c>
      <c r="F27" s="3"/>
      <c r="G27" s="4"/>
      <c r="H27" s="227"/>
      <c r="I27" s="90"/>
      <c r="J27" s="90"/>
      <c r="K27" s="102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2" customHeight="1" x14ac:dyDescent="0.2">
      <c r="A28" s="6"/>
      <c r="B28" s="6"/>
      <c r="C28" s="86"/>
      <c r="D28" s="90"/>
      <c r="E28" s="91"/>
      <c r="F28" s="3"/>
      <c r="G28" s="4"/>
      <c r="H28" s="227"/>
      <c r="I28" s="90"/>
      <c r="J28" s="90"/>
      <c r="K28" s="102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.75" customHeight="1" x14ac:dyDescent="0.25">
      <c r="A29" s="12">
        <v>19</v>
      </c>
      <c r="B29" s="12" t="s">
        <v>14</v>
      </c>
      <c r="C29" s="87">
        <f>SUM(C30:C32)</f>
        <v>478912546.56999999</v>
      </c>
      <c r="D29" s="90"/>
      <c r="E29" s="89">
        <f>SUM(E30:E32)</f>
        <v>75347151.379999995</v>
      </c>
      <c r="F29" s="3"/>
      <c r="G29" s="4"/>
      <c r="H29" s="227"/>
      <c r="I29" s="90"/>
      <c r="J29" s="90"/>
      <c r="K29" s="102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5.75" customHeight="1" x14ac:dyDescent="0.2">
      <c r="A30" s="6">
        <v>1905</v>
      </c>
      <c r="B30" s="6" t="s">
        <v>58</v>
      </c>
      <c r="C30" s="90">
        <f>(IFERROR(VLOOKUP(A30,'2022'!$A$2:$F$625,6,0),0))</f>
        <v>9292247</v>
      </c>
      <c r="D30" s="90"/>
      <c r="E30" s="90">
        <f>(IFERROR(VLOOKUP(A30,'2021'!$A$2:$F$605,6,0),0))</f>
        <v>9292247</v>
      </c>
      <c r="F30" s="3"/>
      <c r="G30" s="10"/>
      <c r="H30" s="9" t="s">
        <v>15</v>
      </c>
      <c r="I30" s="88">
        <f>I32</f>
        <v>85394444</v>
      </c>
      <c r="J30" s="88"/>
      <c r="K30" s="88">
        <f>K32</f>
        <v>81395952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customHeight="1" x14ac:dyDescent="0.2">
      <c r="A31" s="58">
        <v>1906</v>
      </c>
      <c r="B31" s="58" t="s">
        <v>59</v>
      </c>
      <c r="C31" s="90">
        <f>(IFERROR(VLOOKUP(A31,'2022'!$A$2:$F$625,6,0),0))</f>
        <v>3112698</v>
      </c>
      <c r="D31" s="90"/>
      <c r="E31" s="90">
        <f>(IFERROR(VLOOKUP(A31,'2021'!$A$2:$F$605,6,0),0))</f>
        <v>538265</v>
      </c>
      <c r="F31" s="3"/>
      <c r="I31" s="88"/>
      <c r="J31" s="88"/>
      <c r="K31" s="103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.75" customHeight="1" x14ac:dyDescent="0.2">
      <c r="A32" s="6">
        <v>1908</v>
      </c>
      <c r="B32" s="6" t="s">
        <v>60</v>
      </c>
      <c r="C32" s="90">
        <f>(IFERROR(VLOOKUP(A32,'2022'!$A$2:$F$625,6,0),0))</f>
        <v>466507601.56999999</v>
      </c>
      <c r="D32" s="90"/>
      <c r="E32" s="90">
        <f>(IFERROR(VLOOKUP(A32,'2021'!$A$2:$F$605,6,0),0))</f>
        <v>65516639.380000003</v>
      </c>
      <c r="F32" s="3"/>
      <c r="G32" s="10">
        <v>27</v>
      </c>
      <c r="H32" s="9" t="s">
        <v>61</v>
      </c>
      <c r="I32" s="88">
        <f>I33</f>
        <v>85394444</v>
      </c>
      <c r="J32" s="88"/>
      <c r="K32" s="88">
        <f>K33</f>
        <v>81395952</v>
      </c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customHeight="1" x14ac:dyDescent="0.2">
      <c r="C33" s="93"/>
      <c r="D33" s="93"/>
      <c r="E33" s="94"/>
      <c r="F33" s="3"/>
      <c r="G33" s="4">
        <v>2701</v>
      </c>
      <c r="H33" s="3" t="s">
        <v>17</v>
      </c>
      <c r="I33" s="90">
        <f>(IFERROR(VLOOKUP(G33,'2022'!$A$2:$F$625,6,0),0))</f>
        <v>85394444</v>
      </c>
      <c r="J33" s="90"/>
      <c r="K33" s="90">
        <f>(IFERROR(VLOOKUP(G33,'2021'!$A$2:$F$605,6,0),0))</f>
        <v>81395952</v>
      </c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" customHeight="1" x14ac:dyDescent="0.25">
      <c r="A34" s="6"/>
      <c r="B34" s="12" t="s">
        <v>15</v>
      </c>
      <c r="C34" s="88">
        <f>+C39+C36+C62</f>
        <v>8563072133.6000004</v>
      </c>
      <c r="D34" s="88"/>
      <c r="E34" s="89">
        <f>E36+E39+E62</f>
        <v>8062313298.5099993</v>
      </c>
      <c r="F34" s="3"/>
      <c r="G34" s="10"/>
      <c r="H34" s="9"/>
      <c r="I34" s="100"/>
      <c r="J34" s="100"/>
      <c r="K34" s="103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x14ac:dyDescent="0.2">
      <c r="A35" s="6"/>
      <c r="B35" s="6"/>
      <c r="C35" s="90"/>
      <c r="D35" s="90"/>
      <c r="E35" s="91"/>
      <c r="F35" s="3"/>
      <c r="G35" s="4"/>
      <c r="H35" s="5" t="s">
        <v>19</v>
      </c>
      <c r="I35" s="88">
        <f>I12+I30</f>
        <v>1227441900.8299999</v>
      </c>
      <c r="J35" s="88"/>
      <c r="K35" s="88">
        <f>K12+K30</f>
        <v>1241179525.5799999</v>
      </c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.75" x14ac:dyDescent="0.25">
      <c r="A36" s="12">
        <v>12</v>
      </c>
      <c r="B36" s="12" t="s">
        <v>16</v>
      </c>
      <c r="C36" s="88">
        <f>C37</f>
        <v>1000</v>
      </c>
      <c r="D36" s="90"/>
      <c r="E36" s="89">
        <f>E37</f>
        <v>1000</v>
      </c>
      <c r="F36" s="3"/>
      <c r="G36" s="4"/>
      <c r="H36" s="5"/>
      <c r="I36" s="88"/>
      <c r="J36" s="88"/>
      <c r="K36" s="88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30" x14ac:dyDescent="0.2">
      <c r="A37" s="24">
        <v>1222</v>
      </c>
      <c r="B37" s="21" t="s">
        <v>517</v>
      </c>
      <c r="C37" s="90">
        <f>(IFERROR(VLOOKUP(A37,'2022'!$A$2:$F$625,6,0),0))</f>
        <v>1000</v>
      </c>
      <c r="D37" s="90"/>
      <c r="E37" s="90">
        <f>(IFERROR(VLOOKUP(A37,'2021'!$A$2:$F$605,6,0),0))</f>
        <v>1000</v>
      </c>
      <c r="F37" s="3"/>
      <c r="G37" s="4"/>
      <c r="H37" s="5"/>
      <c r="I37" s="88"/>
      <c r="J37" s="88"/>
      <c r="K37" s="103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.75" x14ac:dyDescent="0.2">
      <c r="A38" s="6"/>
      <c r="B38" s="6"/>
      <c r="C38" s="90"/>
      <c r="D38" s="90"/>
      <c r="E38" s="95"/>
      <c r="F38" s="3"/>
      <c r="G38" s="4"/>
      <c r="H38" s="5" t="s">
        <v>20</v>
      </c>
      <c r="I38" s="104"/>
      <c r="J38" s="90"/>
      <c r="K38" s="101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.75" x14ac:dyDescent="0.25">
      <c r="A39" s="12">
        <v>16</v>
      </c>
      <c r="B39" s="12" t="s">
        <v>62</v>
      </c>
      <c r="C39" s="88">
        <f>SUM(C40:C54)</f>
        <v>8086190188.1599998</v>
      </c>
      <c r="D39" s="88"/>
      <c r="E39" s="89">
        <f>SUM(E40:E54)</f>
        <v>7572263277.8699989</v>
      </c>
      <c r="F39" s="3"/>
      <c r="G39" s="4"/>
      <c r="H39" s="5"/>
      <c r="I39" s="104"/>
      <c r="J39" s="90"/>
      <c r="K39" s="101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.75" x14ac:dyDescent="0.2">
      <c r="A40" s="6">
        <v>1605</v>
      </c>
      <c r="B40" s="6" t="s">
        <v>63</v>
      </c>
      <c r="C40" s="90">
        <f>(IFERROR(VLOOKUP(A40,'2022'!$A$2:$F$625,6,0),0))</f>
        <v>1999777166.71</v>
      </c>
      <c r="D40" s="90"/>
      <c r="E40" s="90">
        <f>(IFERROR(VLOOKUP(A40,'2021'!$A$2:$F$605,6,0),0))</f>
        <v>1999777166.71</v>
      </c>
      <c r="F40" s="3"/>
      <c r="G40" s="4"/>
      <c r="H40" s="5"/>
      <c r="I40" s="104"/>
      <c r="J40" s="90"/>
      <c r="K40" s="101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x14ac:dyDescent="0.2">
      <c r="A41" s="6">
        <v>1615</v>
      </c>
      <c r="B41" s="6" t="s">
        <v>518</v>
      </c>
      <c r="C41" s="90">
        <f>(IFERROR(VLOOKUP(A41,'2022'!$A$2:$F$625,6,0),0))</f>
        <v>0</v>
      </c>
      <c r="D41" s="90"/>
      <c r="E41" s="90">
        <f>(IFERROR(VLOOKUP(A41,'2021'!$A$2:$F$605,6,0),0))</f>
        <v>145749716.55000001</v>
      </c>
      <c r="F41" s="3"/>
      <c r="G41" s="255">
        <v>31</v>
      </c>
      <c r="H41" s="254" t="s">
        <v>21</v>
      </c>
      <c r="I41" s="104"/>
      <c r="J41" s="90"/>
      <c r="K41" s="101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.75" x14ac:dyDescent="0.2">
      <c r="A42" s="6">
        <v>1635</v>
      </c>
      <c r="B42" s="6" t="s">
        <v>64</v>
      </c>
      <c r="C42" s="90">
        <f>(IFERROR(VLOOKUP(A42,'2022'!$A$2:$F$625,6,0),0))</f>
        <v>481821150.51999998</v>
      </c>
      <c r="D42" s="90"/>
      <c r="E42" s="90">
        <f>(IFERROR(VLOOKUP(A42,'2021'!$A$2:$F$605,6,0),0))</f>
        <v>444412516.62</v>
      </c>
      <c r="F42" s="3"/>
      <c r="G42" s="255"/>
      <c r="H42" s="254"/>
      <c r="I42" s="100">
        <f>SUM(I43:I46)</f>
        <v>9187364954.5900002</v>
      </c>
      <c r="J42" s="88"/>
      <c r="K42" s="88">
        <f>SUM(K43:K47)</f>
        <v>7948792983.3199987</v>
      </c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x14ac:dyDescent="0.2">
      <c r="A43" s="6">
        <v>1637</v>
      </c>
      <c r="B43" s="6" t="s">
        <v>66</v>
      </c>
      <c r="C43" s="90">
        <f>(IFERROR(VLOOKUP(A43,'2022'!$A$2:$F$625,6,0),0))</f>
        <v>362559926.98000002</v>
      </c>
      <c r="D43" s="90"/>
      <c r="E43" s="90">
        <f>(IFERROR(VLOOKUP(A43,'2021'!$A$2:$F$605,6,0),0))</f>
        <v>309001021.38</v>
      </c>
      <c r="F43" s="3"/>
      <c r="G43" s="4">
        <v>3105</v>
      </c>
      <c r="H43" s="18" t="s">
        <v>65</v>
      </c>
      <c r="I43" s="90">
        <f>(IFERROR(VLOOKUP(G43,'2022'!$A$2:$F$625,6,0),0))</f>
        <v>2135861251.4400001</v>
      </c>
      <c r="J43" s="90"/>
      <c r="K43" s="90">
        <f>(IFERROR(VLOOKUP(G43,'2021'!$A$2:$F$605,6,0),0))</f>
        <v>2135861251.4400001</v>
      </c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x14ac:dyDescent="0.2">
      <c r="A44" s="6">
        <v>1640</v>
      </c>
      <c r="B44" s="6" t="s">
        <v>68</v>
      </c>
      <c r="C44" s="90">
        <f>(IFERROR(VLOOKUP(A44,'2022'!$A$2:$F$625,6,0),0))</f>
        <v>3950843096</v>
      </c>
      <c r="D44" s="90"/>
      <c r="E44" s="90">
        <f>(IFERROR(VLOOKUP(A44,'2021'!$A$2:$F$605,6,0),0))</f>
        <v>3220089435.1300001</v>
      </c>
      <c r="F44" s="3"/>
      <c r="G44" s="4">
        <v>3109</v>
      </c>
      <c r="H44" s="18" t="s">
        <v>67</v>
      </c>
      <c r="I44" s="90">
        <f>(IFERROR(VLOOKUP(G44,'2022'!$A$2:$F$625,6,0),0))</f>
        <v>6602776215.1199999</v>
      </c>
      <c r="J44" s="90"/>
      <c r="K44" s="90">
        <f>(IFERROR(VLOOKUP(G44,'2021'!$A$2:$F$605,6,0),0))</f>
        <v>5839716020.9399996</v>
      </c>
      <c r="L44" s="3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" customHeight="1" x14ac:dyDescent="0.2">
      <c r="A45" s="6">
        <v>1650</v>
      </c>
      <c r="B45" s="6" t="s">
        <v>70</v>
      </c>
      <c r="C45" s="90">
        <f>(IFERROR(VLOOKUP(A45,'2022'!$A$2:$F$625,6,0),0))</f>
        <v>65631390</v>
      </c>
      <c r="D45" s="90"/>
      <c r="E45" s="90">
        <f>(IFERROR(VLOOKUP(A45,'2021'!$A$2:$F$605,6,0),0))</f>
        <v>65631390</v>
      </c>
      <c r="F45" s="3"/>
      <c r="G45" s="4">
        <v>3110</v>
      </c>
      <c r="H45" s="152" t="s">
        <v>69</v>
      </c>
      <c r="I45" s="90">
        <f>'ANEXO 3'!D43</f>
        <v>448727488.02999979</v>
      </c>
      <c r="J45" s="90"/>
      <c r="K45" s="90">
        <f>'ANEXO 3'!F43</f>
        <v>-26784289.060000181</v>
      </c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x14ac:dyDescent="0.2">
      <c r="A46" s="6">
        <v>1655</v>
      </c>
      <c r="B46" s="6" t="s">
        <v>71</v>
      </c>
      <c r="C46" s="90">
        <f>(IFERROR(VLOOKUP(A46,'2022'!$A$2:$F$625,6,0),0))</f>
        <v>2103941233</v>
      </c>
      <c r="D46" s="90"/>
      <c r="E46" s="90">
        <f>(IFERROR(VLOOKUP(A46,'2021'!$A$2:$F$605,6,0),0))</f>
        <v>2103941233</v>
      </c>
      <c r="F46" s="3"/>
      <c r="G46" s="4"/>
      <c r="H46" s="19"/>
      <c r="I46" s="90"/>
      <c r="J46" s="90"/>
      <c r="K46" s="90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x14ac:dyDescent="0.2">
      <c r="A47" s="6">
        <v>1660</v>
      </c>
      <c r="B47" s="6" t="s">
        <v>72</v>
      </c>
      <c r="C47" s="90">
        <f>(IFERROR(VLOOKUP(A47,'2022'!$A$2:$F$625,6,0),0))</f>
        <v>8736473</v>
      </c>
      <c r="D47" s="90"/>
      <c r="E47" s="90">
        <f>(IFERROR(VLOOKUP(A47,'2021'!$A$2:$F$605,6,0),0))</f>
        <v>8736473</v>
      </c>
      <c r="F47" s="3"/>
      <c r="G47" s="4"/>
      <c r="H47" s="19"/>
      <c r="I47" s="90"/>
      <c r="J47" s="90"/>
      <c r="K47" s="10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x14ac:dyDescent="0.2">
      <c r="A48" s="6">
        <v>1665</v>
      </c>
      <c r="B48" s="6" t="s">
        <v>73</v>
      </c>
      <c r="C48" s="90">
        <f>(IFERROR(VLOOKUP(A48,'2022'!$A$2:$F$625,6,0),0))</f>
        <v>413116254.17000002</v>
      </c>
      <c r="D48" s="90"/>
      <c r="E48" s="90">
        <f>(IFERROR(VLOOKUP(A48,'2021'!$A$2:$F$605,6,0),0))</f>
        <v>368932204.17000002</v>
      </c>
      <c r="F48" s="3"/>
      <c r="G48" s="4"/>
      <c r="H48" s="19"/>
      <c r="I48" s="90"/>
      <c r="J48" s="90"/>
      <c r="K48" s="102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x14ac:dyDescent="0.2">
      <c r="A49" s="6">
        <v>1670</v>
      </c>
      <c r="B49" s="58" t="s">
        <v>74</v>
      </c>
      <c r="C49" s="90">
        <f>(IFERROR(VLOOKUP(A49,'2022'!$A$2:$F$625,6,0),0))</f>
        <v>1547029883.96</v>
      </c>
      <c r="D49" s="90"/>
      <c r="E49" s="90">
        <f>(IFERROR(VLOOKUP(A49,'2021'!$A$2:$F$605,6,0),0))</f>
        <v>1464077877.5599999</v>
      </c>
      <c r="F49" s="3"/>
      <c r="G49" s="4"/>
      <c r="H49" s="19"/>
      <c r="I49" s="90"/>
      <c r="J49" s="90"/>
      <c r="K49" s="102"/>
      <c r="L49" s="25"/>
      <c r="M49" s="21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30.75" customHeight="1" x14ac:dyDescent="0.2">
      <c r="A50" s="55">
        <v>1675</v>
      </c>
      <c r="B50" s="56" t="s">
        <v>75</v>
      </c>
      <c r="C50" s="90">
        <f>(IFERROR(VLOOKUP(A50,'2022'!$A$2:$F$625,6,0),0))</f>
        <v>82000000</v>
      </c>
      <c r="D50" s="90"/>
      <c r="E50" s="90">
        <f>(IFERROR(VLOOKUP(A50,'2021'!$A$2:$F$605,6,0),0))</f>
        <v>82000000</v>
      </c>
      <c r="F50" s="3"/>
      <c r="G50" s="216"/>
      <c r="H50" s="216"/>
      <c r="I50" s="106"/>
      <c r="J50" s="106"/>
      <c r="K50" s="106"/>
      <c r="L50" s="25"/>
      <c r="M50" s="21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30.75" customHeight="1" x14ac:dyDescent="0.2">
      <c r="A51" s="6">
        <v>1680</v>
      </c>
      <c r="B51" s="56" t="s">
        <v>76</v>
      </c>
      <c r="C51" s="90">
        <f>(IFERROR(VLOOKUP(A51,'2022'!$A$2:$F$625,6,0),0))</f>
        <v>1003911</v>
      </c>
      <c r="D51" s="90"/>
      <c r="E51" s="90">
        <f>(IFERROR(VLOOKUP(A51,'2021'!$A$2:$F$605,6,0),0))</f>
        <v>1003911</v>
      </c>
      <c r="F51" s="3"/>
      <c r="G51" s="4"/>
      <c r="H51" s="5" t="s">
        <v>22</v>
      </c>
      <c r="I51" s="88">
        <f>+I42</f>
        <v>9187364954.5900002</v>
      </c>
      <c r="J51" s="88"/>
      <c r="K51" s="88">
        <f>+K42</f>
        <v>7948792983.3199987</v>
      </c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.75" x14ac:dyDescent="0.2">
      <c r="A52" s="6">
        <v>1681</v>
      </c>
      <c r="B52" s="6" t="s">
        <v>77</v>
      </c>
      <c r="C52" s="90">
        <f>(IFERROR(VLOOKUP(A52,'2022'!$A$2:$F$625,6,0),0))</f>
        <v>8383000</v>
      </c>
      <c r="D52" s="90"/>
      <c r="E52" s="90">
        <f>(IFERROR(VLOOKUP(A52,'2021'!$A$2:$F$605,6,0),0))</f>
        <v>8383000</v>
      </c>
      <c r="F52" s="3"/>
      <c r="G52" s="4"/>
      <c r="H52" s="5"/>
      <c r="I52" s="100"/>
      <c r="J52" s="100"/>
      <c r="K52" s="103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" customHeight="1" x14ac:dyDescent="0.2">
      <c r="A53" s="2">
        <v>1685</v>
      </c>
      <c r="B53" s="253" t="s">
        <v>519</v>
      </c>
      <c r="C53" s="90">
        <f>(IFERROR(VLOOKUP(A53,'2022'!$A$2:$F$625,6,0),0))</f>
        <v>-2938653297.1799998</v>
      </c>
      <c r="D53" s="90"/>
      <c r="E53" s="90">
        <f>(IFERROR(VLOOKUP(A53,'2021'!$A$2:$F$605,6,0),0))</f>
        <v>-2649472667.25</v>
      </c>
      <c r="F53" s="3"/>
      <c r="G53" s="4"/>
      <c r="H53" s="20"/>
      <c r="I53" s="104"/>
      <c r="J53" s="90"/>
      <c r="K53" s="104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" customHeight="1" x14ac:dyDescent="0.2">
      <c r="A54" s="2"/>
      <c r="B54" s="253"/>
      <c r="C54" s="90"/>
      <c r="D54" s="90"/>
      <c r="E54" s="96"/>
      <c r="F54" s="17"/>
      <c r="G54" s="4"/>
      <c r="H54" s="20"/>
      <c r="I54" s="104"/>
      <c r="J54" s="90"/>
      <c r="K54" s="101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5" customHeight="1" x14ac:dyDescent="0.2">
      <c r="A55" s="2"/>
      <c r="B55" s="227"/>
      <c r="C55" s="90"/>
      <c r="D55" s="90"/>
      <c r="E55" s="91"/>
      <c r="F55" s="17"/>
      <c r="G55" s="4"/>
      <c r="H55" s="20"/>
      <c r="I55" s="104"/>
      <c r="J55" s="90"/>
      <c r="K55" s="101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5" customHeight="1" x14ac:dyDescent="0.2">
      <c r="A56" s="2"/>
      <c r="B56" s="227"/>
      <c r="C56" s="90"/>
      <c r="D56" s="90"/>
      <c r="E56" s="91"/>
      <c r="F56" s="17"/>
      <c r="G56" s="4"/>
      <c r="H56" s="20"/>
      <c r="I56" s="104"/>
      <c r="J56" s="90"/>
      <c r="K56" s="101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5" customHeight="1" x14ac:dyDescent="0.2">
      <c r="A57" s="2"/>
      <c r="B57" s="227"/>
      <c r="C57" s="90"/>
      <c r="D57" s="90"/>
      <c r="E57" s="91"/>
      <c r="F57" s="17"/>
      <c r="G57" s="4"/>
      <c r="H57" s="20"/>
      <c r="I57" s="104"/>
      <c r="J57" s="90"/>
      <c r="K57" s="101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5" customHeight="1" x14ac:dyDescent="0.2">
      <c r="A58" s="2"/>
      <c r="B58" s="227"/>
      <c r="C58" s="90"/>
      <c r="D58" s="90"/>
      <c r="E58" s="91"/>
      <c r="F58" s="17"/>
      <c r="G58" s="4"/>
      <c r="H58" s="20"/>
      <c r="I58" s="104"/>
      <c r="J58" s="90"/>
      <c r="K58" s="101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5" customHeight="1" x14ac:dyDescent="0.2">
      <c r="A59" s="2"/>
      <c r="B59" s="227"/>
      <c r="C59" s="90"/>
      <c r="D59" s="90"/>
      <c r="E59" s="91"/>
      <c r="F59" s="17"/>
      <c r="G59" s="4"/>
      <c r="H59" s="20"/>
      <c r="I59" s="104"/>
      <c r="J59" s="90"/>
      <c r="K59" s="101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5" customHeight="1" x14ac:dyDescent="0.2">
      <c r="A60" s="2"/>
      <c r="B60" s="227"/>
      <c r="C60" s="90"/>
      <c r="D60" s="90"/>
      <c r="E60" s="91"/>
      <c r="F60" s="17"/>
      <c r="G60" s="4"/>
      <c r="H60" s="20"/>
      <c r="I60" s="104"/>
      <c r="J60" s="90"/>
      <c r="K60" s="101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5" customHeight="1" x14ac:dyDescent="0.2">
      <c r="A61" s="2"/>
      <c r="B61" s="227"/>
      <c r="C61" s="90"/>
      <c r="D61" s="90"/>
      <c r="E61" s="91"/>
      <c r="F61" s="17"/>
      <c r="G61" s="4"/>
      <c r="H61" s="20"/>
      <c r="I61" s="104"/>
      <c r="J61" s="90"/>
      <c r="K61" s="101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5" customHeight="1" x14ac:dyDescent="0.25">
      <c r="A62" s="12">
        <v>19</v>
      </c>
      <c r="B62" s="12" t="s">
        <v>14</v>
      </c>
      <c r="C62" s="88">
        <f>SUM(C63:C64)</f>
        <v>476880945.44000006</v>
      </c>
      <c r="D62" s="92"/>
      <c r="E62" s="89">
        <f>SUM(E63:E64)</f>
        <v>490049020.6400001</v>
      </c>
      <c r="F62" s="17"/>
      <c r="G62" s="4"/>
      <c r="H62" s="20"/>
      <c r="I62" s="104"/>
      <c r="J62" s="90"/>
      <c r="K62" s="101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5" customHeight="1" x14ac:dyDescent="0.2">
      <c r="A63" s="6">
        <v>1970</v>
      </c>
      <c r="B63" s="6" t="s">
        <v>78</v>
      </c>
      <c r="C63" s="90">
        <f>(IFERROR(VLOOKUP(A63,'2022'!$A$2:$F$625,6,0),0))</f>
        <v>1153561849.21</v>
      </c>
      <c r="D63" s="90"/>
      <c r="E63" s="90">
        <f>(IFERROR(VLOOKUP(A63,'2021'!$A$2:$F$605,6,0),0))</f>
        <v>1104927267.4100001</v>
      </c>
      <c r="F63" s="17"/>
      <c r="G63" s="4"/>
      <c r="H63" s="20"/>
      <c r="I63" s="104"/>
      <c r="J63" s="90"/>
      <c r="K63" s="101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5" customHeight="1" x14ac:dyDescent="0.2">
      <c r="A64" s="58">
        <v>1975</v>
      </c>
      <c r="B64" s="58" t="s">
        <v>79</v>
      </c>
      <c r="C64" s="90">
        <f>(IFERROR(VLOOKUP(A64,'2022'!$A$2:$F$625,6,0),0))</f>
        <v>-676680903.76999998</v>
      </c>
      <c r="D64" s="90"/>
      <c r="E64" s="90">
        <f>(IFERROR(VLOOKUP(A64,'2021'!$A$2:$F$605,6,0),0))</f>
        <v>-614878246.76999998</v>
      </c>
      <c r="F64" s="3"/>
      <c r="G64" s="4"/>
      <c r="H64" s="20"/>
      <c r="I64" s="104"/>
      <c r="J64" s="90"/>
      <c r="K64" s="101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5.75" x14ac:dyDescent="0.25">
      <c r="A65" s="15"/>
      <c r="B65" s="15"/>
      <c r="C65" s="92"/>
      <c r="D65" s="92"/>
      <c r="E65" s="97"/>
      <c r="F65" s="3"/>
      <c r="G65" s="4"/>
      <c r="H65" s="20"/>
      <c r="I65" s="104"/>
      <c r="J65" s="90"/>
      <c r="K65" s="101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x14ac:dyDescent="0.2">
      <c r="A66" s="2"/>
      <c r="B66" s="3"/>
      <c r="C66" s="90"/>
      <c r="D66" s="90"/>
      <c r="E66" s="91"/>
      <c r="F66" s="3"/>
      <c r="G66" s="4"/>
      <c r="H66" s="20"/>
      <c r="I66" s="104"/>
      <c r="J66" s="90"/>
      <c r="K66" s="101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5.75" x14ac:dyDescent="0.25">
      <c r="A67" s="2"/>
      <c r="B67" s="13" t="s">
        <v>80</v>
      </c>
      <c r="C67" s="98">
        <f>$C$34+$C$12</f>
        <v>10414806855.42</v>
      </c>
      <c r="D67" s="217"/>
      <c r="E67" s="99">
        <f>$E$34+$E$12</f>
        <v>9189972508.8999996</v>
      </c>
      <c r="F67" s="3"/>
      <c r="G67" s="3"/>
      <c r="H67" s="13" t="s">
        <v>24</v>
      </c>
      <c r="I67" s="107">
        <f>+I51+I35</f>
        <v>10414806855.42</v>
      </c>
      <c r="J67" s="217"/>
      <c r="K67" s="108">
        <f>+K51+K35</f>
        <v>9189972508.8999977</v>
      </c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x14ac:dyDescent="0.2">
      <c r="A68" s="2"/>
      <c r="B68" s="3"/>
      <c r="C68" s="90"/>
      <c r="D68" s="90"/>
      <c r="E68" s="91"/>
      <c r="F68" s="3"/>
      <c r="H68" s="3"/>
      <c r="I68" s="104"/>
      <c r="J68" s="90"/>
      <c r="K68" s="104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5" customHeight="1" x14ac:dyDescent="0.2">
      <c r="A69" s="2"/>
      <c r="B69" s="3"/>
      <c r="C69" s="90"/>
      <c r="D69" s="90"/>
      <c r="E69" s="91"/>
      <c r="F69" s="3"/>
      <c r="H69" s="3"/>
      <c r="I69" s="104"/>
      <c r="J69" s="90"/>
      <c r="K69" s="104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5" customHeight="1" x14ac:dyDescent="0.25">
      <c r="A70" s="2"/>
      <c r="B70" s="9" t="s">
        <v>81</v>
      </c>
      <c r="C70" s="90"/>
      <c r="D70" s="90"/>
      <c r="E70" s="91"/>
      <c r="F70" s="3"/>
      <c r="H70" s="9" t="s">
        <v>82</v>
      </c>
      <c r="I70" s="104"/>
      <c r="J70" s="90"/>
      <c r="K70" s="101"/>
      <c r="L70" s="25"/>
      <c r="M70" s="26"/>
      <c r="N70" s="26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5" customHeight="1" x14ac:dyDescent="0.25">
      <c r="A71" s="2"/>
      <c r="B71" s="9"/>
      <c r="C71" s="90"/>
      <c r="D71" s="90"/>
      <c r="E71" s="91"/>
      <c r="F71" s="3"/>
      <c r="H71" s="3"/>
      <c r="I71" s="104"/>
      <c r="J71" s="90"/>
      <c r="K71" s="101"/>
      <c r="L71" s="34"/>
      <c r="M71" s="217"/>
      <c r="N71" s="26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5" customHeight="1" x14ac:dyDescent="0.25">
      <c r="A72" s="16">
        <v>81</v>
      </c>
      <c r="B72" s="9" t="s">
        <v>27</v>
      </c>
      <c r="C72" s="88">
        <f>+C73</f>
        <v>900187156</v>
      </c>
      <c r="D72" s="88"/>
      <c r="E72" s="89">
        <f>E73</f>
        <v>859972664</v>
      </c>
      <c r="F72" s="3"/>
      <c r="G72" s="10">
        <v>91</v>
      </c>
      <c r="H72" s="9" t="s">
        <v>28</v>
      </c>
      <c r="I72" s="88">
        <f>+I73</f>
        <v>408157795</v>
      </c>
      <c r="J72" s="100"/>
      <c r="K72" s="103">
        <f>+K73</f>
        <v>408157795</v>
      </c>
      <c r="L72" s="25"/>
      <c r="M72" s="26"/>
      <c r="N72" s="26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30" x14ac:dyDescent="0.2">
      <c r="A73" s="2">
        <v>8120</v>
      </c>
      <c r="B73" s="43" t="s">
        <v>83</v>
      </c>
      <c r="C73" s="90">
        <f>(IFERROR(VLOOKUP(A73,'2022'!$A$2:$F$625,6,0),0))</f>
        <v>900187156</v>
      </c>
      <c r="D73" s="90"/>
      <c r="E73" s="90">
        <f>(IFERROR(VLOOKUP(A73,'2021'!$A$2:$F$605,6,0),0))</f>
        <v>859972664</v>
      </c>
      <c r="F73" s="3"/>
      <c r="G73" s="4">
        <v>9120</v>
      </c>
      <c r="H73" s="3" t="s">
        <v>84</v>
      </c>
      <c r="I73" s="90">
        <f>(IFERROR(VLOOKUP(G73,'2022'!$A$2:$F$625,6,0),0))</f>
        <v>408157795</v>
      </c>
      <c r="J73" s="90"/>
      <c r="K73" s="90">
        <f>(IFERROR(VLOOKUP(G73,'2021'!$A$2:$F$605,6,0),0))</f>
        <v>408157795</v>
      </c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5.75" x14ac:dyDescent="0.2">
      <c r="A74" s="2"/>
      <c r="B74" s="3"/>
      <c r="C74" s="90"/>
      <c r="D74" s="90"/>
      <c r="E74" s="90"/>
      <c r="F74" s="3"/>
      <c r="G74" s="4"/>
      <c r="H74" s="3"/>
      <c r="I74" s="104"/>
      <c r="J74" s="90"/>
      <c r="K74" s="96"/>
      <c r="L74" s="34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5.75" x14ac:dyDescent="0.2">
      <c r="A75" s="16">
        <v>83</v>
      </c>
      <c r="B75" s="9" t="s">
        <v>29</v>
      </c>
      <c r="C75" s="88">
        <f>+C76+C77</f>
        <v>675955916.50999999</v>
      </c>
      <c r="D75" s="88"/>
      <c r="E75" s="89">
        <f>SUM(E76:E77)</f>
        <v>675955916.50999999</v>
      </c>
      <c r="F75" s="3"/>
      <c r="G75" s="10"/>
      <c r="H75" s="9"/>
      <c r="I75" s="88"/>
      <c r="J75" s="100"/>
      <c r="K75" s="88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5.75" x14ac:dyDescent="0.2">
      <c r="A76" s="2">
        <v>8315</v>
      </c>
      <c r="B76" s="3" t="s">
        <v>85</v>
      </c>
      <c r="C76" s="90">
        <f>(IFERROR(VLOOKUP(A76,'2022'!$A$2:$F$625,6,0),0))</f>
        <v>566994668.79999995</v>
      </c>
      <c r="D76" s="90"/>
      <c r="E76" s="90">
        <f>(IFERROR(VLOOKUP(A76,'2021'!$A$2:$F$605,6,0),0))</f>
        <v>566994668.79999995</v>
      </c>
      <c r="F76" s="9"/>
      <c r="G76" s="4"/>
      <c r="H76" s="3"/>
      <c r="I76" s="90"/>
      <c r="J76" s="90"/>
      <c r="K76" s="90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35.25" customHeight="1" x14ac:dyDescent="0.2">
      <c r="A77" s="2">
        <v>8361</v>
      </c>
      <c r="B77" s="3" t="s">
        <v>87</v>
      </c>
      <c r="C77" s="90">
        <f>(IFERROR(VLOOKUP(A77,'2022'!$A$2:$F$625,6,0),0))</f>
        <v>108961247.70999999</v>
      </c>
      <c r="D77" s="90"/>
      <c r="E77" s="90">
        <f>(IFERROR(VLOOKUP(A77,'2021'!$A$2:$F$605,6,0),0))</f>
        <v>108961247.70999999</v>
      </c>
      <c r="F77" s="3"/>
      <c r="G77" s="4"/>
      <c r="H77" s="3"/>
      <c r="I77" s="90"/>
      <c r="J77" s="90"/>
      <c r="K77" s="90"/>
      <c r="L77" s="25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2"/>
      <c r="Y77" s="32"/>
      <c r="Z77" s="32"/>
    </row>
    <row r="78" spans="1:26" x14ac:dyDescent="0.2">
      <c r="A78" s="2"/>
      <c r="B78" s="3"/>
      <c r="C78" s="90"/>
      <c r="D78" s="90"/>
      <c r="E78" s="91"/>
      <c r="F78" s="3"/>
      <c r="G78" s="4"/>
      <c r="H78" s="3"/>
      <c r="I78" s="104"/>
      <c r="J78" s="90"/>
      <c r="K78" s="101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7"/>
      <c r="Y78" s="27"/>
      <c r="Z78" s="27"/>
    </row>
    <row r="79" spans="1:26" ht="15.75" x14ac:dyDescent="0.2">
      <c r="A79" s="2"/>
      <c r="B79" s="9" t="s">
        <v>88</v>
      </c>
      <c r="C79" s="90"/>
      <c r="D79" s="90"/>
      <c r="E79" s="91"/>
      <c r="F79" s="9"/>
      <c r="G79" s="4"/>
      <c r="H79" s="9" t="s">
        <v>89</v>
      </c>
      <c r="I79" s="104"/>
      <c r="J79" s="90"/>
      <c r="K79" s="101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7"/>
      <c r="Y79" s="27"/>
      <c r="Z79" s="27"/>
    </row>
    <row r="80" spans="1:26" ht="15.75" x14ac:dyDescent="0.2">
      <c r="A80" s="2"/>
      <c r="B80" s="3"/>
      <c r="C80" s="90"/>
      <c r="D80" s="90"/>
      <c r="E80" s="91"/>
      <c r="F80" s="3"/>
      <c r="G80" s="2"/>
      <c r="H80" s="2"/>
      <c r="I80" s="104"/>
      <c r="J80" s="90"/>
      <c r="K80" s="96"/>
      <c r="L80" s="25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2"/>
      <c r="Y80" s="32"/>
      <c r="Z80" s="32"/>
    </row>
    <row r="81" spans="1:26" ht="15.75" x14ac:dyDescent="0.2">
      <c r="A81" s="16">
        <v>89</v>
      </c>
      <c r="B81" s="9" t="s">
        <v>32</v>
      </c>
      <c r="C81" s="88">
        <f>+C82+C83</f>
        <v>-1576143072.51</v>
      </c>
      <c r="D81" s="88"/>
      <c r="E81" s="89">
        <f>SUM(E82:E83)</f>
        <v>-1535928580.51</v>
      </c>
      <c r="F81" s="3"/>
      <c r="G81" s="10">
        <v>99</v>
      </c>
      <c r="H81" s="9" t="s">
        <v>33</v>
      </c>
      <c r="I81" s="88">
        <f>SUM(I82:I83)</f>
        <v>-408157795</v>
      </c>
      <c r="J81" s="88"/>
      <c r="K81" s="88">
        <f>K82</f>
        <v>-408157795</v>
      </c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7"/>
      <c r="Y81" s="27"/>
      <c r="Z81" s="27"/>
    </row>
    <row r="82" spans="1:26" x14ac:dyDescent="0.2">
      <c r="A82" s="2">
        <v>8905</v>
      </c>
      <c r="B82" s="3" t="s">
        <v>90</v>
      </c>
      <c r="C82" s="90">
        <f>(IFERROR(VLOOKUP(A82,'2022'!$A$2:$F$625,6,0),0))</f>
        <v>-900187156</v>
      </c>
      <c r="D82" s="90"/>
      <c r="E82" s="90">
        <f>(IFERROR(VLOOKUP(A82,'2021'!$A$2:$F$605,6,0),0))</f>
        <v>-859972664</v>
      </c>
      <c r="F82" s="3"/>
      <c r="G82" s="4">
        <v>9905</v>
      </c>
      <c r="H82" s="3" t="s">
        <v>86</v>
      </c>
      <c r="I82" s="90">
        <f>(IFERROR(VLOOKUP(G82,'2022'!$A$2:$F$625,6,0),0))</f>
        <v>-408157795</v>
      </c>
      <c r="J82" s="90"/>
      <c r="K82" s="90">
        <f>(IFERROR(VLOOKUP(G82,'2021'!$A$2:$F$605,6,0),0))</f>
        <v>-408157795</v>
      </c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7"/>
      <c r="Y82" s="27"/>
      <c r="Z82" s="27"/>
    </row>
    <row r="83" spans="1:26" x14ac:dyDescent="0.2">
      <c r="A83" s="2">
        <v>8915</v>
      </c>
      <c r="B83" s="3" t="s">
        <v>91</v>
      </c>
      <c r="C83" s="90">
        <f>(IFERROR(VLOOKUP(A83,'2022'!$A$2:$F$625,6,0),0))</f>
        <v>-675955916.50999999</v>
      </c>
      <c r="D83" s="90"/>
      <c r="E83" s="90">
        <f>(IFERROR(VLOOKUP(A83,'2021'!$A$2:$F$605,6,0),0))</f>
        <v>-675955916.50999999</v>
      </c>
      <c r="F83" s="3"/>
      <c r="G83" s="4"/>
      <c r="H83" s="3"/>
      <c r="I83" s="90"/>
      <c r="J83" s="90"/>
      <c r="K83" s="90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7"/>
      <c r="Y83" s="27"/>
      <c r="Z83" s="27"/>
    </row>
    <row r="84" spans="1:26" x14ac:dyDescent="0.2">
      <c r="A84" s="2"/>
      <c r="B84" s="3"/>
      <c r="C84" s="90"/>
      <c r="D84" s="90"/>
      <c r="E84" s="91"/>
      <c r="F84" s="3"/>
      <c r="G84" s="23"/>
      <c r="H84" s="2"/>
      <c r="I84" s="104"/>
      <c r="J84" s="90"/>
      <c r="K84" s="10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7"/>
      <c r="Y84" s="27"/>
      <c r="Z84" s="27"/>
    </row>
    <row r="85" spans="1:26" x14ac:dyDescent="0.2">
      <c r="A85" s="2"/>
      <c r="B85" s="3"/>
      <c r="C85" s="90"/>
      <c r="D85" s="90"/>
      <c r="E85" s="91"/>
      <c r="F85" s="3"/>
      <c r="G85" s="23"/>
      <c r="H85" s="2"/>
      <c r="I85" s="104"/>
      <c r="J85" s="90"/>
      <c r="K85" s="10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7"/>
      <c r="Y85" s="27"/>
      <c r="Z85" s="27"/>
    </row>
    <row r="86" spans="1:26" x14ac:dyDescent="0.2">
      <c r="A86" s="2"/>
      <c r="B86" s="3"/>
      <c r="C86" s="3"/>
      <c r="D86" s="3"/>
      <c r="E86" s="59"/>
      <c r="F86" s="3"/>
      <c r="G86" s="23"/>
      <c r="H86" s="2"/>
      <c r="I86" s="104"/>
      <c r="J86" s="90"/>
      <c r="K86" s="10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7"/>
      <c r="Y86" s="27"/>
      <c r="Z86" s="27"/>
    </row>
    <row r="87" spans="1:26" x14ac:dyDescent="0.2">
      <c r="A87" s="2"/>
      <c r="B87" s="3"/>
      <c r="C87" s="3"/>
      <c r="D87" s="3"/>
      <c r="E87" s="59"/>
      <c r="F87" s="3"/>
      <c r="G87" s="23"/>
      <c r="H87" s="2"/>
      <c r="I87" s="54"/>
      <c r="J87" s="3"/>
      <c r="K87" s="67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7"/>
      <c r="Y87" s="27"/>
      <c r="Z87" s="27"/>
    </row>
    <row r="88" spans="1:26" ht="15.75" x14ac:dyDescent="0.2">
      <c r="A88" s="2"/>
      <c r="B88" s="3"/>
      <c r="C88" s="3"/>
      <c r="D88" s="3"/>
      <c r="E88" s="59"/>
      <c r="F88" s="9"/>
      <c r="G88" s="23"/>
      <c r="H88" s="3"/>
      <c r="I88" s="54"/>
      <c r="J88" s="3"/>
      <c r="K88" s="67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7"/>
      <c r="Y88" s="27"/>
      <c r="Z88" s="27"/>
    </row>
    <row r="89" spans="1:26" x14ac:dyDescent="0.2">
      <c r="A89" s="2"/>
      <c r="B89" s="3"/>
      <c r="C89" s="3"/>
      <c r="D89" s="3"/>
      <c r="E89" s="59"/>
      <c r="F89" s="3"/>
      <c r="G89" s="23"/>
      <c r="H89" s="3"/>
      <c r="I89" s="54"/>
      <c r="J89" s="3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7"/>
      <c r="Y89" s="27"/>
      <c r="Z89" s="27"/>
    </row>
    <row r="90" spans="1:26" x14ac:dyDescent="0.2">
      <c r="A90" s="2"/>
      <c r="B90" s="27"/>
      <c r="C90" s="22"/>
      <c r="D90" s="22"/>
      <c r="E90" s="59"/>
      <c r="F90" s="3"/>
      <c r="G90" s="39"/>
      <c r="H90" s="6"/>
      <c r="I90" s="27"/>
      <c r="J90" s="3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7"/>
      <c r="Y90" s="27"/>
      <c r="Z90" s="27"/>
    </row>
    <row r="91" spans="1:26" ht="18.75" customHeight="1" x14ac:dyDescent="0.25">
      <c r="A91" s="2"/>
      <c r="C91" s="57" t="s">
        <v>34</v>
      </c>
      <c r="D91" s="57"/>
      <c r="E91" s="32"/>
      <c r="F91" s="3"/>
      <c r="G91" s="26"/>
      <c r="H91" s="12" t="s">
        <v>496</v>
      </c>
      <c r="J91" s="3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7"/>
      <c r="Y91" s="27"/>
      <c r="Z91" s="27"/>
    </row>
    <row r="92" spans="1:26" ht="15.75" x14ac:dyDescent="0.25">
      <c r="A92" s="2"/>
      <c r="C92" s="21" t="s">
        <v>92</v>
      </c>
      <c r="D92" s="22"/>
      <c r="E92" s="6"/>
      <c r="F92" s="3"/>
      <c r="G92" s="26"/>
      <c r="H92" s="29" t="s">
        <v>497</v>
      </c>
      <c r="J92" s="3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7"/>
      <c r="Y92" s="27"/>
      <c r="Z92" s="27"/>
    </row>
    <row r="93" spans="1:26" ht="15.75" x14ac:dyDescent="0.25">
      <c r="A93" s="2"/>
      <c r="B93" s="3"/>
      <c r="C93" s="3"/>
      <c r="D93" s="3"/>
      <c r="E93" s="59"/>
      <c r="F93" s="3"/>
      <c r="G93" s="26"/>
      <c r="H93" s="29" t="s">
        <v>36</v>
      </c>
      <c r="J93" s="3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7"/>
      <c r="Y93" s="27"/>
      <c r="Z93" s="27"/>
    </row>
    <row r="94" spans="1:26" ht="15.75" customHeight="1" x14ac:dyDescent="0.25">
      <c r="A94" s="27"/>
      <c r="B94" s="25"/>
      <c r="C94" s="25"/>
      <c r="D94" s="25"/>
      <c r="E94" s="59"/>
      <c r="F94" s="3"/>
      <c r="G94" s="26"/>
      <c r="H94" s="25"/>
      <c r="I94" s="38"/>
      <c r="J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7"/>
      <c r="Y94" s="27"/>
      <c r="Z94" s="27"/>
    </row>
    <row r="95" spans="1:26" ht="15.75" customHeight="1" x14ac:dyDescent="0.25">
      <c r="A95" s="27"/>
      <c r="B95" s="26"/>
      <c r="C95" s="26"/>
      <c r="D95" s="26"/>
      <c r="E95" s="63"/>
      <c r="F95" s="3"/>
      <c r="G95" s="26"/>
      <c r="H95" s="26"/>
      <c r="I95" s="26"/>
      <c r="J95" s="26"/>
      <c r="K95" s="68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7"/>
      <c r="Y95" s="27"/>
      <c r="Z95" s="27"/>
    </row>
    <row r="96" spans="1:26" ht="15.75" customHeight="1" x14ac:dyDescent="0.25">
      <c r="A96" s="27"/>
      <c r="B96" s="26"/>
      <c r="C96" s="26"/>
      <c r="D96" s="26"/>
      <c r="E96" s="63"/>
      <c r="F96" s="3"/>
      <c r="G96" s="26"/>
      <c r="H96" s="26"/>
      <c r="I96" s="26"/>
      <c r="J96" s="26"/>
      <c r="K96" s="68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7"/>
      <c r="Y96" s="27"/>
      <c r="Z96" s="27"/>
    </row>
    <row r="97" spans="1:26" ht="15.75" customHeight="1" x14ac:dyDescent="0.25">
      <c r="A97" s="27"/>
      <c r="B97" s="26"/>
      <c r="C97" s="26"/>
      <c r="D97" s="26"/>
      <c r="E97" s="63"/>
      <c r="F97" s="3"/>
      <c r="G97" s="39"/>
      <c r="H97" s="26"/>
      <c r="I97" s="26"/>
      <c r="J97" s="26"/>
      <c r="K97" s="68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7"/>
      <c r="Y97" s="27"/>
      <c r="Z97" s="27"/>
    </row>
    <row r="98" spans="1:26" ht="15.75" customHeight="1" x14ac:dyDescent="0.25">
      <c r="A98" s="27"/>
      <c r="B98" s="26"/>
      <c r="C98" s="26"/>
      <c r="D98" s="26"/>
      <c r="E98" s="63"/>
      <c r="F98" s="25"/>
      <c r="G98" s="39"/>
      <c r="H98" s="26"/>
      <c r="I98" s="26"/>
      <c r="J98" s="26"/>
      <c r="K98" s="68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7"/>
      <c r="Y98" s="27"/>
      <c r="Z98" s="27"/>
    </row>
    <row r="99" spans="1:26" ht="15.75" customHeight="1" x14ac:dyDescent="0.25">
      <c r="A99" s="27"/>
      <c r="B99" s="26"/>
      <c r="C99" s="26"/>
      <c r="D99" s="26"/>
      <c r="E99" s="63"/>
      <c r="F99" s="26"/>
      <c r="G99" s="39"/>
      <c r="H99" s="26"/>
      <c r="I99" s="26"/>
      <c r="J99" s="26"/>
      <c r="K99" s="68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7"/>
      <c r="Y99" s="27"/>
      <c r="Z99" s="27"/>
    </row>
    <row r="100" spans="1:26" ht="15.75" customHeight="1" x14ac:dyDescent="0.25">
      <c r="A100" s="27"/>
      <c r="B100" s="26"/>
      <c r="C100" s="26"/>
      <c r="D100" s="26"/>
      <c r="E100" s="63"/>
      <c r="F100" s="26"/>
      <c r="G100" s="39"/>
      <c r="H100" s="26"/>
      <c r="I100" s="26"/>
      <c r="J100" s="26"/>
      <c r="K100" s="68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7"/>
      <c r="Y100" s="27"/>
      <c r="Z100" s="27"/>
    </row>
    <row r="101" spans="1:26" ht="15.75" customHeight="1" x14ac:dyDescent="0.25">
      <c r="A101" s="27"/>
      <c r="B101" s="25"/>
      <c r="C101" s="25"/>
      <c r="D101" s="25"/>
      <c r="E101" s="59"/>
      <c r="F101" s="26"/>
      <c r="G101" s="39"/>
      <c r="H101" s="25"/>
      <c r="I101" s="38"/>
      <c r="J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7"/>
      <c r="Y101" s="27"/>
      <c r="Z101" s="27"/>
    </row>
    <row r="102" spans="1:26" ht="15.75" customHeight="1" x14ac:dyDescent="0.25">
      <c r="A102" s="27"/>
      <c r="B102" s="25"/>
      <c r="C102" s="25"/>
      <c r="D102" s="25"/>
      <c r="E102" s="59"/>
      <c r="F102" s="26"/>
      <c r="G102" s="39"/>
      <c r="H102" s="25"/>
      <c r="I102" s="38"/>
      <c r="J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7"/>
      <c r="Y102" s="27"/>
      <c r="Z102" s="27"/>
    </row>
    <row r="103" spans="1:26" ht="15.75" customHeight="1" x14ac:dyDescent="0.25">
      <c r="A103" s="27"/>
      <c r="B103" s="25"/>
      <c r="C103" s="25"/>
      <c r="D103" s="25"/>
      <c r="E103" s="59"/>
      <c r="F103" s="26"/>
      <c r="G103" s="39"/>
      <c r="H103" s="25"/>
      <c r="I103" s="38"/>
      <c r="J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7"/>
      <c r="Y103" s="27"/>
      <c r="Z103" s="27"/>
    </row>
    <row r="104" spans="1:26" ht="15.75" customHeight="1" x14ac:dyDescent="0.25">
      <c r="A104" s="27"/>
      <c r="B104" s="25"/>
      <c r="C104" s="25"/>
      <c r="D104" s="25"/>
      <c r="E104" s="59"/>
      <c r="F104" s="26"/>
      <c r="G104" s="39"/>
      <c r="H104" s="25"/>
      <c r="I104" s="38"/>
      <c r="J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7"/>
      <c r="Y104" s="27"/>
      <c r="Z104" s="27"/>
    </row>
    <row r="105" spans="1:26" ht="15.75" customHeight="1" x14ac:dyDescent="0.2">
      <c r="A105" s="27"/>
      <c r="B105" s="25"/>
      <c r="C105" s="25"/>
      <c r="D105" s="25"/>
      <c r="E105" s="59"/>
      <c r="F105" s="25"/>
      <c r="G105" s="39"/>
      <c r="H105" s="25"/>
      <c r="I105" s="38"/>
      <c r="J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7"/>
      <c r="Y105" s="27"/>
      <c r="Z105" s="27"/>
    </row>
    <row r="106" spans="1:26" ht="15.75" customHeight="1" x14ac:dyDescent="0.2">
      <c r="A106" s="27"/>
      <c r="B106" s="25"/>
      <c r="C106" s="25"/>
      <c r="D106" s="25"/>
      <c r="E106" s="59"/>
      <c r="F106" s="25"/>
      <c r="G106" s="39"/>
      <c r="H106" s="25"/>
      <c r="I106" s="38"/>
      <c r="J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7"/>
      <c r="Y106" s="27"/>
      <c r="Z106" s="27"/>
    </row>
    <row r="107" spans="1:26" ht="15.75" customHeight="1" x14ac:dyDescent="0.2">
      <c r="A107" s="27"/>
      <c r="B107" s="25"/>
      <c r="C107" s="25"/>
      <c r="D107" s="25"/>
      <c r="E107" s="59"/>
      <c r="F107" s="25"/>
      <c r="G107" s="39"/>
      <c r="H107" s="25"/>
      <c r="I107" s="38"/>
      <c r="J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7"/>
      <c r="Y107" s="27"/>
      <c r="Z107" s="27"/>
    </row>
    <row r="108" spans="1:26" ht="15.75" customHeight="1" x14ac:dyDescent="0.2">
      <c r="A108" s="27"/>
      <c r="B108" s="25"/>
      <c r="C108" s="25"/>
      <c r="D108" s="25"/>
      <c r="E108" s="59"/>
      <c r="F108" s="25"/>
      <c r="G108" s="39"/>
      <c r="H108" s="25"/>
      <c r="I108" s="38"/>
      <c r="J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7"/>
      <c r="Y108" s="27"/>
      <c r="Z108" s="27"/>
    </row>
    <row r="109" spans="1:26" ht="15.75" customHeight="1" x14ac:dyDescent="0.2">
      <c r="A109" s="27"/>
      <c r="B109" s="25"/>
      <c r="C109" s="25"/>
      <c r="D109" s="25"/>
      <c r="E109" s="59"/>
      <c r="F109" s="25"/>
      <c r="G109" s="39"/>
      <c r="H109" s="25"/>
      <c r="I109" s="38"/>
      <c r="J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7"/>
      <c r="Y109" s="27"/>
      <c r="Z109" s="27"/>
    </row>
    <row r="110" spans="1:26" ht="15.75" customHeight="1" x14ac:dyDescent="0.2">
      <c r="A110" s="27"/>
      <c r="B110" s="25"/>
      <c r="C110" s="25"/>
      <c r="D110" s="25"/>
      <c r="E110" s="59"/>
      <c r="F110" s="25"/>
      <c r="G110" s="39"/>
      <c r="H110" s="25"/>
      <c r="I110" s="38"/>
      <c r="J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7"/>
      <c r="Y110" s="27"/>
      <c r="Z110" s="27"/>
    </row>
    <row r="111" spans="1:26" ht="15.75" customHeight="1" x14ac:dyDescent="0.2">
      <c r="A111" s="27"/>
      <c r="B111" s="25"/>
      <c r="C111" s="25"/>
      <c r="D111" s="25"/>
      <c r="E111" s="59"/>
      <c r="F111" s="25"/>
      <c r="G111" s="39"/>
      <c r="H111" s="25"/>
      <c r="I111" s="38"/>
      <c r="J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7"/>
      <c r="Y111" s="27"/>
      <c r="Z111" s="27"/>
    </row>
    <row r="112" spans="1:26" ht="15.75" customHeight="1" x14ac:dyDescent="0.2">
      <c r="A112" s="27"/>
      <c r="B112" s="25"/>
      <c r="C112" s="25"/>
      <c r="D112" s="25"/>
      <c r="E112" s="59"/>
      <c r="F112" s="25"/>
      <c r="G112" s="39"/>
      <c r="H112" s="25"/>
      <c r="I112" s="38"/>
      <c r="J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7"/>
      <c r="Y112" s="27"/>
      <c r="Z112" s="27"/>
    </row>
    <row r="113" spans="1:26" ht="15.75" customHeight="1" x14ac:dyDescent="0.2">
      <c r="A113" s="27"/>
      <c r="B113" s="25"/>
      <c r="C113" s="25"/>
      <c r="D113" s="25"/>
      <c r="E113" s="59"/>
      <c r="F113" s="25"/>
      <c r="G113" s="39"/>
      <c r="H113" s="25"/>
      <c r="I113" s="38"/>
      <c r="J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7"/>
      <c r="Y113" s="27"/>
      <c r="Z113" s="27"/>
    </row>
    <row r="114" spans="1:26" ht="15.75" customHeight="1" x14ac:dyDescent="0.2">
      <c r="A114" s="27"/>
      <c r="B114" s="25"/>
      <c r="C114" s="25"/>
      <c r="D114" s="25"/>
      <c r="E114" s="59"/>
      <c r="F114" s="25"/>
      <c r="G114" s="39"/>
      <c r="H114" s="25"/>
      <c r="I114" s="38"/>
      <c r="J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7"/>
      <c r="Y114" s="27"/>
      <c r="Z114" s="27"/>
    </row>
    <row r="115" spans="1:26" ht="15.75" customHeight="1" x14ac:dyDescent="0.2">
      <c r="A115" s="27"/>
      <c r="B115" s="25"/>
      <c r="C115" s="25"/>
      <c r="D115" s="25"/>
      <c r="E115" s="59"/>
      <c r="F115" s="25"/>
      <c r="G115" s="39"/>
      <c r="H115" s="25"/>
      <c r="I115" s="38"/>
      <c r="J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7"/>
      <c r="Y115" s="27"/>
      <c r="Z115" s="27"/>
    </row>
    <row r="116" spans="1:26" ht="15.75" customHeight="1" x14ac:dyDescent="0.2">
      <c r="A116" s="27"/>
      <c r="B116" s="25"/>
      <c r="C116" s="25"/>
      <c r="D116" s="25"/>
      <c r="E116" s="59"/>
      <c r="F116" s="25"/>
      <c r="G116" s="39"/>
      <c r="H116" s="25"/>
      <c r="I116" s="38"/>
      <c r="J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7"/>
      <c r="Y116" s="27"/>
      <c r="Z116" s="27"/>
    </row>
    <row r="117" spans="1:26" ht="15.75" customHeight="1" x14ac:dyDescent="0.2">
      <c r="A117" s="27"/>
      <c r="B117" s="25"/>
      <c r="C117" s="25"/>
      <c r="D117" s="25"/>
      <c r="E117" s="59"/>
      <c r="F117" s="25"/>
      <c r="G117" s="39"/>
      <c r="H117" s="25"/>
      <c r="I117" s="38"/>
      <c r="J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7"/>
      <c r="Y117" s="27"/>
      <c r="Z117" s="27"/>
    </row>
    <row r="118" spans="1:26" ht="15.75" customHeight="1" x14ac:dyDescent="0.2">
      <c r="A118" s="27"/>
      <c r="B118" s="25"/>
      <c r="C118" s="25"/>
      <c r="D118" s="25"/>
      <c r="E118" s="59"/>
      <c r="F118" s="25"/>
      <c r="G118" s="39"/>
      <c r="H118" s="25"/>
      <c r="I118" s="38"/>
      <c r="J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7"/>
      <c r="Y118" s="27"/>
      <c r="Z118" s="27"/>
    </row>
    <row r="119" spans="1:26" ht="15.75" customHeight="1" x14ac:dyDescent="0.2">
      <c r="A119" s="27"/>
      <c r="B119" s="25"/>
      <c r="C119" s="25"/>
      <c r="D119" s="25"/>
      <c r="E119" s="59"/>
      <c r="F119" s="25"/>
      <c r="G119" s="39"/>
      <c r="H119" s="25"/>
      <c r="I119" s="38"/>
      <c r="J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7"/>
      <c r="Y119" s="27"/>
      <c r="Z119" s="27"/>
    </row>
    <row r="120" spans="1:26" ht="15.75" customHeight="1" x14ac:dyDescent="0.2">
      <c r="A120" s="27"/>
      <c r="B120" s="25"/>
      <c r="C120" s="25"/>
      <c r="D120" s="25"/>
      <c r="E120" s="59"/>
      <c r="F120" s="25"/>
      <c r="G120" s="39"/>
      <c r="H120" s="25"/>
      <c r="I120" s="38"/>
      <c r="J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7"/>
      <c r="Y120" s="27"/>
      <c r="Z120" s="27"/>
    </row>
    <row r="121" spans="1:26" ht="15.75" customHeight="1" x14ac:dyDescent="0.2">
      <c r="A121" s="27"/>
      <c r="B121" s="25"/>
      <c r="C121" s="25"/>
      <c r="D121" s="25"/>
      <c r="E121" s="59"/>
      <c r="F121" s="25"/>
      <c r="G121" s="39"/>
      <c r="H121" s="25"/>
      <c r="I121" s="38"/>
      <c r="J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7"/>
      <c r="Y121" s="27"/>
      <c r="Z121" s="27"/>
    </row>
    <row r="122" spans="1:26" ht="15.75" customHeight="1" x14ac:dyDescent="0.2">
      <c r="A122" s="27"/>
      <c r="B122" s="25"/>
      <c r="C122" s="25"/>
      <c r="D122" s="25"/>
      <c r="E122" s="59"/>
      <c r="F122" s="25"/>
      <c r="G122" s="39"/>
      <c r="H122" s="25"/>
      <c r="I122" s="38"/>
      <c r="J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7"/>
      <c r="Y122" s="27"/>
      <c r="Z122" s="27"/>
    </row>
    <row r="123" spans="1:26" ht="15.75" customHeight="1" x14ac:dyDescent="0.2">
      <c r="A123" s="27"/>
      <c r="B123" s="25"/>
      <c r="C123" s="25"/>
      <c r="D123" s="25"/>
      <c r="E123" s="59"/>
      <c r="F123" s="25"/>
      <c r="G123" s="39"/>
      <c r="H123" s="25"/>
      <c r="I123" s="38"/>
      <c r="J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7"/>
      <c r="Y123" s="27"/>
      <c r="Z123" s="27"/>
    </row>
    <row r="124" spans="1:26" ht="15.75" customHeight="1" x14ac:dyDescent="0.2">
      <c r="A124" s="27"/>
      <c r="B124" s="25"/>
      <c r="C124" s="25"/>
      <c r="D124" s="25"/>
      <c r="E124" s="59"/>
      <c r="F124" s="25"/>
      <c r="G124" s="39"/>
      <c r="H124" s="25"/>
      <c r="I124" s="38"/>
      <c r="J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7"/>
      <c r="Y124" s="27"/>
      <c r="Z124" s="27"/>
    </row>
    <row r="125" spans="1:26" ht="15.75" customHeight="1" x14ac:dyDescent="0.2">
      <c r="A125" s="27"/>
      <c r="B125" s="25"/>
      <c r="C125" s="25"/>
      <c r="D125" s="25"/>
      <c r="E125" s="59"/>
      <c r="F125" s="25"/>
      <c r="G125" s="39"/>
      <c r="H125" s="25"/>
      <c r="I125" s="38"/>
      <c r="J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7"/>
      <c r="Y125" s="27"/>
      <c r="Z125" s="27"/>
    </row>
    <row r="126" spans="1:26" ht="15.75" customHeight="1" x14ac:dyDescent="0.2">
      <c r="A126" s="27"/>
      <c r="B126" s="25"/>
      <c r="C126" s="25"/>
      <c r="D126" s="25"/>
      <c r="E126" s="59"/>
      <c r="F126" s="25"/>
      <c r="G126" s="39"/>
      <c r="H126" s="25"/>
      <c r="I126" s="38"/>
      <c r="J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7"/>
      <c r="Y126" s="27"/>
      <c r="Z126" s="27"/>
    </row>
    <row r="127" spans="1:26" ht="15.75" customHeight="1" x14ac:dyDescent="0.2">
      <c r="A127" s="27"/>
      <c r="B127" s="25"/>
      <c r="C127" s="25"/>
      <c r="D127" s="25"/>
      <c r="E127" s="59"/>
      <c r="F127" s="25"/>
      <c r="G127" s="39"/>
      <c r="H127" s="25"/>
      <c r="I127" s="38"/>
      <c r="J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7"/>
      <c r="Y127" s="27"/>
      <c r="Z127" s="27"/>
    </row>
    <row r="128" spans="1:26" ht="15.75" customHeight="1" x14ac:dyDescent="0.2">
      <c r="A128" s="27"/>
      <c r="B128" s="25"/>
      <c r="C128" s="25"/>
      <c r="D128" s="25"/>
      <c r="E128" s="59"/>
      <c r="F128" s="25"/>
      <c r="G128" s="39"/>
      <c r="H128" s="25"/>
      <c r="I128" s="38"/>
      <c r="J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7"/>
      <c r="Y128" s="27"/>
      <c r="Z128" s="27"/>
    </row>
    <row r="129" spans="1:26" ht="15.75" customHeight="1" x14ac:dyDescent="0.2">
      <c r="A129" s="27"/>
      <c r="B129" s="25"/>
      <c r="C129" s="25"/>
      <c r="D129" s="25"/>
      <c r="E129" s="59"/>
      <c r="F129" s="25"/>
      <c r="G129" s="39"/>
      <c r="H129" s="25"/>
      <c r="I129" s="38"/>
      <c r="J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7"/>
      <c r="Y129" s="27"/>
      <c r="Z129" s="27"/>
    </row>
    <row r="130" spans="1:26" ht="15.75" customHeight="1" x14ac:dyDescent="0.2">
      <c r="A130" s="27"/>
      <c r="B130" s="25"/>
      <c r="C130" s="25"/>
      <c r="D130" s="25"/>
      <c r="E130" s="59"/>
      <c r="F130" s="25"/>
      <c r="G130" s="39"/>
      <c r="H130" s="25"/>
      <c r="I130" s="38"/>
      <c r="J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7"/>
      <c r="Y130" s="27"/>
      <c r="Z130" s="27"/>
    </row>
    <row r="131" spans="1:26" ht="15.75" customHeight="1" x14ac:dyDescent="0.2">
      <c r="A131" s="27"/>
      <c r="B131" s="25"/>
      <c r="C131" s="25"/>
      <c r="D131" s="25"/>
      <c r="E131" s="59"/>
      <c r="F131" s="25"/>
      <c r="G131" s="39"/>
      <c r="H131" s="25"/>
      <c r="I131" s="38"/>
      <c r="J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7"/>
      <c r="Y131" s="27"/>
      <c r="Z131" s="27"/>
    </row>
    <row r="132" spans="1:26" ht="15.75" customHeight="1" x14ac:dyDescent="0.2">
      <c r="A132" s="27"/>
      <c r="B132" s="25"/>
      <c r="C132" s="25"/>
      <c r="D132" s="25"/>
      <c r="E132" s="59"/>
      <c r="F132" s="25"/>
      <c r="G132" s="39"/>
      <c r="H132" s="25"/>
      <c r="I132" s="38"/>
      <c r="J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7"/>
      <c r="Y132" s="27"/>
      <c r="Z132" s="27"/>
    </row>
    <row r="133" spans="1:26" ht="15.75" customHeight="1" x14ac:dyDescent="0.2">
      <c r="A133" s="27"/>
      <c r="B133" s="25"/>
      <c r="C133" s="25"/>
      <c r="D133" s="25"/>
      <c r="E133" s="59"/>
      <c r="F133" s="25"/>
      <c r="G133" s="39"/>
      <c r="H133" s="25"/>
      <c r="I133" s="38"/>
      <c r="J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7"/>
      <c r="Y133" s="27"/>
      <c r="Z133" s="27"/>
    </row>
    <row r="134" spans="1:26" ht="15.75" customHeight="1" x14ac:dyDescent="0.2">
      <c r="A134" s="27"/>
      <c r="B134" s="25"/>
      <c r="C134" s="25"/>
      <c r="D134" s="25"/>
      <c r="E134" s="59"/>
      <c r="F134" s="25"/>
      <c r="G134" s="39"/>
      <c r="H134" s="25"/>
      <c r="I134" s="38"/>
      <c r="J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7"/>
      <c r="Y134" s="27"/>
      <c r="Z134" s="27"/>
    </row>
    <row r="135" spans="1:26" ht="15.75" customHeight="1" x14ac:dyDescent="0.2">
      <c r="A135" s="27"/>
      <c r="B135" s="25"/>
      <c r="C135" s="25"/>
      <c r="D135" s="25"/>
      <c r="E135" s="59"/>
      <c r="F135" s="25"/>
      <c r="G135" s="39"/>
      <c r="H135" s="25"/>
      <c r="I135" s="38"/>
      <c r="J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7"/>
      <c r="Y135" s="27"/>
      <c r="Z135" s="27"/>
    </row>
    <row r="136" spans="1:26" ht="15.75" customHeight="1" x14ac:dyDescent="0.2">
      <c r="A136" s="27"/>
      <c r="B136" s="25"/>
      <c r="C136" s="25"/>
      <c r="D136" s="25"/>
      <c r="E136" s="59"/>
      <c r="F136" s="25"/>
      <c r="G136" s="39"/>
      <c r="H136" s="25"/>
      <c r="I136" s="38"/>
      <c r="J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7"/>
      <c r="Y136" s="27"/>
      <c r="Z136" s="27"/>
    </row>
    <row r="137" spans="1:26" ht="15.75" customHeight="1" x14ac:dyDescent="0.2">
      <c r="A137" s="27"/>
      <c r="B137" s="25"/>
      <c r="C137" s="25"/>
      <c r="D137" s="25"/>
      <c r="E137" s="59"/>
      <c r="F137" s="25"/>
      <c r="G137" s="39"/>
      <c r="H137" s="25"/>
      <c r="I137" s="38"/>
      <c r="J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7"/>
      <c r="Y137" s="27"/>
      <c r="Z137" s="27"/>
    </row>
    <row r="138" spans="1:26" ht="15.75" customHeight="1" x14ac:dyDescent="0.2">
      <c r="A138" s="27"/>
      <c r="B138" s="25"/>
      <c r="C138" s="25"/>
      <c r="D138" s="25"/>
      <c r="E138" s="59"/>
      <c r="F138" s="25"/>
      <c r="G138" s="39"/>
      <c r="H138" s="25"/>
      <c r="I138" s="38"/>
      <c r="J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7"/>
      <c r="Y138" s="27"/>
      <c r="Z138" s="27"/>
    </row>
    <row r="139" spans="1:26" ht="15.75" customHeight="1" x14ac:dyDescent="0.2">
      <c r="A139" s="27"/>
      <c r="B139" s="25"/>
      <c r="C139" s="25"/>
      <c r="D139" s="25"/>
      <c r="E139" s="59"/>
      <c r="F139" s="25"/>
      <c r="G139" s="39"/>
      <c r="H139" s="25"/>
      <c r="I139" s="38"/>
      <c r="J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7"/>
      <c r="Y139" s="27"/>
      <c r="Z139" s="27"/>
    </row>
    <row r="140" spans="1:26" ht="15.75" customHeight="1" x14ac:dyDescent="0.2">
      <c r="A140" s="27"/>
      <c r="B140" s="25"/>
      <c r="C140" s="25"/>
      <c r="D140" s="25"/>
      <c r="E140" s="59"/>
      <c r="F140" s="25"/>
      <c r="G140" s="39"/>
      <c r="H140" s="25"/>
      <c r="I140" s="38"/>
      <c r="J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7"/>
      <c r="Y140" s="27"/>
      <c r="Z140" s="27"/>
    </row>
    <row r="141" spans="1:26" ht="15.75" customHeight="1" x14ac:dyDescent="0.2">
      <c r="A141" s="27"/>
      <c r="B141" s="25"/>
      <c r="C141" s="25"/>
      <c r="D141" s="25"/>
      <c r="E141" s="59"/>
      <c r="F141" s="25"/>
      <c r="G141" s="39"/>
      <c r="H141" s="25"/>
      <c r="I141" s="38"/>
      <c r="J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7"/>
      <c r="Y141" s="27"/>
      <c r="Z141" s="27"/>
    </row>
    <row r="142" spans="1:26" ht="15.75" customHeight="1" x14ac:dyDescent="0.2">
      <c r="A142" s="27"/>
      <c r="B142" s="25"/>
      <c r="C142" s="25"/>
      <c r="D142" s="25"/>
      <c r="E142" s="59"/>
      <c r="F142" s="25"/>
      <c r="G142" s="39"/>
      <c r="H142" s="25"/>
      <c r="I142" s="38"/>
      <c r="J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7"/>
      <c r="Y142" s="27"/>
      <c r="Z142" s="27"/>
    </row>
    <row r="143" spans="1:26" ht="15.75" customHeight="1" x14ac:dyDescent="0.2">
      <c r="A143" s="27"/>
      <c r="B143" s="25"/>
      <c r="C143" s="25"/>
      <c r="D143" s="25"/>
      <c r="E143" s="59"/>
      <c r="F143" s="25"/>
      <c r="G143" s="39"/>
      <c r="H143" s="25"/>
      <c r="I143" s="38"/>
      <c r="J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7"/>
      <c r="Y143" s="27"/>
      <c r="Z143" s="27"/>
    </row>
    <row r="144" spans="1:26" ht="15.75" customHeight="1" x14ac:dyDescent="0.2">
      <c r="A144" s="27"/>
      <c r="B144" s="25"/>
      <c r="C144" s="25"/>
      <c r="D144" s="25"/>
      <c r="E144" s="59"/>
      <c r="F144" s="25"/>
      <c r="G144" s="39"/>
      <c r="H144" s="25"/>
      <c r="I144" s="38"/>
      <c r="J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7"/>
      <c r="Y144" s="27"/>
      <c r="Z144" s="27"/>
    </row>
    <row r="145" spans="1:26" ht="15.75" customHeight="1" x14ac:dyDescent="0.2">
      <c r="A145" s="27"/>
      <c r="B145" s="25"/>
      <c r="C145" s="25"/>
      <c r="D145" s="25"/>
      <c r="E145" s="59"/>
      <c r="F145" s="25"/>
      <c r="G145" s="39"/>
      <c r="H145" s="25"/>
      <c r="I145" s="38"/>
      <c r="J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7"/>
      <c r="Y145" s="27"/>
      <c r="Z145" s="27"/>
    </row>
    <row r="146" spans="1:26" ht="15.75" customHeight="1" x14ac:dyDescent="0.2">
      <c r="A146" s="27"/>
      <c r="B146" s="25"/>
      <c r="C146" s="25"/>
      <c r="D146" s="25"/>
      <c r="E146" s="59"/>
      <c r="F146" s="25"/>
      <c r="G146" s="39"/>
      <c r="H146" s="25"/>
      <c r="I146" s="38"/>
      <c r="J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7"/>
      <c r="Y146" s="27"/>
      <c r="Z146" s="27"/>
    </row>
    <row r="147" spans="1:26" ht="15.75" customHeight="1" x14ac:dyDescent="0.2">
      <c r="A147" s="27"/>
      <c r="B147" s="25"/>
      <c r="C147" s="25"/>
      <c r="D147" s="25"/>
      <c r="E147" s="59"/>
      <c r="F147" s="25"/>
      <c r="G147" s="39"/>
      <c r="H147" s="25"/>
      <c r="I147" s="38"/>
      <c r="J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7"/>
      <c r="Y147" s="27"/>
      <c r="Z147" s="27"/>
    </row>
    <row r="148" spans="1:26" ht="15.75" customHeight="1" x14ac:dyDescent="0.2">
      <c r="A148" s="27"/>
      <c r="B148" s="25"/>
      <c r="C148" s="25"/>
      <c r="D148" s="25"/>
      <c r="E148" s="59"/>
      <c r="F148" s="25"/>
      <c r="G148" s="39"/>
      <c r="H148" s="25"/>
      <c r="I148" s="38"/>
      <c r="J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7"/>
      <c r="Y148" s="27"/>
      <c r="Z148" s="27"/>
    </row>
    <row r="149" spans="1:26" ht="15.75" customHeight="1" x14ac:dyDescent="0.2">
      <c r="A149" s="27"/>
      <c r="B149" s="25"/>
      <c r="C149" s="25"/>
      <c r="D149" s="25"/>
      <c r="E149" s="59"/>
      <c r="F149" s="25"/>
      <c r="G149" s="39"/>
      <c r="H149" s="25"/>
      <c r="I149" s="38"/>
      <c r="J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7"/>
      <c r="Y149" s="27"/>
      <c r="Z149" s="27"/>
    </row>
    <row r="150" spans="1:26" ht="15.75" customHeight="1" x14ac:dyDescent="0.2">
      <c r="A150" s="27"/>
      <c r="B150" s="25"/>
      <c r="C150" s="25"/>
      <c r="D150" s="25"/>
      <c r="E150" s="59"/>
      <c r="F150" s="25"/>
      <c r="G150" s="39"/>
      <c r="H150" s="25"/>
      <c r="I150" s="38"/>
      <c r="J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7"/>
      <c r="Y150" s="27"/>
      <c r="Z150" s="27"/>
    </row>
    <row r="151" spans="1:26" ht="15.75" customHeight="1" x14ac:dyDescent="0.2">
      <c r="A151" s="27"/>
      <c r="B151" s="25"/>
      <c r="C151" s="25"/>
      <c r="D151" s="25"/>
      <c r="E151" s="59"/>
      <c r="F151" s="25"/>
      <c r="G151" s="39"/>
      <c r="H151" s="25"/>
      <c r="I151" s="38"/>
      <c r="J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7"/>
      <c r="Y151" s="27"/>
      <c r="Z151" s="27"/>
    </row>
    <row r="152" spans="1:26" ht="15.75" customHeight="1" x14ac:dyDescent="0.2">
      <c r="A152" s="27"/>
      <c r="B152" s="25"/>
      <c r="C152" s="25"/>
      <c r="D152" s="25"/>
      <c r="E152" s="59"/>
      <c r="F152" s="25"/>
      <c r="G152" s="39"/>
      <c r="H152" s="25"/>
      <c r="I152" s="38"/>
      <c r="J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7"/>
      <c r="Y152" s="27"/>
      <c r="Z152" s="27"/>
    </row>
    <row r="153" spans="1:26" ht="15.75" customHeight="1" x14ac:dyDescent="0.2">
      <c r="A153" s="27"/>
      <c r="B153" s="25"/>
      <c r="C153" s="25"/>
      <c r="D153" s="25"/>
      <c r="E153" s="59"/>
      <c r="F153" s="25"/>
      <c r="G153" s="39"/>
      <c r="H153" s="25"/>
      <c r="I153" s="38"/>
      <c r="J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7"/>
      <c r="Y153" s="27"/>
      <c r="Z153" s="27"/>
    </row>
    <row r="154" spans="1:26" ht="15.75" customHeight="1" x14ac:dyDescent="0.2">
      <c r="A154" s="27"/>
      <c r="B154" s="25"/>
      <c r="C154" s="25"/>
      <c r="D154" s="25"/>
      <c r="E154" s="59"/>
      <c r="F154" s="25"/>
      <c r="G154" s="39"/>
      <c r="H154" s="25"/>
      <c r="I154" s="38"/>
      <c r="J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7"/>
      <c r="Y154" s="27"/>
      <c r="Z154" s="27"/>
    </row>
    <row r="155" spans="1:26" ht="15.75" customHeight="1" x14ac:dyDescent="0.2">
      <c r="A155" s="27"/>
      <c r="B155" s="25"/>
      <c r="C155" s="25"/>
      <c r="D155" s="25"/>
      <c r="E155" s="59"/>
      <c r="F155" s="25"/>
      <c r="G155" s="39"/>
      <c r="H155" s="25"/>
      <c r="I155" s="38"/>
      <c r="J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7"/>
      <c r="Y155" s="27"/>
      <c r="Z155" s="27"/>
    </row>
    <row r="156" spans="1:26" ht="15.75" customHeight="1" x14ac:dyDescent="0.2">
      <c r="A156" s="27"/>
      <c r="B156" s="25"/>
      <c r="C156" s="25"/>
      <c r="D156" s="25"/>
      <c r="E156" s="59"/>
      <c r="F156" s="25"/>
      <c r="G156" s="39"/>
      <c r="H156" s="25"/>
      <c r="I156" s="38"/>
      <c r="J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7"/>
      <c r="Y156" s="27"/>
      <c r="Z156" s="27"/>
    </row>
    <row r="157" spans="1:26" ht="15.75" customHeight="1" x14ac:dyDescent="0.2">
      <c r="A157" s="27"/>
      <c r="B157" s="25"/>
      <c r="C157" s="25"/>
      <c r="D157" s="25"/>
      <c r="E157" s="59"/>
      <c r="F157" s="25"/>
      <c r="G157" s="39"/>
      <c r="H157" s="25"/>
      <c r="I157" s="38"/>
      <c r="J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7"/>
      <c r="Y157" s="27"/>
      <c r="Z157" s="27"/>
    </row>
    <row r="158" spans="1:26" ht="15.75" customHeight="1" x14ac:dyDescent="0.2">
      <c r="A158" s="27"/>
      <c r="B158" s="25"/>
      <c r="C158" s="25"/>
      <c r="D158" s="25"/>
      <c r="E158" s="59"/>
      <c r="F158" s="25"/>
      <c r="G158" s="39"/>
      <c r="H158" s="25"/>
      <c r="I158" s="38"/>
      <c r="J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7"/>
      <c r="Y158" s="27"/>
      <c r="Z158" s="27"/>
    </row>
    <row r="159" spans="1:26" ht="15.75" customHeight="1" x14ac:dyDescent="0.2">
      <c r="A159" s="27"/>
      <c r="B159" s="25"/>
      <c r="C159" s="25"/>
      <c r="D159" s="25"/>
      <c r="E159" s="59"/>
      <c r="F159" s="25"/>
      <c r="G159" s="39"/>
      <c r="H159" s="25"/>
      <c r="I159" s="38"/>
      <c r="J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7"/>
      <c r="Y159" s="27"/>
      <c r="Z159" s="27"/>
    </row>
    <row r="160" spans="1:26" ht="15.75" customHeight="1" x14ac:dyDescent="0.2">
      <c r="A160" s="27"/>
      <c r="B160" s="25"/>
      <c r="C160" s="25"/>
      <c r="D160" s="25"/>
      <c r="E160" s="59"/>
      <c r="F160" s="25"/>
      <c r="G160" s="39"/>
      <c r="H160" s="25"/>
      <c r="I160" s="38"/>
      <c r="J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7"/>
      <c r="Y160" s="27"/>
      <c r="Z160" s="27"/>
    </row>
    <row r="161" spans="1:26" ht="15.75" customHeight="1" x14ac:dyDescent="0.2">
      <c r="A161" s="27"/>
      <c r="B161" s="25"/>
      <c r="C161" s="25"/>
      <c r="D161" s="25"/>
      <c r="E161" s="59"/>
      <c r="F161" s="25"/>
      <c r="G161" s="39"/>
      <c r="H161" s="25"/>
      <c r="I161" s="38"/>
      <c r="J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7"/>
      <c r="Y161" s="27"/>
      <c r="Z161" s="27"/>
    </row>
    <row r="162" spans="1:26" ht="15.75" customHeight="1" x14ac:dyDescent="0.2">
      <c r="A162" s="27"/>
      <c r="B162" s="25"/>
      <c r="C162" s="25"/>
      <c r="D162" s="25"/>
      <c r="E162" s="59"/>
      <c r="F162" s="25"/>
      <c r="G162" s="39"/>
      <c r="H162" s="25"/>
      <c r="I162" s="38"/>
      <c r="J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7"/>
      <c r="Y162" s="27"/>
      <c r="Z162" s="27"/>
    </row>
    <row r="163" spans="1:26" ht="15.75" customHeight="1" x14ac:dyDescent="0.2">
      <c r="A163" s="27"/>
      <c r="B163" s="25"/>
      <c r="C163" s="25"/>
      <c r="D163" s="25"/>
      <c r="E163" s="59"/>
      <c r="F163" s="25"/>
      <c r="G163" s="39"/>
      <c r="H163" s="25"/>
      <c r="I163" s="38"/>
      <c r="J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7"/>
      <c r="Y163" s="27"/>
      <c r="Z163" s="27"/>
    </row>
    <row r="164" spans="1:26" ht="15.75" customHeight="1" x14ac:dyDescent="0.2">
      <c r="A164" s="27"/>
      <c r="B164" s="25"/>
      <c r="C164" s="25"/>
      <c r="D164" s="25"/>
      <c r="E164" s="59"/>
      <c r="F164" s="25"/>
      <c r="G164" s="39"/>
      <c r="H164" s="25"/>
      <c r="I164" s="38"/>
      <c r="J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7"/>
      <c r="Y164" s="27"/>
      <c r="Z164" s="27"/>
    </row>
    <row r="165" spans="1:26" ht="15.75" customHeight="1" x14ac:dyDescent="0.2">
      <c r="A165" s="27"/>
      <c r="B165" s="25"/>
      <c r="C165" s="25"/>
      <c r="D165" s="25"/>
      <c r="E165" s="59"/>
      <c r="F165" s="25"/>
      <c r="G165" s="39"/>
      <c r="H165" s="25"/>
      <c r="I165" s="38"/>
      <c r="J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7"/>
      <c r="Y165" s="27"/>
      <c r="Z165" s="27"/>
    </row>
    <row r="166" spans="1:26" ht="15.75" customHeight="1" x14ac:dyDescent="0.2">
      <c r="A166" s="27"/>
      <c r="B166" s="25"/>
      <c r="C166" s="25"/>
      <c r="D166" s="25"/>
      <c r="E166" s="59"/>
      <c r="F166" s="25"/>
      <c r="G166" s="39"/>
      <c r="H166" s="25"/>
      <c r="I166" s="38"/>
      <c r="J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7"/>
      <c r="Y166" s="27"/>
      <c r="Z166" s="27"/>
    </row>
    <row r="167" spans="1:26" ht="15.75" customHeight="1" x14ac:dyDescent="0.2">
      <c r="A167" s="27"/>
      <c r="B167" s="25"/>
      <c r="C167" s="25"/>
      <c r="D167" s="25"/>
      <c r="E167" s="59"/>
      <c r="F167" s="25"/>
      <c r="G167" s="39"/>
      <c r="H167" s="25"/>
      <c r="I167" s="38"/>
      <c r="J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7"/>
      <c r="Y167" s="27"/>
      <c r="Z167" s="27"/>
    </row>
    <row r="168" spans="1:26" ht="15.75" customHeight="1" x14ac:dyDescent="0.2">
      <c r="A168" s="27"/>
      <c r="B168" s="25"/>
      <c r="C168" s="25"/>
      <c r="D168" s="25"/>
      <c r="E168" s="59"/>
      <c r="F168" s="25"/>
      <c r="G168" s="39"/>
      <c r="H168" s="25"/>
      <c r="I168" s="38"/>
      <c r="J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7"/>
      <c r="Y168" s="27"/>
      <c r="Z168" s="27"/>
    </row>
    <row r="169" spans="1:26" ht="15.75" customHeight="1" x14ac:dyDescent="0.2">
      <c r="A169" s="27"/>
      <c r="B169" s="25"/>
      <c r="C169" s="25"/>
      <c r="D169" s="25"/>
      <c r="E169" s="59"/>
      <c r="F169" s="25"/>
      <c r="G169" s="39"/>
      <c r="H169" s="25"/>
      <c r="I169" s="38"/>
      <c r="J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7"/>
      <c r="Y169" s="27"/>
      <c r="Z169" s="27"/>
    </row>
    <row r="170" spans="1:26" ht="15.75" customHeight="1" x14ac:dyDescent="0.2">
      <c r="A170" s="27"/>
      <c r="B170" s="25"/>
      <c r="C170" s="25"/>
      <c r="D170" s="25"/>
      <c r="E170" s="59"/>
      <c r="F170" s="25"/>
      <c r="G170" s="39"/>
      <c r="H170" s="25"/>
      <c r="I170" s="38"/>
      <c r="J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7"/>
      <c r="Y170" s="27"/>
      <c r="Z170" s="27"/>
    </row>
    <row r="171" spans="1:26" ht="15.75" customHeight="1" x14ac:dyDescent="0.2">
      <c r="A171" s="27"/>
      <c r="B171" s="25"/>
      <c r="C171" s="25"/>
      <c r="D171" s="25"/>
      <c r="E171" s="59"/>
      <c r="F171" s="25"/>
      <c r="G171" s="39"/>
      <c r="H171" s="25"/>
      <c r="I171" s="38"/>
      <c r="J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7"/>
      <c r="Y171" s="27"/>
      <c r="Z171" s="27"/>
    </row>
    <row r="172" spans="1:26" ht="15.75" customHeight="1" x14ac:dyDescent="0.2">
      <c r="A172" s="27"/>
      <c r="B172" s="25"/>
      <c r="C172" s="25"/>
      <c r="D172" s="25"/>
      <c r="E172" s="59"/>
      <c r="F172" s="25"/>
      <c r="G172" s="39"/>
      <c r="H172" s="25"/>
      <c r="I172" s="38"/>
      <c r="J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7"/>
      <c r="Y172" s="27"/>
      <c r="Z172" s="27"/>
    </row>
    <row r="173" spans="1:26" ht="15.75" customHeight="1" x14ac:dyDescent="0.2">
      <c r="A173" s="27"/>
      <c r="B173" s="25"/>
      <c r="C173" s="25"/>
      <c r="D173" s="25"/>
      <c r="E173" s="59"/>
      <c r="F173" s="25"/>
      <c r="G173" s="39"/>
      <c r="H173" s="25"/>
      <c r="I173" s="38"/>
      <c r="J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7"/>
      <c r="Y173" s="27"/>
      <c r="Z173" s="27"/>
    </row>
    <row r="174" spans="1:26" ht="15.75" customHeight="1" x14ac:dyDescent="0.2">
      <c r="A174" s="27"/>
      <c r="B174" s="25"/>
      <c r="C174" s="25"/>
      <c r="D174" s="25"/>
      <c r="E174" s="59"/>
      <c r="F174" s="25"/>
      <c r="G174" s="39"/>
      <c r="H174" s="25"/>
      <c r="I174" s="38"/>
      <c r="J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7"/>
      <c r="Y174" s="27"/>
      <c r="Z174" s="27"/>
    </row>
    <row r="175" spans="1:26" ht="15.75" customHeight="1" x14ac:dyDescent="0.2">
      <c r="A175" s="27"/>
      <c r="B175" s="25"/>
      <c r="C175" s="25"/>
      <c r="D175" s="25"/>
      <c r="E175" s="59"/>
      <c r="F175" s="25"/>
      <c r="G175" s="39"/>
      <c r="H175" s="25"/>
      <c r="I175" s="38"/>
      <c r="J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7"/>
      <c r="Y175" s="27"/>
      <c r="Z175" s="27"/>
    </row>
    <row r="176" spans="1:26" ht="15.75" customHeight="1" x14ac:dyDescent="0.2">
      <c r="A176" s="27"/>
      <c r="B176" s="25"/>
      <c r="C176" s="25"/>
      <c r="D176" s="25"/>
      <c r="E176" s="59"/>
      <c r="F176" s="25"/>
      <c r="G176" s="39"/>
      <c r="H176" s="25"/>
      <c r="I176" s="38"/>
      <c r="J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7"/>
      <c r="Y176" s="27"/>
      <c r="Z176" s="27"/>
    </row>
    <row r="177" spans="1:26" ht="15.75" customHeight="1" x14ac:dyDescent="0.2">
      <c r="A177" s="27"/>
      <c r="B177" s="25"/>
      <c r="C177" s="25"/>
      <c r="D177" s="25"/>
      <c r="E177" s="59"/>
      <c r="F177" s="25"/>
      <c r="G177" s="39"/>
      <c r="H177" s="25"/>
      <c r="I177" s="38"/>
      <c r="J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7"/>
      <c r="Y177" s="27"/>
      <c r="Z177" s="27"/>
    </row>
    <row r="178" spans="1:26" ht="15.75" customHeight="1" x14ac:dyDescent="0.2">
      <c r="A178" s="27"/>
      <c r="B178" s="25"/>
      <c r="C178" s="25"/>
      <c r="D178" s="25"/>
      <c r="E178" s="59"/>
      <c r="F178" s="25"/>
      <c r="G178" s="39"/>
      <c r="H178" s="25"/>
      <c r="I178" s="38"/>
      <c r="J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7"/>
      <c r="Y178" s="27"/>
      <c r="Z178" s="27"/>
    </row>
    <row r="179" spans="1:26" ht="15.75" customHeight="1" x14ac:dyDescent="0.2">
      <c r="A179" s="27"/>
      <c r="B179" s="25"/>
      <c r="C179" s="25"/>
      <c r="D179" s="25"/>
      <c r="E179" s="59"/>
      <c r="F179" s="25"/>
      <c r="G179" s="39"/>
      <c r="H179" s="25"/>
      <c r="I179" s="38"/>
      <c r="J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7"/>
      <c r="Y179" s="27"/>
      <c r="Z179" s="27"/>
    </row>
    <row r="180" spans="1:26" ht="15.75" customHeight="1" x14ac:dyDescent="0.2">
      <c r="A180" s="27"/>
      <c r="B180" s="25"/>
      <c r="C180" s="25"/>
      <c r="D180" s="25"/>
      <c r="E180" s="59"/>
      <c r="F180" s="25"/>
      <c r="G180" s="39"/>
      <c r="H180" s="25"/>
      <c r="I180" s="38"/>
      <c r="J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7"/>
      <c r="Y180" s="27"/>
      <c r="Z180" s="27"/>
    </row>
    <row r="181" spans="1:26" ht="15.75" customHeight="1" x14ac:dyDescent="0.2">
      <c r="A181" s="27"/>
      <c r="B181" s="25"/>
      <c r="C181" s="25"/>
      <c r="D181" s="25"/>
      <c r="E181" s="59"/>
      <c r="F181" s="25"/>
      <c r="G181" s="39"/>
      <c r="H181" s="25"/>
      <c r="I181" s="38"/>
      <c r="J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7"/>
      <c r="Y181" s="27"/>
      <c r="Z181" s="27"/>
    </row>
    <row r="182" spans="1:26" ht="15.75" customHeight="1" x14ac:dyDescent="0.2">
      <c r="A182" s="27"/>
      <c r="B182" s="25"/>
      <c r="C182" s="25"/>
      <c r="D182" s="25"/>
      <c r="E182" s="59"/>
      <c r="F182" s="25"/>
      <c r="G182" s="39"/>
      <c r="H182" s="25"/>
      <c r="I182" s="38"/>
      <c r="J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7"/>
      <c r="Y182" s="27"/>
      <c r="Z182" s="27"/>
    </row>
    <row r="183" spans="1:26" ht="15.75" customHeight="1" x14ac:dyDescent="0.2">
      <c r="A183" s="27"/>
      <c r="B183" s="25"/>
      <c r="C183" s="25"/>
      <c r="D183" s="25"/>
      <c r="E183" s="59"/>
      <c r="F183" s="25"/>
      <c r="G183" s="39"/>
      <c r="H183" s="25"/>
      <c r="I183" s="38"/>
      <c r="J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7"/>
      <c r="Y183" s="27"/>
      <c r="Z183" s="27"/>
    </row>
    <row r="184" spans="1:26" ht="15.75" customHeight="1" x14ac:dyDescent="0.2">
      <c r="A184" s="27"/>
      <c r="B184" s="25"/>
      <c r="C184" s="25"/>
      <c r="D184" s="25"/>
      <c r="E184" s="59"/>
      <c r="F184" s="25"/>
      <c r="G184" s="39"/>
      <c r="H184" s="25"/>
      <c r="I184" s="38"/>
      <c r="J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7"/>
      <c r="Y184" s="27"/>
      <c r="Z184" s="27"/>
    </row>
    <row r="185" spans="1:26" ht="15.75" customHeight="1" x14ac:dyDescent="0.2">
      <c r="A185" s="27"/>
      <c r="B185" s="25"/>
      <c r="C185" s="25"/>
      <c r="D185" s="25"/>
      <c r="E185" s="59"/>
      <c r="F185" s="25"/>
      <c r="G185" s="39"/>
      <c r="H185" s="25"/>
      <c r="I185" s="38"/>
      <c r="J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7"/>
      <c r="Y185" s="27"/>
      <c r="Z185" s="27"/>
    </row>
    <row r="186" spans="1:26" ht="15.75" customHeight="1" x14ac:dyDescent="0.2">
      <c r="A186" s="27"/>
      <c r="B186" s="25"/>
      <c r="C186" s="25"/>
      <c r="D186" s="25"/>
      <c r="E186" s="59"/>
      <c r="F186" s="25"/>
      <c r="G186" s="39"/>
      <c r="H186" s="25"/>
      <c r="I186" s="38"/>
      <c r="J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7"/>
      <c r="Y186" s="27"/>
      <c r="Z186" s="27"/>
    </row>
    <row r="187" spans="1:26" ht="15.75" customHeight="1" x14ac:dyDescent="0.2">
      <c r="A187" s="27"/>
      <c r="B187" s="25"/>
      <c r="C187" s="25"/>
      <c r="D187" s="25"/>
      <c r="E187" s="59"/>
      <c r="F187" s="25"/>
      <c r="G187" s="39"/>
      <c r="H187" s="25"/>
      <c r="I187" s="38"/>
      <c r="J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7"/>
      <c r="Y187" s="27"/>
      <c r="Z187" s="27"/>
    </row>
    <row r="188" spans="1:26" ht="15.75" customHeight="1" x14ac:dyDescent="0.2">
      <c r="A188" s="27"/>
      <c r="B188" s="25"/>
      <c r="C188" s="25"/>
      <c r="D188" s="25"/>
      <c r="E188" s="59"/>
      <c r="F188" s="25"/>
      <c r="G188" s="39"/>
      <c r="H188" s="25"/>
      <c r="I188" s="38"/>
      <c r="J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7"/>
      <c r="Y188" s="27"/>
      <c r="Z188" s="27"/>
    </row>
    <row r="189" spans="1:26" ht="15.75" customHeight="1" x14ac:dyDescent="0.2">
      <c r="A189" s="27"/>
      <c r="B189" s="25"/>
      <c r="C189" s="25"/>
      <c r="D189" s="25"/>
      <c r="E189" s="59"/>
      <c r="F189" s="25"/>
      <c r="G189" s="39"/>
      <c r="H189" s="25"/>
      <c r="I189" s="38"/>
      <c r="J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7"/>
      <c r="Y189" s="27"/>
      <c r="Z189" s="27"/>
    </row>
    <row r="190" spans="1:26" ht="15.75" customHeight="1" x14ac:dyDescent="0.2">
      <c r="A190" s="27"/>
      <c r="B190" s="25"/>
      <c r="C190" s="25"/>
      <c r="D190" s="25"/>
      <c r="E190" s="59"/>
      <c r="F190" s="25"/>
      <c r="G190" s="39"/>
      <c r="H190" s="25"/>
      <c r="I190" s="38"/>
      <c r="J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7"/>
      <c r="Y190" s="27"/>
      <c r="Z190" s="27"/>
    </row>
    <row r="191" spans="1:26" ht="15.75" customHeight="1" x14ac:dyDescent="0.2">
      <c r="A191" s="27"/>
      <c r="B191" s="25"/>
      <c r="C191" s="25"/>
      <c r="D191" s="25"/>
      <c r="E191" s="59"/>
      <c r="F191" s="25"/>
      <c r="G191" s="39"/>
      <c r="H191" s="25"/>
      <c r="I191" s="38"/>
      <c r="J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7"/>
      <c r="Y191" s="27"/>
      <c r="Z191" s="27"/>
    </row>
    <row r="192" spans="1:26" ht="15.75" customHeight="1" x14ac:dyDescent="0.2">
      <c r="A192" s="27"/>
      <c r="B192" s="25"/>
      <c r="C192" s="25"/>
      <c r="D192" s="25"/>
      <c r="E192" s="59"/>
      <c r="F192" s="25"/>
      <c r="G192" s="39"/>
      <c r="H192" s="25"/>
      <c r="I192" s="38"/>
      <c r="J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7"/>
      <c r="Y192" s="27"/>
      <c r="Z192" s="27"/>
    </row>
    <row r="193" spans="1:26" ht="15.75" customHeight="1" x14ac:dyDescent="0.2">
      <c r="A193" s="27"/>
      <c r="B193" s="25"/>
      <c r="C193" s="25"/>
      <c r="D193" s="25"/>
      <c r="E193" s="59"/>
      <c r="F193" s="25"/>
      <c r="G193" s="39"/>
      <c r="H193" s="25"/>
      <c r="I193" s="38"/>
      <c r="J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7"/>
      <c r="Y193" s="27"/>
      <c r="Z193" s="27"/>
    </row>
    <row r="194" spans="1:26" ht="15.75" customHeight="1" x14ac:dyDescent="0.2">
      <c r="A194" s="27"/>
      <c r="B194" s="25"/>
      <c r="C194" s="25"/>
      <c r="D194" s="25"/>
      <c r="E194" s="59"/>
      <c r="F194" s="25"/>
      <c r="G194" s="39"/>
      <c r="H194" s="25"/>
      <c r="I194" s="38"/>
      <c r="J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7"/>
      <c r="Y194" s="27"/>
      <c r="Z194" s="27"/>
    </row>
    <row r="195" spans="1:26" ht="15.75" customHeight="1" x14ac:dyDescent="0.2">
      <c r="A195" s="27"/>
      <c r="B195" s="25"/>
      <c r="C195" s="25"/>
      <c r="D195" s="25"/>
      <c r="E195" s="59"/>
      <c r="F195" s="25"/>
      <c r="G195" s="39"/>
      <c r="H195" s="25"/>
      <c r="I195" s="38"/>
      <c r="J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7"/>
      <c r="Y195" s="27"/>
      <c r="Z195" s="27"/>
    </row>
    <row r="196" spans="1:26" ht="15.75" customHeight="1" x14ac:dyDescent="0.2">
      <c r="A196" s="27"/>
      <c r="B196" s="25"/>
      <c r="C196" s="25"/>
      <c r="D196" s="25"/>
      <c r="E196" s="59"/>
      <c r="F196" s="25"/>
      <c r="G196" s="39"/>
      <c r="H196" s="25"/>
      <c r="I196" s="38"/>
      <c r="J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7"/>
      <c r="Y196" s="27"/>
      <c r="Z196" s="27"/>
    </row>
    <row r="197" spans="1:26" ht="15.75" customHeight="1" x14ac:dyDescent="0.2">
      <c r="A197" s="27"/>
      <c r="B197" s="25"/>
      <c r="C197" s="25"/>
      <c r="D197" s="25"/>
      <c r="E197" s="59"/>
      <c r="F197" s="25"/>
      <c r="G197" s="39"/>
      <c r="H197" s="25"/>
      <c r="I197" s="38"/>
      <c r="J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7"/>
      <c r="Y197" s="27"/>
      <c r="Z197" s="27"/>
    </row>
    <row r="198" spans="1:26" ht="15.75" customHeight="1" x14ac:dyDescent="0.2">
      <c r="A198" s="27"/>
      <c r="B198" s="25"/>
      <c r="C198" s="25"/>
      <c r="D198" s="25"/>
      <c r="E198" s="59"/>
      <c r="F198" s="25"/>
      <c r="G198" s="39"/>
      <c r="H198" s="25"/>
      <c r="I198" s="38"/>
      <c r="J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7"/>
      <c r="Y198" s="27"/>
      <c r="Z198" s="27"/>
    </row>
    <row r="199" spans="1:26" ht="15.75" customHeight="1" x14ac:dyDescent="0.2">
      <c r="A199" s="27"/>
      <c r="B199" s="25"/>
      <c r="C199" s="25"/>
      <c r="D199" s="25"/>
      <c r="E199" s="59"/>
      <c r="F199" s="25"/>
      <c r="G199" s="39"/>
      <c r="H199" s="25"/>
      <c r="I199" s="38"/>
      <c r="J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7"/>
      <c r="Y199" s="27"/>
      <c r="Z199" s="27"/>
    </row>
    <row r="200" spans="1:26" ht="15.75" customHeight="1" x14ac:dyDescent="0.2">
      <c r="A200" s="27"/>
      <c r="B200" s="25"/>
      <c r="C200" s="25"/>
      <c r="D200" s="25"/>
      <c r="E200" s="59"/>
      <c r="F200" s="25"/>
      <c r="G200" s="39"/>
      <c r="H200" s="25"/>
      <c r="I200" s="38"/>
      <c r="J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7"/>
      <c r="Y200" s="27"/>
      <c r="Z200" s="27"/>
    </row>
    <row r="201" spans="1:26" ht="15.75" customHeight="1" x14ac:dyDescent="0.2">
      <c r="A201" s="27"/>
      <c r="B201" s="25"/>
      <c r="C201" s="25"/>
      <c r="D201" s="25"/>
      <c r="E201" s="59"/>
      <c r="F201" s="25"/>
      <c r="G201" s="39"/>
      <c r="H201" s="25"/>
      <c r="I201" s="38"/>
      <c r="J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7"/>
      <c r="Y201" s="27"/>
      <c r="Z201" s="27"/>
    </row>
    <row r="202" spans="1:26" ht="15.75" customHeight="1" x14ac:dyDescent="0.2">
      <c r="A202" s="27"/>
      <c r="B202" s="25"/>
      <c r="C202" s="25"/>
      <c r="D202" s="25"/>
      <c r="E202" s="59"/>
      <c r="F202" s="25"/>
      <c r="G202" s="39"/>
      <c r="H202" s="25"/>
      <c r="I202" s="38"/>
      <c r="J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7"/>
      <c r="Y202" s="27"/>
      <c r="Z202" s="27"/>
    </row>
    <row r="203" spans="1:26" ht="15.75" customHeight="1" x14ac:dyDescent="0.2">
      <c r="A203" s="27"/>
      <c r="B203" s="25"/>
      <c r="C203" s="25"/>
      <c r="D203" s="25"/>
      <c r="E203" s="59"/>
      <c r="F203" s="25"/>
      <c r="G203" s="39"/>
      <c r="H203" s="25"/>
      <c r="I203" s="38"/>
      <c r="J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7"/>
      <c r="Y203" s="27"/>
      <c r="Z203" s="27"/>
    </row>
    <row r="204" spans="1:26" ht="15.75" customHeight="1" x14ac:dyDescent="0.2">
      <c r="A204" s="27"/>
      <c r="B204" s="25"/>
      <c r="C204" s="25"/>
      <c r="D204" s="25"/>
      <c r="E204" s="59"/>
      <c r="F204" s="25"/>
      <c r="G204" s="39"/>
      <c r="H204" s="25"/>
      <c r="I204" s="38"/>
      <c r="J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7"/>
      <c r="Y204" s="27"/>
      <c r="Z204" s="27"/>
    </row>
    <row r="205" spans="1:26" ht="15.75" customHeight="1" x14ac:dyDescent="0.2">
      <c r="A205" s="27"/>
      <c r="B205" s="25"/>
      <c r="C205" s="25"/>
      <c r="D205" s="25"/>
      <c r="E205" s="59"/>
      <c r="F205" s="25"/>
      <c r="G205" s="39"/>
      <c r="H205" s="25"/>
      <c r="I205" s="38"/>
      <c r="J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7"/>
      <c r="Y205" s="27"/>
      <c r="Z205" s="27"/>
    </row>
    <row r="206" spans="1:26" ht="15.75" customHeight="1" x14ac:dyDescent="0.2">
      <c r="A206" s="27"/>
      <c r="B206" s="25"/>
      <c r="C206" s="25"/>
      <c r="D206" s="25"/>
      <c r="E206" s="59"/>
      <c r="F206" s="25"/>
      <c r="G206" s="39"/>
      <c r="H206" s="25"/>
      <c r="I206" s="38"/>
      <c r="J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7"/>
      <c r="Y206" s="27"/>
      <c r="Z206" s="27"/>
    </row>
    <row r="207" spans="1:26" ht="15.75" customHeight="1" x14ac:dyDescent="0.2">
      <c r="A207" s="27"/>
      <c r="B207" s="25"/>
      <c r="C207" s="25"/>
      <c r="D207" s="25"/>
      <c r="E207" s="59"/>
      <c r="F207" s="25"/>
      <c r="G207" s="39"/>
      <c r="H207" s="25"/>
      <c r="I207" s="38"/>
      <c r="J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7"/>
      <c r="Y207" s="27"/>
      <c r="Z207" s="27"/>
    </row>
    <row r="208" spans="1:26" ht="15.75" customHeight="1" x14ac:dyDescent="0.2">
      <c r="A208" s="27"/>
      <c r="B208" s="25"/>
      <c r="C208" s="25"/>
      <c r="D208" s="25"/>
      <c r="E208" s="59"/>
      <c r="F208" s="25"/>
      <c r="G208" s="39"/>
      <c r="H208" s="25"/>
      <c r="I208" s="38"/>
      <c r="J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7"/>
      <c r="Y208" s="27"/>
      <c r="Z208" s="27"/>
    </row>
    <row r="209" spans="1:26" ht="15.75" customHeight="1" x14ac:dyDescent="0.2">
      <c r="A209" s="27"/>
      <c r="B209" s="25"/>
      <c r="C209" s="25"/>
      <c r="D209" s="25"/>
      <c r="E209" s="59"/>
      <c r="F209" s="25"/>
      <c r="G209" s="39"/>
      <c r="H209" s="25"/>
      <c r="I209" s="38"/>
      <c r="J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7"/>
      <c r="Y209" s="27"/>
      <c r="Z209" s="27"/>
    </row>
    <row r="210" spans="1:26" ht="15.75" customHeight="1" x14ac:dyDescent="0.2">
      <c r="A210" s="27"/>
      <c r="B210" s="25"/>
      <c r="C210" s="25"/>
      <c r="D210" s="25"/>
      <c r="E210" s="59"/>
      <c r="F210" s="25"/>
      <c r="G210" s="39"/>
      <c r="H210" s="25"/>
      <c r="I210" s="38"/>
      <c r="J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7"/>
      <c r="Y210" s="27"/>
      <c r="Z210" s="27"/>
    </row>
    <row r="211" spans="1:26" ht="15.75" customHeight="1" x14ac:dyDescent="0.2">
      <c r="A211" s="27"/>
      <c r="B211" s="25"/>
      <c r="C211" s="25"/>
      <c r="D211" s="25"/>
      <c r="E211" s="59"/>
      <c r="F211" s="25"/>
      <c r="G211" s="39"/>
      <c r="H211" s="25"/>
      <c r="I211" s="38"/>
      <c r="J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7"/>
      <c r="Y211" s="27"/>
      <c r="Z211" s="27"/>
    </row>
    <row r="212" spans="1:26" ht="15.75" customHeight="1" x14ac:dyDescent="0.2">
      <c r="A212" s="27"/>
      <c r="B212" s="25"/>
      <c r="C212" s="25"/>
      <c r="D212" s="25"/>
      <c r="E212" s="59"/>
      <c r="F212" s="25"/>
      <c r="G212" s="39"/>
      <c r="H212" s="25"/>
      <c r="I212" s="38"/>
      <c r="J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7"/>
      <c r="Y212" s="27"/>
      <c r="Z212" s="27"/>
    </row>
    <row r="213" spans="1:26" ht="15.75" customHeight="1" x14ac:dyDescent="0.2">
      <c r="A213" s="27"/>
      <c r="B213" s="25"/>
      <c r="C213" s="25"/>
      <c r="D213" s="25"/>
      <c r="E213" s="59"/>
      <c r="F213" s="25"/>
      <c r="G213" s="39"/>
      <c r="H213" s="25"/>
      <c r="I213" s="38"/>
      <c r="J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7"/>
      <c r="Y213" s="27"/>
      <c r="Z213" s="27"/>
    </row>
    <row r="214" spans="1:26" ht="15.75" customHeight="1" x14ac:dyDescent="0.2">
      <c r="A214" s="27"/>
      <c r="B214" s="25"/>
      <c r="C214" s="25"/>
      <c r="D214" s="25"/>
      <c r="E214" s="59"/>
      <c r="F214" s="25"/>
      <c r="G214" s="39"/>
      <c r="H214" s="25"/>
      <c r="I214" s="38"/>
      <c r="J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7"/>
      <c r="Y214" s="27"/>
      <c r="Z214" s="27"/>
    </row>
    <row r="215" spans="1:26" ht="15.75" customHeight="1" x14ac:dyDescent="0.2">
      <c r="A215" s="27"/>
      <c r="B215" s="25"/>
      <c r="C215" s="25"/>
      <c r="D215" s="25"/>
      <c r="E215" s="59"/>
      <c r="F215" s="25"/>
      <c r="G215" s="39"/>
      <c r="H215" s="25"/>
      <c r="I215" s="38"/>
      <c r="J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7"/>
      <c r="Y215" s="27"/>
      <c r="Z215" s="27"/>
    </row>
    <row r="216" spans="1:26" ht="15.75" customHeight="1" x14ac:dyDescent="0.2">
      <c r="A216" s="27"/>
      <c r="B216" s="25"/>
      <c r="C216" s="25"/>
      <c r="D216" s="25"/>
      <c r="E216" s="59"/>
      <c r="F216" s="25"/>
      <c r="G216" s="39"/>
      <c r="H216" s="25"/>
      <c r="I216" s="38"/>
      <c r="J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7"/>
      <c r="Y216" s="27"/>
      <c r="Z216" s="27"/>
    </row>
    <row r="217" spans="1:26" ht="15.75" customHeight="1" x14ac:dyDescent="0.2">
      <c r="A217" s="27"/>
      <c r="B217" s="25"/>
      <c r="C217" s="25"/>
      <c r="D217" s="25"/>
      <c r="E217" s="59"/>
      <c r="F217" s="25"/>
      <c r="G217" s="39"/>
      <c r="H217" s="25"/>
      <c r="I217" s="38"/>
      <c r="J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7"/>
      <c r="Y217" s="27"/>
      <c r="Z217" s="27"/>
    </row>
    <row r="218" spans="1:26" ht="15.75" customHeight="1" x14ac:dyDescent="0.2">
      <c r="A218" s="27"/>
      <c r="B218" s="25"/>
      <c r="C218" s="25"/>
      <c r="D218" s="25"/>
      <c r="E218" s="59"/>
      <c r="F218" s="25"/>
      <c r="G218" s="39"/>
      <c r="H218" s="25"/>
      <c r="I218" s="38"/>
      <c r="J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7"/>
      <c r="Y218" s="27"/>
      <c r="Z218" s="27"/>
    </row>
    <row r="219" spans="1:26" ht="15.75" customHeight="1" x14ac:dyDescent="0.2">
      <c r="A219" s="27"/>
      <c r="B219" s="25"/>
      <c r="C219" s="25"/>
      <c r="D219" s="25"/>
      <c r="E219" s="59"/>
      <c r="F219" s="25"/>
      <c r="G219" s="39"/>
      <c r="H219" s="25"/>
      <c r="I219" s="38"/>
      <c r="J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7"/>
      <c r="Y219" s="27"/>
      <c r="Z219" s="27"/>
    </row>
    <row r="220" spans="1:26" ht="15.75" customHeight="1" x14ac:dyDescent="0.2">
      <c r="A220" s="27"/>
      <c r="B220" s="25"/>
      <c r="C220" s="25"/>
      <c r="D220" s="25"/>
      <c r="E220" s="59"/>
      <c r="F220" s="25"/>
      <c r="G220" s="39"/>
      <c r="H220" s="25"/>
      <c r="I220" s="38"/>
      <c r="J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7"/>
      <c r="Y220" s="27"/>
      <c r="Z220" s="27"/>
    </row>
    <row r="221" spans="1:26" ht="15.75" customHeight="1" x14ac:dyDescent="0.2">
      <c r="A221" s="27"/>
      <c r="B221" s="25"/>
      <c r="C221" s="25"/>
      <c r="D221" s="25"/>
      <c r="E221" s="59"/>
      <c r="F221" s="25"/>
      <c r="G221" s="39"/>
      <c r="H221" s="25"/>
      <c r="I221" s="38"/>
      <c r="J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7"/>
      <c r="Y221" s="27"/>
      <c r="Z221" s="27"/>
    </row>
    <row r="222" spans="1:26" ht="15.75" customHeight="1" x14ac:dyDescent="0.2">
      <c r="A222" s="27"/>
      <c r="B222" s="25"/>
      <c r="C222" s="25"/>
      <c r="D222" s="25"/>
      <c r="E222" s="59"/>
      <c r="F222" s="25"/>
      <c r="G222" s="39"/>
      <c r="H222" s="25"/>
      <c r="I222" s="38"/>
      <c r="J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7"/>
      <c r="Y222" s="27"/>
      <c r="Z222" s="27"/>
    </row>
    <row r="223" spans="1:26" ht="15.75" customHeight="1" x14ac:dyDescent="0.2">
      <c r="A223" s="27"/>
      <c r="B223" s="25"/>
      <c r="C223" s="25"/>
      <c r="D223" s="25"/>
      <c r="E223" s="59"/>
      <c r="F223" s="25"/>
      <c r="G223" s="39"/>
      <c r="H223" s="25"/>
      <c r="I223" s="38"/>
      <c r="J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7"/>
      <c r="Y223" s="27"/>
      <c r="Z223" s="27"/>
    </row>
    <row r="224" spans="1:26" ht="15.75" customHeight="1" x14ac:dyDescent="0.2">
      <c r="A224" s="27"/>
      <c r="B224" s="25"/>
      <c r="C224" s="25"/>
      <c r="D224" s="25"/>
      <c r="E224" s="59"/>
      <c r="F224" s="25"/>
      <c r="G224" s="39"/>
      <c r="H224" s="25"/>
      <c r="I224" s="38"/>
      <c r="J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7"/>
      <c r="Y224" s="27"/>
      <c r="Z224" s="27"/>
    </row>
    <row r="225" spans="1:26" ht="15.75" customHeight="1" x14ac:dyDescent="0.2">
      <c r="A225" s="27"/>
      <c r="B225" s="25"/>
      <c r="C225" s="25"/>
      <c r="D225" s="25"/>
      <c r="E225" s="59"/>
      <c r="F225" s="25"/>
      <c r="G225" s="39"/>
      <c r="H225" s="25"/>
      <c r="I225" s="38"/>
      <c r="J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7"/>
      <c r="Y225" s="27"/>
      <c r="Z225" s="27"/>
    </row>
    <row r="226" spans="1:26" ht="15.75" customHeight="1" x14ac:dyDescent="0.2">
      <c r="A226" s="27"/>
      <c r="B226" s="25"/>
      <c r="C226" s="25"/>
      <c r="D226" s="25"/>
      <c r="E226" s="59"/>
      <c r="F226" s="25"/>
      <c r="G226" s="39"/>
      <c r="H226" s="25"/>
      <c r="I226" s="38"/>
      <c r="J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7"/>
      <c r="Y226" s="27"/>
      <c r="Z226" s="27"/>
    </row>
    <row r="227" spans="1:26" ht="15.75" customHeight="1" x14ac:dyDescent="0.2">
      <c r="A227" s="27"/>
      <c r="B227" s="25"/>
      <c r="C227" s="25"/>
      <c r="D227" s="25"/>
      <c r="E227" s="59"/>
      <c r="F227" s="25"/>
      <c r="G227" s="39"/>
      <c r="H227" s="25"/>
      <c r="I227" s="38"/>
      <c r="J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7"/>
      <c r="Y227" s="27"/>
      <c r="Z227" s="27"/>
    </row>
    <row r="228" spans="1:26" ht="15.75" customHeight="1" x14ac:dyDescent="0.2">
      <c r="A228" s="27"/>
      <c r="B228" s="25"/>
      <c r="C228" s="25"/>
      <c r="D228" s="25"/>
      <c r="E228" s="59"/>
      <c r="F228" s="25"/>
      <c r="G228" s="39"/>
      <c r="H228" s="25"/>
      <c r="I228" s="38"/>
      <c r="J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7"/>
      <c r="Y228" s="27"/>
      <c r="Z228" s="27"/>
    </row>
    <row r="229" spans="1:26" ht="15.75" customHeight="1" x14ac:dyDescent="0.2">
      <c r="A229" s="27"/>
      <c r="B229" s="25"/>
      <c r="C229" s="25"/>
      <c r="D229" s="25"/>
      <c r="E229" s="59"/>
      <c r="F229" s="25"/>
      <c r="G229" s="39"/>
      <c r="H229" s="25"/>
      <c r="I229" s="38"/>
      <c r="J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7"/>
      <c r="Y229" s="27"/>
      <c r="Z229" s="27"/>
    </row>
    <row r="230" spans="1:26" ht="15.75" customHeight="1" x14ac:dyDescent="0.2">
      <c r="A230" s="27"/>
      <c r="B230" s="25"/>
      <c r="C230" s="25"/>
      <c r="D230" s="25"/>
      <c r="E230" s="59"/>
      <c r="F230" s="25"/>
      <c r="G230" s="39"/>
      <c r="H230" s="25"/>
      <c r="I230" s="38"/>
      <c r="J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7"/>
      <c r="Y230" s="27"/>
      <c r="Z230" s="27"/>
    </row>
    <row r="231" spans="1:26" ht="15.75" customHeight="1" x14ac:dyDescent="0.2">
      <c r="A231" s="27"/>
      <c r="B231" s="25"/>
      <c r="C231" s="25"/>
      <c r="D231" s="25"/>
      <c r="E231" s="59"/>
      <c r="F231" s="25"/>
      <c r="G231" s="39"/>
      <c r="H231" s="25"/>
      <c r="I231" s="38"/>
      <c r="J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7"/>
      <c r="Y231" s="27"/>
      <c r="Z231" s="27"/>
    </row>
    <row r="232" spans="1:26" ht="15.75" customHeight="1" x14ac:dyDescent="0.2">
      <c r="A232" s="27"/>
      <c r="B232" s="25"/>
      <c r="C232" s="25"/>
      <c r="D232" s="25"/>
      <c r="E232" s="59"/>
      <c r="F232" s="25"/>
      <c r="G232" s="39"/>
      <c r="H232" s="25"/>
      <c r="I232" s="38"/>
      <c r="J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7"/>
      <c r="Y232" s="27"/>
      <c r="Z232" s="27"/>
    </row>
    <row r="233" spans="1:26" ht="15.75" customHeight="1" x14ac:dyDescent="0.2">
      <c r="A233" s="27"/>
      <c r="B233" s="25"/>
      <c r="C233" s="25"/>
      <c r="D233" s="25"/>
      <c r="E233" s="59"/>
      <c r="F233" s="25"/>
      <c r="G233" s="39"/>
      <c r="H233" s="25"/>
      <c r="I233" s="38"/>
      <c r="J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7"/>
      <c r="Y233" s="27"/>
      <c r="Z233" s="27"/>
    </row>
    <row r="234" spans="1:26" ht="15.75" customHeight="1" x14ac:dyDescent="0.2">
      <c r="A234" s="27"/>
      <c r="B234" s="25"/>
      <c r="C234" s="25"/>
      <c r="D234" s="25"/>
      <c r="E234" s="59"/>
      <c r="F234" s="25"/>
      <c r="G234" s="39"/>
      <c r="H234" s="25"/>
      <c r="I234" s="38"/>
      <c r="J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7"/>
      <c r="Y234" s="27"/>
      <c r="Z234" s="27"/>
    </row>
    <row r="235" spans="1:26" ht="15.75" customHeight="1" x14ac:dyDescent="0.2">
      <c r="A235" s="27"/>
      <c r="B235" s="25"/>
      <c r="C235" s="25"/>
      <c r="D235" s="25"/>
      <c r="E235" s="59"/>
      <c r="F235" s="25"/>
      <c r="G235" s="39"/>
      <c r="H235" s="25"/>
      <c r="I235" s="38"/>
      <c r="J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7"/>
      <c r="Y235" s="27"/>
      <c r="Z235" s="27"/>
    </row>
    <row r="236" spans="1:26" ht="15.75" customHeight="1" x14ac:dyDescent="0.2">
      <c r="A236" s="27"/>
      <c r="B236" s="25"/>
      <c r="C236" s="25"/>
      <c r="D236" s="25"/>
      <c r="E236" s="59"/>
      <c r="F236" s="25"/>
      <c r="G236" s="39"/>
      <c r="H236" s="25"/>
      <c r="I236" s="38"/>
      <c r="J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7"/>
      <c r="Y236" s="27"/>
      <c r="Z236" s="27"/>
    </row>
    <row r="237" spans="1:26" ht="15.75" customHeight="1" x14ac:dyDescent="0.2">
      <c r="A237" s="27"/>
      <c r="B237" s="25"/>
      <c r="C237" s="25"/>
      <c r="D237" s="25"/>
      <c r="E237" s="59"/>
      <c r="F237" s="25"/>
      <c r="G237" s="39"/>
      <c r="H237" s="25"/>
      <c r="I237" s="38"/>
      <c r="J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7"/>
      <c r="Y237" s="27"/>
      <c r="Z237" s="27"/>
    </row>
    <row r="238" spans="1:26" ht="15.75" customHeight="1" x14ac:dyDescent="0.2">
      <c r="A238" s="27"/>
      <c r="B238" s="25"/>
      <c r="C238" s="25"/>
      <c r="D238" s="25"/>
      <c r="E238" s="59"/>
      <c r="F238" s="25"/>
      <c r="G238" s="39"/>
      <c r="H238" s="25"/>
      <c r="I238" s="38"/>
      <c r="J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7"/>
      <c r="Y238" s="27"/>
      <c r="Z238" s="27"/>
    </row>
    <row r="239" spans="1:26" ht="15.75" customHeight="1" x14ac:dyDescent="0.2">
      <c r="A239" s="27"/>
      <c r="B239" s="25"/>
      <c r="C239" s="25"/>
      <c r="D239" s="25"/>
      <c r="E239" s="59"/>
      <c r="F239" s="25"/>
      <c r="G239" s="39"/>
      <c r="H239" s="25"/>
      <c r="I239" s="38"/>
      <c r="J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7"/>
      <c r="Y239" s="27"/>
      <c r="Z239" s="27"/>
    </row>
    <row r="240" spans="1:26" ht="15.75" customHeight="1" x14ac:dyDescent="0.2">
      <c r="A240" s="27"/>
      <c r="B240" s="25"/>
      <c r="C240" s="25"/>
      <c r="D240" s="25"/>
      <c r="E240" s="59"/>
      <c r="F240" s="25"/>
      <c r="G240" s="39"/>
      <c r="H240" s="25"/>
      <c r="I240" s="38"/>
      <c r="J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7"/>
      <c r="Y240" s="27"/>
      <c r="Z240" s="27"/>
    </row>
    <row r="241" spans="1:26" ht="15.75" customHeight="1" x14ac:dyDescent="0.2">
      <c r="A241" s="27"/>
      <c r="B241" s="25"/>
      <c r="C241" s="25"/>
      <c r="D241" s="25"/>
      <c r="E241" s="59"/>
      <c r="F241" s="25"/>
      <c r="G241" s="39"/>
      <c r="H241" s="25"/>
      <c r="I241" s="38"/>
      <c r="J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7"/>
      <c r="Y241" s="27"/>
      <c r="Z241" s="27"/>
    </row>
    <row r="242" spans="1:26" ht="15.75" customHeight="1" x14ac:dyDescent="0.2">
      <c r="A242" s="27"/>
      <c r="B242" s="25"/>
      <c r="C242" s="25"/>
      <c r="D242" s="25"/>
      <c r="E242" s="59"/>
      <c r="F242" s="25"/>
      <c r="G242" s="39"/>
      <c r="H242" s="25"/>
      <c r="I242" s="38"/>
      <c r="J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7"/>
      <c r="Y242" s="27"/>
      <c r="Z242" s="27"/>
    </row>
    <row r="243" spans="1:26" ht="15.75" customHeight="1" x14ac:dyDescent="0.2">
      <c r="A243" s="27"/>
      <c r="B243" s="25"/>
      <c r="C243" s="25"/>
      <c r="D243" s="25"/>
      <c r="E243" s="59"/>
      <c r="F243" s="25"/>
      <c r="G243" s="39"/>
      <c r="H243" s="25"/>
      <c r="I243" s="38"/>
      <c r="J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7"/>
      <c r="Y243" s="27"/>
      <c r="Z243" s="27"/>
    </row>
    <row r="244" spans="1:26" ht="15.75" customHeight="1" x14ac:dyDescent="0.2">
      <c r="A244" s="27"/>
      <c r="B244" s="25"/>
      <c r="C244" s="25"/>
      <c r="D244" s="25"/>
      <c r="E244" s="59"/>
      <c r="F244" s="25"/>
      <c r="G244" s="39"/>
      <c r="H244" s="25"/>
      <c r="I244" s="38"/>
      <c r="J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7"/>
      <c r="Y244" s="27"/>
      <c r="Z244" s="27"/>
    </row>
    <row r="245" spans="1:26" ht="15.75" customHeight="1" x14ac:dyDescent="0.2">
      <c r="A245" s="27"/>
      <c r="B245" s="25"/>
      <c r="C245" s="25"/>
      <c r="D245" s="25"/>
      <c r="E245" s="59"/>
      <c r="F245" s="25"/>
      <c r="G245" s="39"/>
      <c r="H245" s="25"/>
      <c r="I245" s="38"/>
      <c r="J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7"/>
      <c r="Y245" s="27"/>
      <c r="Z245" s="27"/>
    </row>
    <row r="246" spans="1:26" ht="15.75" customHeight="1" x14ac:dyDescent="0.2">
      <c r="A246" s="27"/>
      <c r="B246" s="25"/>
      <c r="C246" s="25"/>
      <c r="D246" s="25"/>
      <c r="E246" s="59"/>
      <c r="F246" s="25"/>
      <c r="G246" s="39"/>
      <c r="H246" s="25"/>
      <c r="I246" s="38"/>
      <c r="J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7"/>
      <c r="Y246" s="27"/>
      <c r="Z246" s="27"/>
    </row>
    <row r="247" spans="1:26" ht="15.75" customHeight="1" x14ac:dyDescent="0.2">
      <c r="A247" s="27"/>
      <c r="B247" s="25"/>
      <c r="C247" s="25"/>
      <c r="D247" s="25"/>
      <c r="E247" s="59"/>
      <c r="F247" s="25"/>
      <c r="G247" s="39"/>
      <c r="H247" s="25"/>
      <c r="I247" s="38"/>
      <c r="J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7"/>
      <c r="Y247" s="27"/>
      <c r="Z247" s="27"/>
    </row>
    <row r="248" spans="1:26" ht="15.75" customHeight="1" x14ac:dyDescent="0.2">
      <c r="A248" s="27"/>
      <c r="B248" s="25"/>
      <c r="C248" s="25"/>
      <c r="D248" s="25"/>
      <c r="E248" s="59"/>
      <c r="F248" s="25"/>
      <c r="G248" s="39"/>
      <c r="H248" s="25"/>
      <c r="I248" s="38"/>
      <c r="J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7"/>
      <c r="Y248" s="27"/>
      <c r="Z248" s="27"/>
    </row>
    <row r="249" spans="1:26" ht="15.75" customHeight="1" x14ac:dyDescent="0.2">
      <c r="A249" s="27"/>
      <c r="B249" s="25"/>
      <c r="C249" s="25"/>
      <c r="D249" s="25"/>
      <c r="E249" s="59"/>
      <c r="F249" s="25"/>
      <c r="G249" s="39"/>
      <c r="H249" s="25"/>
      <c r="I249" s="38"/>
      <c r="J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7"/>
      <c r="Y249" s="27"/>
      <c r="Z249" s="27"/>
    </row>
    <row r="250" spans="1:26" ht="15.75" customHeight="1" x14ac:dyDescent="0.2">
      <c r="A250" s="27"/>
      <c r="B250" s="25"/>
      <c r="C250" s="25"/>
      <c r="D250" s="25"/>
      <c r="E250" s="59"/>
      <c r="F250" s="25"/>
      <c r="G250" s="39"/>
      <c r="H250" s="25"/>
      <c r="I250" s="38"/>
      <c r="J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7"/>
      <c r="Y250" s="27"/>
      <c r="Z250" s="27"/>
    </row>
    <row r="251" spans="1:26" ht="15.75" customHeight="1" x14ac:dyDescent="0.2">
      <c r="A251" s="27"/>
      <c r="B251" s="25"/>
      <c r="C251" s="25"/>
      <c r="D251" s="25"/>
      <c r="E251" s="59"/>
      <c r="F251" s="25"/>
      <c r="G251" s="39"/>
      <c r="H251" s="25"/>
      <c r="I251" s="38"/>
      <c r="J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7"/>
      <c r="Y251" s="27"/>
      <c r="Z251" s="27"/>
    </row>
    <row r="252" spans="1:26" ht="15.75" customHeight="1" x14ac:dyDescent="0.2">
      <c r="A252" s="27"/>
      <c r="B252" s="25"/>
      <c r="C252" s="25"/>
      <c r="D252" s="25"/>
      <c r="E252" s="59"/>
      <c r="F252" s="25"/>
      <c r="G252" s="39"/>
      <c r="H252" s="25"/>
      <c r="I252" s="38"/>
      <c r="J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7"/>
      <c r="Y252" s="27"/>
      <c r="Z252" s="27"/>
    </row>
    <row r="253" spans="1:26" ht="15.75" customHeight="1" x14ac:dyDescent="0.2">
      <c r="A253" s="27"/>
      <c r="B253" s="25"/>
      <c r="C253" s="25"/>
      <c r="D253" s="25"/>
      <c r="E253" s="59"/>
      <c r="F253" s="25"/>
      <c r="G253" s="39"/>
      <c r="H253" s="25"/>
      <c r="I253" s="38"/>
      <c r="J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7"/>
      <c r="Y253" s="27"/>
      <c r="Z253" s="27"/>
    </row>
    <row r="254" spans="1:26" ht="15.75" customHeight="1" x14ac:dyDescent="0.2">
      <c r="A254" s="27"/>
      <c r="B254" s="25"/>
      <c r="C254" s="25"/>
      <c r="D254" s="25"/>
      <c r="E254" s="59"/>
      <c r="F254" s="25"/>
      <c r="G254" s="39"/>
      <c r="H254" s="25"/>
      <c r="I254" s="38"/>
      <c r="J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7"/>
      <c r="Y254" s="27"/>
      <c r="Z254" s="27"/>
    </row>
    <row r="255" spans="1:26" ht="15.75" customHeight="1" x14ac:dyDescent="0.2">
      <c r="A255" s="27"/>
      <c r="B255" s="25"/>
      <c r="C255" s="25"/>
      <c r="D255" s="25"/>
      <c r="E255" s="59"/>
      <c r="F255" s="25"/>
      <c r="G255" s="39"/>
      <c r="H255" s="25"/>
      <c r="I255" s="38"/>
      <c r="J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7"/>
      <c r="Y255" s="27"/>
      <c r="Z255" s="27"/>
    </row>
    <row r="256" spans="1:26" ht="15.75" customHeight="1" x14ac:dyDescent="0.2">
      <c r="A256" s="27"/>
      <c r="B256" s="25"/>
      <c r="C256" s="25"/>
      <c r="D256" s="25"/>
      <c r="E256" s="59"/>
      <c r="F256" s="25"/>
      <c r="G256" s="39"/>
      <c r="H256" s="25"/>
      <c r="I256" s="38"/>
      <c r="J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7"/>
      <c r="Y256" s="27"/>
      <c r="Z256" s="27"/>
    </row>
    <row r="257" spans="1:26" ht="15.75" customHeight="1" x14ac:dyDescent="0.2">
      <c r="A257" s="27"/>
      <c r="B257" s="25"/>
      <c r="C257" s="25"/>
      <c r="D257" s="25"/>
      <c r="E257" s="59"/>
      <c r="F257" s="25"/>
      <c r="G257" s="39"/>
      <c r="H257" s="25"/>
      <c r="I257" s="38"/>
      <c r="J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7"/>
      <c r="Y257" s="27"/>
      <c r="Z257" s="27"/>
    </row>
    <row r="258" spans="1:26" ht="15.75" customHeight="1" x14ac:dyDescent="0.2">
      <c r="A258" s="27"/>
      <c r="B258" s="25"/>
      <c r="C258" s="25"/>
      <c r="D258" s="25"/>
      <c r="E258" s="59"/>
      <c r="F258" s="25"/>
      <c r="G258" s="39"/>
      <c r="H258" s="25"/>
      <c r="I258" s="38"/>
      <c r="J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7"/>
      <c r="Y258" s="27"/>
      <c r="Z258" s="27"/>
    </row>
    <row r="259" spans="1:26" ht="15.75" customHeight="1" x14ac:dyDescent="0.2">
      <c r="A259" s="27"/>
      <c r="B259" s="25"/>
      <c r="C259" s="25"/>
      <c r="D259" s="25"/>
      <c r="E259" s="59"/>
      <c r="F259" s="25"/>
      <c r="G259" s="39"/>
      <c r="H259" s="25"/>
      <c r="I259" s="38"/>
      <c r="J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7"/>
      <c r="Y259" s="27"/>
      <c r="Z259" s="27"/>
    </row>
    <row r="260" spans="1:26" ht="15.75" customHeight="1" x14ac:dyDescent="0.2">
      <c r="A260" s="27"/>
      <c r="B260" s="25"/>
      <c r="C260" s="25"/>
      <c r="D260" s="25"/>
      <c r="E260" s="59"/>
      <c r="F260" s="25"/>
      <c r="G260" s="39"/>
      <c r="H260" s="25"/>
      <c r="I260" s="38"/>
      <c r="J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7"/>
      <c r="Y260" s="27"/>
      <c r="Z260" s="27"/>
    </row>
    <row r="261" spans="1:26" ht="15.75" customHeight="1" x14ac:dyDescent="0.2">
      <c r="A261" s="27"/>
      <c r="B261" s="25"/>
      <c r="C261" s="25"/>
      <c r="D261" s="25"/>
      <c r="E261" s="59"/>
      <c r="F261" s="25"/>
      <c r="G261" s="39"/>
      <c r="H261" s="25"/>
      <c r="I261" s="38"/>
      <c r="J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7"/>
      <c r="Y261" s="27"/>
      <c r="Z261" s="27"/>
    </row>
    <row r="262" spans="1:26" ht="15.75" customHeight="1" x14ac:dyDescent="0.2">
      <c r="A262" s="27"/>
      <c r="B262" s="25"/>
      <c r="C262" s="25"/>
      <c r="D262" s="25"/>
      <c r="E262" s="59"/>
      <c r="F262" s="25"/>
      <c r="G262" s="39"/>
      <c r="H262" s="25"/>
      <c r="I262" s="38"/>
      <c r="J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7"/>
      <c r="Y262" s="27"/>
      <c r="Z262" s="27"/>
    </row>
    <row r="263" spans="1:26" ht="15.75" customHeight="1" x14ac:dyDescent="0.2">
      <c r="A263" s="27"/>
      <c r="B263" s="25"/>
      <c r="C263" s="25"/>
      <c r="D263" s="25"/>
      <c r="E263" s="59"/>
      <c r="F263" s="25"/>
      <c r="G263" s="39"/>
      <c r="H263" s="25"/>
      <c r="I263" s="38"/>
      <c r="J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7"/>
      <c r="Y263" s="27"/>
      <c r="Z263" s="27"/>
    </row>
    <row r="264" spans="1:26" ht="15.75" customHeight="1" x14ac:dyDescent="0.2">
      <c r="A264" s="27"/>
      <c r="B264" s="25"/>
      <c r="C264" s="25"/>
      <c r="D264" s="25"/>
      <c r="E264" s="59"/>
      <c r="F264" s="25"/>
      <c r="G264" s="39"/>
      <c r="H264" s="25"/>
      <c r="I264" s="38"/>
      <c r="J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7"/>
      <c r="Y264" s="27"/>
      <c r="Z264" s="27"/>
    </row>
    <row r="265" spans="1:26" ht="15.75" customHeight="1" x14ac:dyDescent="0.2">
      <c r="A265" s="27"/>
      <c r="B265" s="25"/>
      <c r="C265" s="25"/>
      <c r="D265" s="25"/>
      <c r="E265" s="59"/>
      <c r="F265" s="25"/>
      <c r="G265" s="39"/>
      <c r="H265" s="25"/>
      <c r="I265" s="38"/>
      <c r="J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7"/>
      <c r="Y265" s="27"/>
      <c r="Z265" s="27"/>
    </row>
    <row r="266" spans="1:26" ht="15.75" customHeight="1" x14ac:dyDescent="0.2">
      <c r="A266" s="27"/>
      <c r="B266" s="25"/>
      <c r="C266" s="25"/>
      <c r="D266" s="25"/>
      <c r="E266" s="59"/>
      <c r="F266" s="25"/>
      <c r="G266" s="39"/>
      <c r="H266" s="25"/>
      <c r="I266" s="38"/>
      <c r="J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7"/>
      <c r="Y266" s="27"/>
      <c r="Z266" s="27"/>
    </row>
    <row r="267" spans="1:26" ht="15.75" customHeight="1" x14ac:dyDescent="0.2">
      <c r="A267" s="27"/>
      <c r="B267" s="25"/>
      <c r="C267" s="25"/>
      <c r="D267" s="25"/>
      <c r="E267" s="59"/>
      <c r="F267" s="25"/>
      <c r="G267" s="39"/>
      <c r="H267" s="25"/>
      <c r="I267" s="38"/>
      <c r="J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7"/>
      <c r="Y267" s="27"/>
      <c r="Z267" s="27"/>
    </row>
    <row r="268" spans="1:26" ht="15.75" customHeight="1" x14ac:dyDescent="0.2">
      <c r="A268" s="27"/>
      <c r="B268" s="25"/>
      <c r="C268" s="25"/>
      <c r="D268" s="25"/>
      <c r="E268" s="59"/>
      <c r="F268" s="25"/>
      <c r="G268" s="39"/>
      <c r="H268" s="25"/>
      <c r="I268" s="38"/>
      <c r="J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7"/>
      <c r="Y268" s="27"/>
      <c r="Z268" s="27"/>
    </row>
    <row r="269" spans="1:26" ht="15.75" customHeight="1" x14ac:dyDescent="0.2">
      <c r="A269" s="27"/>
      <c r="B269" s="25"/>
      <c r="C269" s="25"/>
      <c r="D269" s="25"/>
      <c r="E269" s="59"/>
      <c r="F269" s="25"/>
      <c r="G269" s="39"/>
      <c r="H269" s="25"/>
      <c r="I269" s="38"/>
      <c r="J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7"/>
      <c r="Y269" s="27"/>
      <c r="Z269" s="27"/>
    </row>
    <row r="270" spans="1:26" ht="15.75" customHeight="1" x14ac:dyDescent="0.2">
      <c r="A270" s="27"/>
      <c r="B270" s="25"/>
      <c r="C270" s="25"/>
      <c r="D270" s="25"/>
      <c r="E270" s="59"/>
      <c r="F270" s="25"/>
      <c r="G270" s="39"/>
      <c r="H270" s="25"/>
      <c r="I270" s="38"/>
      <c r="J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7"/>
      <c r="Y270" s="27"/>
      <c r="Z270" s="27"/>
    </row>
    <row r="271" spans="1:26" ht="15.75" customHeight="1" x14ac:dyDescent="0.2">
      <c r="A271" s="27"/>
      <c r="B271" s="25"/>
      <c r="C271" s="25"/>
      <c r="D271" s="25"/>
      <c r="E271" s="59"/>
      <c r="F271" s="25"/>
      <c r="G271" s="39"/>
      <c r="H271" s="25"/>
      <c r="I271" s="38"/>
      <c r="J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7"/>
      <c r="Y271" s="27"/>
      <c r="Z271" s="27"/>
    </row>
    <row r="272" spans="1:26" ht="15.75" customHeight="1" x14ac:dyDescent="0.2">
      <c r="A272" s="27"/>
      <c r="B272" s="25"/>
      <c r="C272" s="25"/>
      <c r="D272" s="25"/>
      <c r="E272" s="59"/>
      <c r="F272" s="25"/>
      <c r="G272" s="39"/>
      <c r="H272" s="25"/>
      <c r="I272" s="38"/>
      <c r="J272" s="25"/>
      <c r="L272" s="27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7"/>
      <c r="Y272" s="27"/>
      <c r="Z272" s="27"/>
    </row>
    <row r="273" spans="1:26" ht="15.75" customHeight="1" x14ac:dyDescent="0.2">
      <c r="A273" s="27"/>
      <c r="B273" s="25"/>
      <c r="C273" s="25"/>
      <c r="D273" s="25"/>
      <c r="E273" s="59"/>
      <c r="F273" s="25"/>
      <c r="G273" s="39"/>
      <c r="H273" s="25"/>
      <c r="I273" s="38"/>
      <c r="J273" s="25"/>
      <c r="L273" s="27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7"/>
      <c r="Y273" s="27"/>
      <c r="Z273" s="27"/>
    </row>
    <row r="274" spans="1:26" ht="15.75" customHeight="1" x14ac:dyDescent="0.2">
      <c r="A274" s="27"/>
      <c r="B274" s="25"/>
      <c r="C274" s="25"/>
      <c r="D274" s="25"/>
      <c r="E274" s="59"/>
      <c r="F274" s="25"/>
      <c r="G274" s="39"/>
      <c r="H274" s="25"/>
      <c r="I274" s="38"/>
      <c r="J274" s="25"/>
      <c r="L274" s="27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7"/>
      <c r="Y274" s="27"/>
      <c r="Z274" s="27"/>
    </row>
    <row r="275" spans="1:26" ht="15.75" customHeight="1" x14ac:dyDescent="0.2">
      <c r="A275" s="27"/>
      <c r="B275" s="25"/>
      <c r="C275" s="25"/>
      <c r="D275" s="25"/>
      <c r="E275" s="59"/>
      <c r="F275" s="25"/>
      <c r="G275" s="39"/>
      <c r="H275" s="25"/>
      <c r="I275" s="38"/>
      <c r="J275" s="25"/>
      <c r="L275" s="27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7"/>
      <c r="Y275" s="27"/>
      <c r="Z275" s="27"/>
    </row>
    <row r="276" spans="1:26" ht="15.75" customHeight="1" x14ac:dyDescent="0.2">
      <c r="A276" s="27"/>
      <c r="B276" s="25"/>
      <c r="C276" s="25"/>
      <c r="D276" s="25"/>
      <c r="E276" s="59"/>
      <c r="F276" s="25"/>
      <c r="G276" s="39"/>
      <c r="H276" s="25"/>
      <c r="I276" s="38"/>
      <c r="J276" s="25"/>
      <c r="L276" s="27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7"/>
      <c r="Y276" s="27"/>
      <c r="Z276" s="27"/>
    </row>
    <row r="277" spans="1:26" ht="15.75" customHeight="1" x14ac:dyDescent="0.2">
      <c r="A277" s="27"/>
      <c r="B277" s="25"/>
      <c r="C277" s="25"/>
      <c r="D277" s="25"/>
      <c r="E277" s="59"/>
      <c r="F277" s="25"/>
      <c r="G277" s="39"/>
      <c r="H277" s="25"/>
      <c r="I277" s="38"/>
      <c r="J277" s="25"/>
      <c r="L277" s="27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7"/>
      <c r="Y277" s="27"/>
      <c r="Z277" s="27"/>
    </row>
    <row r="278" spans="1:26" ht="15.75" customHeight="1" x14ac:dyDescent="0.2">
      <c r="A278" s="27"/>
      <c r="B278" s="25"/>
      <c r="C278" s="25"/>
      <c r="D278" s="25"/>
      <c r="E278" s="59"/>
      <c r="F278" s="25"/>
      <c r="G278" s="39"/>
      <c r="H278" s="25"/>
      <c r="I278" s="38"/>
      <c r="J278" s="25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5.75" customHeight="1" x14ac:dyDescent="0.2">
      <c r="A279" s="27"/>
      <c r="B279" s="25"/>
      <c r="C279" s="25"/>
      <c r="D279" s="25"/>
      <c r="E279" s="59"/>
      <c r="F279" s="25"/>
      <c r="G279" s="39"/>
      <c r="H279" s="25"/>
      <c r="I279" s="38"/>
      <c r="J279" s="25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5.75" customHeight="1" x14ac:dyDescent="0.2">
      <c r="A280" s="27"/>
      <c r="B280" s="25"/>
      <c r="C280" s="25"/>
      <c r="D280" s="25"/>
      <c r="E280" s="59"/>
      <c r="F280" s="25"/>
      <c r="G280" s="39"/>
      <c r="H280" s="25"/>
      <c r="I280" s="38"/>
      <c r="J280" s="25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5.75" customHeight="1" x14ac:dyDescent="0.2">
      <c r="A281" s="27"/>
      <c r="B281" s="25"/>
      <c r="C281" s="25"/>
      <c r="D281" s="25"/>
      <c r="E281" s="59"/>
      <c r="F281" s="25"/>
      <c r="G281" s="39"/>
      <c r="H281" s="25"/>
      <c r="I281" s="38"/>
      <c r="J281" s="25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5.75" customHeight="1" x14ac:dyDescent="0.2">
      <c r="A282" s="27"/>
      <c r="B282" s="25"/>
      <c r="C282" s="25"/>
      <c r="D282" s="25"/>
      <c r="E282" s="59"/>
      <c r="F282" s="25"/>
      <c r="G282" s="39"/>
      <c r="H282" s="25"/>
      <c r="I282" s="38"/>
      <c r="J282" s="25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5.75" customHeight="1" x14ac:dyDescent="0.2">
      <c r="A283" s="27"/>
      <c r="B283" s="25"/>
      <c r="C283" s="25"/>
      <c r="D283" s="25"/>
      <c r="E283" s="59"/>
      <c r="F283" s="25"/>
      <c r="G283" s="39"/>
      <c r="H283" s="25"/>
      <c r="I283" s="38"/>
      <c r="J283" s="25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5.75" customHeight="1" x14ac:dyDescent="0.2">
      <c r="A284" s="27"/>
      <c r="B284" s="25"/>
      <c r="C284" s="25"/>
      <c r="D284" s="25"/>
      <c r="E284" s="59"/>
      <c r="F284" s="25"/>
      <c r="G284" s="39"/>
      <c r="H284" s="25"/>
      <c r="I284" s="38"/>
      <c r="J284" s="25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5.75" customHeight="1" x14ac:dyDescent="0.2">
      <c r="A285" s="27"/>
      <c r="B285" s="25"/>
      <c r="C285" s="25"/>
      <c r="D285" s="25"/>
      <c r="E285" s="59"/>
      <c r="F285" s="25"/>
      <c r="G285" s="39"/>
      <c r="H285" s="25"/>
      <c r="I285" s="38"/>
      <c r="J285" s="25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5.75" customHeight="1" x14ac:dyDescent="0.2">
      <c r="A286" s="27"/>
      <c r="B286" s="25"/>
      <c r="C286" s="25"/>
      <c r="D286" s="25"/>
      <c r="E286" s="59"/>
      <c r="F286" s="25"/>
      <c r="G286" s="39"/>
      <c r="H286" s="25"/>
      <c r="I286" s="38"/>
      <c r="J286" s="25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5.75" customHeight="1" x14ac:dyDescent="0.2">
      <c r="A287" s="27"/>
      <c r="B287" s="25"/>
      <c r="C287" s="25"/>
      <c r="D287" s="25"/>
      <c r="E287" s="59"/>
      <c r="F287" s="25"/>
      <c r="G287" s="39"/>
      <c r="H287" s="25"/>
      <c r="I287" s="38"/>
      <c r="J287" s="25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5.75" customHeight="1" x14ac:dyDescent="0.2">
      <c r="A288" s="27"/>
      <c r="B288" s="25"/>
      <c r="C288" s="25"/>
      <c r="D288" s="25"/>
      <c r="E288" s="59"/>
      <c r="F288" s="25"/>
      <c r="G288" s="39"/>
      <c r="H288" s="25"/>
      <c r="I288" s="38"/>
      <c r="J288" s="25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5.75" customHeight="1" x14ac:dyDescent="0.2">
      <c r="A289" s="27"/>
      <c r="B289" s="25"/>
      <c r="C289" s="25"/>
      <c r="D289" s="25"/>
      <c r="E289" s="59"/>
      <c r="F289" s="25"/>
      <c r="G289" s="39"/>
      <c r="H289" s="25"/>
      <c r="I289" s="38"/>
      <c r="J289" s="25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5.75" customHeight="1" x14ac:dyDescent="0.2">
      <c r="A290" s="27"/>
      <c r="B290" s="25"/>
      <c r="C290" s="25"/>
      <c r="D290" s="25"/>
      <c r="E290" s="59"/>
      <c r="F290" s="25"/>
      <c r="G290" s="39"/>
      <c r="H290" s="25"/>
      <c r="I290" s="38"/>
      <c r="J290" s="25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5.75" customHeight="1" x14ac:dyDescent="0.2">
      <c r="A291" s="27"/>
      <c r="B291" s="25"/>
      <c r="C291" s="25"/>
      <c r="D291" s="25"/>
      <c r="E291" s="59"/>
      <c r="F291" s="25"/>
      <c r="G291" s="39"/>
      <c r="H291" s="25"/>
      <c r="I291" s="38"/>
      <c r="J291" s="25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5.75" customHeight="1" x14ac:dyDescent="0.2">
      <c r="A292" s="27"/>
      <c r="B292" s="25"/>
      <c r="C292" s="25"/>
      <c r="D292" s="25"/>
      <c r="E292" s="59"/>
      <c r="F292" s="25"/>
      <c r="G292" s="39"/>
      <c r="H292" s="25"/>
      <c r="I292" s="38"/>
      <c r="J292" s="25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5.75" customHeight="1" x14ac:dyDescent="0.2">
      <c r="A293" s="27"/>
      <c r="B293" s="25"/>
      <c r="C293" s="25"/>
      <c r="D293" s="25"/>
      <c r="E293" s="59"/>
      <c r="F293" s="25"/>
      <c r="G293" s="39"/>
      <c r="H293" s="25"/>
      <c r="I293" s="38"/>
      <c r="J293" s="25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5.75" customHeight="1" x14ac:dyDescent="0.2">
      <c r="A294" s="27"/>
      <c r="B294" s="25"/>
      <c r="C294" s="25"/>
      <c r="D294" s="25"/>
      <c r="E294" s="59"/>
      <c r="F294" s="25"/>
      <c r="G294" s="39"/>
      <c r="H294" s="25"/>
      <c r="I294" s="38"/>
      <c r="J294" s="25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5.75" customHeight="1" x14ac:dyDescent="0.2">
      <c r="A295" s="27"/>
      <c r="B295" s="25"/>
      <c r="C295" s="25"/>
      <c r="D295" s="25"/>
      <c r="E295" s="59"/>
      <c r="F295" s="25"/>
      <c r="G295" s="27"/>
      <c r="H295" s="25"/>
      <c r="I295" s="38"/>
      <c r="J295" s="25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5.75" customHeight="1" x14ac:dyDescent="0.2">
      <c r="A296" s="27"/>
      <c r="B296" s="25"/>
      <c r="C296" s="25"/>
      <c r="D296" s="25"/>
      <c r="E296" s="59"/>
      <c r="F296" s="25"/>
      <c r="G296" s="27"/>
      <c r="H296" s="25"/>
      <c r="I296" s="38"/>
      <c r="J296" s="25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5.75" customHeight="1" x14ac:dyDescent="0.2">
      <c r="A297" s="27"/>
      <c r="B297" s="25"/>
      <c r="C297" s="25"/>
      <c r="D297" s="25"/>
      <c r="E297" s="59"/>
      <c r="F297" s="25"/>
      <c r="G297" s="27"/>
      <c r="H297" s="25"/>
      <c r="I297" s="38"/>
      <c r="J297" s="25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5.75" customHeight="1" x14ac:dyDescent="0.2">
      <c r="A298" s="27"/>
      <c r="B298" s="25"/>
      <c r="C298" s="25"/>
      <c r="D298" s="25"/>
      <c r="E298" s="59"/>
      <c r="F298" s="27"/>
      <c r="G298" s="27"/>
      <c r="H298" s="25"/>
      <c r="I298" s="38"/>
      <c r="J298" s="25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5.75" customHeight="1" x14ac:dyDescent="0.2">
      <c r="A299" s="27"/>
      <c r="B299" s="27"/>
      <c r="C299" s="27"/>
      <c r="D299" s="27"/>
      <c r="E299" s="59"/>
      <c r="F299" s="27"/>
      <c r="G299" s="27"/>
      <c r="H299" s="27"/>
      <c r="I299" s="27"/>
      <c r="J299" s="27"/>
      <c r="K299" s="66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5.75" customHeight="1" x14ac:dyDescent="0.2">
      <c r="A300" s="27"/>
      <c r="B300" s="27"/>
      <c r="C300" s="27"/>
      <c r="D300" s="27"/>
      <c r="E300" s="59"/>
      <c r="F300" s="27"/>
      <c r="G300" s="27"/>
      <c r="H300" s="27"/>
      <c r="I300" s="27"/>
      <c r="J300" s="27"/>
      <c r="K300" s="66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5.75" customHeight="1" x14ac:dyDescent="0.2">
      <c r="A301" s="27"/>
      <c r="B301" s="27"/>
      <c r="C301" s="27"/>
      <c r="D301" s="27"/>
      <c r="E301" s="59"/>
      <c r="F301" s="27"/>
      <c r="G301" s="27"/>
      <c r="H301" s="27"/>
      <c r="I301" s="27"/>
      <c r="J301" s="27"/>
      <c r="K301" s="66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5.75" customHeight="1" x14ac:dyDescent="0.2">
      <c r="A302" s="27"/>
      <c r="B302" s="27"/>
      <c r="C302" s="27"/>
      <c r="D302" s="27"/>
      <c r="E302" s="59"/>
      <c r="F302" s="27"/>
      <c r="G302" s="27"/>
      <c r="H302" s="27"/>
      <c r="I302" s="27"/>
      <c r="J302" s="27"/>
      <c r="K302" s="66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5.75" customHeight="1" x14ac:dyDescent="0.2">
      <c r="A303" s="27"/>
      <c r="B303" s="27"/>
      <c r="C303" s="27"/>
      <c r="D303" s="27"/>
      <c r="E303" s="59"/>
      <c r="F303" s="27"/>
      <c r="G303" s="27"/>
      <c r="H303" s="27"/>
      <c r="I303" s="27"/>
      <c r="J303" s="27"/>
      <c r="K303" s="66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5.75" customHeight="1" x14ac:dyDescent="0.2">
      <c r="A304" s="27"/>
      <c r="B304" s="27"/>
      <c r="C304" s="27"/>
      <c r="D304" s="27"/>
      <c r="E304" s="59"/>
      <c r="F304" s="27"/>
      <c r="G304" s="27"/>
      <c r="H304" s="27"/>
      <c r="I304" s="27"/>
      <c r="J304" s="27"/>
      <c r="K304" s="66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5.75" customHeight="1" x14ac:dyDescent="0.2">
      <c r="A305" s="27"/>
      <c r="B305" s="27"/>
      <c r="C305" s="27"/>
      <c r="D305" s="27"/>
      <c r="E305" s="59"/>
      <c r="F305" s="27"/>
      <c r="G305" s="27"/>
      <c r="H305" s="27"/>
      <c r="I305" s="27"/>
      <c r="J305" s="27"/>
      <c r="K305" s="66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5.75" customHeight="1" x14ac:dyDescent="0.2">
      <c r="A306" s="27"/>
      <c r="B306" s="27"/>
      <c r="C306" s="27"/>
      <c r="D306" s="27"/>
      <c r="E306" s="59"/>
      <c r="F306" s="27"/>
      <c r="G306" s="27"/>
      <c r="H306" s="27"/>
      <c r="I306" s="27"/>
      <c r="J306" s="27"/>
      <c r="K306" s="66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5.75" customHeight="1" x14ac:dyDescent="0.2">
      <c r="A307" s="27"/>
      <c r="B307" s="27"/>
      <c r="C307" s="27"/>
      <c r="D307" s="27"/>
      <c r="E307" s="59"/>
      <c r="F307" s="27"/>
      <c r="G307" s="27"/>
      <c r="H307" s="27"/>
      <c r="I307" s="27"/>
      <c r="J307" s="27"/>
      <c r="K307" s="66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5.75" customHeight="1" x14ac:dyDescent="0.2">
      <c r="A308" s="27"/>
      <c r="B308" s="27"/>
      <c r="C308" s="27"/>
      <c r="D308" s="27"/>
      <c r="E308" s="59"/>
      <c r="F308" s="27"/>
      <c r="G308" s="27"/>
      <c r="H308" s="27"/>
      <c r="I308" s="27"/>
      <c r="J308" s="27"/>
      <c r="K308" s="66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5.75" customHeight="1" x14ac:dyDescent="0.2">
      <c r="A309" s="27"/>
      <c r="B309" s="27"/>
      <c r="C309" s="27"/>
      <c r="D309" s="27"/>
      <c r="E309" s="59"/>
      <c r="F309" s="27"/>
      <c r="G309" s="27"/>
      <c r="H309" s="27"/>
      <c r="I309" s="27"/>
      <c r="J309" s="27"/>
      <c r="K309" s="66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5.75" customHeight="1" x14ac:dyDescent="0.2">
      <c r="A310" s="27"/>
      <c r="B310" s="27"/>
      <c r="C310" s="27"/>
      <c r="D310" s="27"/>
      <c r="E310" s="59"/>
      <c r="F310" s="27"/>
      <c r="G310" s="27"/>
      <c r="H310" s="27"/>
      <c r="I310" s="27"/>
      <c r="J310" s="27"/>
      <c r="K310" s="66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5.75" customHeight="1" x14ac:dyDescent="0.2">
      <c r="A311" s="27"/>
      <c r="B311" s="27"/>
      <c r="C311" s="27"/>
      <c r="D311" s="27"/>
      <c r="E311" s="59"/>
      <c r="F311" s="27"/>
      <c r="G311" s="27"/>
      <c r="H311" s="27"/>
      <c r="I311" s="27"/>
      <c r="J311" s="27"/>
      <c r="K311" s="66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5.75" customHeight="1" x14ac:dyDescent="0.2">
      <c r="A312" s="27"/>
      <c r="B312" s="27"/>
      <c r="C312" s="27"/>
      <c r="D312" s="27"/>
      <c r="E312" s="59"/>
      <c r="F312" s="27"/>
      <c r="G312" s="27"/>
      <c r="H312" s="27"/>
      <c r="I312" s="27"/>
      <c r="J312" s="27"/>
      <c r="K312" s="66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5.75" customHeight="1" x14ac:dyDescent="0.2">
      <c r="A313" s="27"/>
      <c r="B313" s="27"/>
      <c r="C313" s="27"/>
      <c r="D313" s="27"/>
      <c r="E313" s="59"/>
      <c r="F313" s="27"/>
      <c r="G313" s="27"/>
      <c r="H313" s="27"/>
      <c r="I313" s="27"/>
      <c r="J313" s="27"/>
      <c r="K313" s="66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5.75" customHeight="1" x14ac:dyDescent="0.2">
      <c r="A314" s="27"/>
      <c r="B314" s="27"/>
      <c r="C314" s="27"/>
      <c r="D314" s="27"/>
      <c r="E314" s="59"/>
      <c r="F314" s="27"/>
      <c r="G314" s="27"/>
      <c r="H314" s="27"/>
      <c r="I314" s="27"/>
      <c r="J314" s="27"/>
      <c r="K314" s="66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5.75" customHeight="1" x14ac:dyDescent="0.2">
      <c r="A315" s="27"/>
      <c r="B315" s="27"/>
      <c r="C315" s="27"/>
      <c r="D315" s="27"/>
      <c r="E315" s="59"/>
      <c r="F315" s="27"/>
      <c r="G315" s="27"/>
      <c r="H315" s="27"/>
      <c r="I315" s="27"/>
      <c r="J315" s="27"/>
      <c r="K315" s="66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5.75" customHeight="1" x14ac:dyDescent="0.2">
      <c r="A316" s="27"/>
      <c r="B316" s="27"/>
      <c r="C316" s="27"/>
      <c r="D316" s="27"/>
      <c r="E316" s="59"/>
      <c r="F316" s="27"/>
      <c r="G316" s="27"/>
      <c r="H316" s="27"/>
      <c r="I316" s="27"/>
      <c r="J316" s="27"/>
      <c r="K316" s="66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5.75" customHeight="1" x14ac:dyDescent="0.2">
      <c r="A317" s="27"/>
      <c r="B317" s="27"/>
      <c r="C317" s="27"/>
      <c r="D317" s="27"/>
      <c r="E317" s="59"/>
      <c r="F317" s="27"/>
      <c r="G317" s="27"/>
      <c r="H317" s="27"/>
      <c r="I317" s="27"/>
      <c r="J317" s="27"/>
      <c r="K317" s="66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5.75" customHeight="1" x14ac:dyDescent="0.2">
      <c r="A318" s="27"/>
      <c r="B318" s="27"/>
      <c r="C318" s="27"/>
      <c r="D318" s="27"/>
      <c r="E318" s="59"/>
      <c r="F318" s="27"/>
      <c r="G318" s="27"/>
      <c r="H318" s="27"/>
      <c r="I318" s="27"/>
      <c r="J318" s="27"/>
      <c r="K318" s="66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5.75" customHeight="1" x14ac:dyDescent="0.2">
      <c r="A319" s="27"/>
      <c r="B319" s="27"/>
      <c r="C319" s="27"/>
      <c r="D319" s="27"/>
      <c r="E319" s="59"/>
      <c r="F319" s="27"/>
      <c r="G319" s="27"/>
      <c r="H319" s="27"/>
      <c r="I319" s="27"/>
      <c r="J319" s="27"/>
      <c r="K319" s="66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5.75" customHeight="1" x14ac:dyDescent="0.2">
      <c r="A320" s="27"/>
      <c r="B320" s="27"/>
      <c r="C320" s="27"/>
      <c r="D320" s="27"/>
      <c r="E320" s="59"/>
      <c r="F320" s="27"/>
      <c r="G320" s="27"/>
      <c r="H320" s="27"/>
      <c r="I320" s="27"/>
      <c r="J320" s="27"/>
      <c r="K320" s="66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5.75" customHeight="1" x14ac:dyDescent="0.2">
      <c r="A321" s="27"/>
      <c r="B321" s="27"/>
      <c r="C321" s="27"/>
      <c r="D321" s="27"/>
      <c r="E321" s="59"/>
      <c r="F321" s="27"/>
      <c r="G321" s="27"/>
      <c r="H321" s="27"/>
      <c r="I321" s="27"/>
      <c r="J321" s="27"/>
      <c r="K321" s="66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5.75" customHeight="1" x14ac:dyDescent="0.2">
      <c r="A322" s="27"/>
      <c r="B322" s="27"/>
      <c r="C322" s="27"/>
      <c r="D322" s="27"/>
      <c r="E322" s="59"/>
      <c r="F322" s="27"/>
      <c r="G322" s="27"/>
      <c r="H322" s="27"/>
      <c r="I322" s="27"/>
      <c r="J322" s="27"/>
      <c r="K322" s="66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5.75" customHeight="1" x14ac:dyDescent="0.2">
      <c r="A323" s="27"/>
      <c r="B323" s="27"/>
      <c r="C323" s="27"/>
      <c r="D323" s="27"/>
      <c r="E323" s="59"/>
      <c r="F323" s="27"/>
      <c r="G323" s="27"/>
      <c r="H323" s="27"/>
      <c r="I323" s="27"/>
      <c r="J323" s="27"/>
      <c r="K323" s="66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5.75" customHeight="1" x14ac:dyDescent="0.2">
      <c r="A324" s="27"/>
      <c r="B324" s="27"/>
      <c r="C324" s="27"/>
      <c r="D324" s="27"/>
      <c r="E324" s="59"/>
      <c r="F324" s="27"/>
      <c r="G324" s="27"/>
      <c r="H324" s="27"/>
      <c r="I324" s="27"/>
      <c r="J324" s="27"/>
      <c r="K324" s="66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5.75" customHeight="1" x14ac:dyDescent="0.2">
      <c r="A325" s="27"/>
      <c r="B325" s="27"/>
      <c r="C325" s="27"/>
      <c r="D325" s="27"/>
      <c r="E325" s="59"/>
      <c r="F325" s="27"/>
      <c r="G325" s="27"/>
      <c r="H325" s="27"/>
      <c r="I325" s="27"/>
      <c r="J325" s="27"/>
      <c r="K325" s="66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5.75" customHeight="1" x14ac:dyDescent="0.2">
      <c r="A326" s="27"/>
      <c r="B326" s="27"/>
      <c r="C326" s="27"/>
      <c r="D326" s="27"/>
      <c r="E326" s="59"/>
      <c r="F326" s="27"/>
      <c r="G326" s="27"/>
      <c r="H326" s="27"/>
      <c r="I326" s="27"/>
      <c r="J326" s="27"/>
      <c r="K326" s="66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5.75" customHeight="1" x14ac:dyDescent="0.2">
      <c r="A327" s="27"/>
      <c r="B327" s="27"/>
      <c r="C327" s="27"/>
      <c r="D327" s="27"/>
      <c r="E327" s="59"/>
      <c r="F327" s="27"/>
      <c r="G327" s="27"/>
      <c r="H327" s="27"/>
      <c r="I327" s="27"/>
      <c r="J327" s="27"/>
      <c r="K327" s="66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5.75" customHeight="1" x14ac:dyDescent="0.2">
      <c r="A328" s="27"/>
      <c r="B328" s="27"/>
      <c r="C328" s="27"/>
      <c r="D328" s="27"/>
      <c r="E328" s="59"/>
      <c r="F328" s="27"/>
      <c r="G328" s="27"/>
      <c r="H328" s="27"/>
      <c r="I328" s="27"/>
      <c r="J328" s="27"/>
      <c r="K328" s="66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5.75" customHeight="1" x14ac:dyDescent="0.2">
      <c r="A329" s="27"/>
      <c r="B329" s="27"/>
      <c r="C329" s="27"/>
      <c r="D329" s="27"/>
      <c r="E329" s="59"/>
      <c r="F329" s="27"/>
      <c r="G329" s="27"/>
      <c r="H329" s="27"/>
      <c r="I329" s="27"/>
      <c r="J329" s="27"/>
      <c r="K329" s="66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5.75" customHeight="1" x14ac:dyDescent="0.2">
      <c r="A330" s="27"/>
      <c r="B330" s="27"/>
      <c r="C330" s="27"/>
      <c r="D330" s="27"/>
      <c r="E330" s="59"/>
      <c r="F330" s="27"/>
      <c r="G330" s="27"/>
      <c r="H330" s="27"/>
      <c r="I330" s="27"/>
      <c r="J330" s="27"/>
      <c r="K330" s="66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5.75" customHeight="1" x14ac:dyDescent="0.2">
      <c r="A331" s="27"/>
      <c r="B331" s="27"/>
      <c r="C331" s="27"/>
      <c r="D331" s="27"/>
      <c r="E331" s="59"/>
      <c r="F331" s="27"/>
      <c r="G331" s="27"/>
      <c r="H331" s="27"/>
      <c r="I331" s="27"/>
      <c r="J331" s="27"/>
      <c r="K331" s="66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5.75" customHeight="1" x14ac:dyDescent="0.2">
      <c r="A332" s="27"/>
      <c r="B332" s="27"/>
      <c r="C332" s="27"/>
      <c r="D332" s="27"/>
      <c r="E332" s="59"/>
      <c r="F332" s="27"/>
      <c r="G332" s="27"/>
      <c r="H332" s="27"/>
      <c r="I332" s="27"/>
      <c r="J332" s="27"/>
      <c r="K332" s="66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5.75" customHeight="1" x14ac:dyDescent="0.2">
      <c r="A333" s="27"/>
      <c r="B333" s="28"/>
      <c r="C333" s="28"/>
      <c r="D333" s="28"/>
      <c r="E333" s="59"/>
      <c r="F333" s="27"/>
      <c r="G333" s="27"/>
      <c r="H333" s="27"/>
      <c r="I333" s="27"/>
      <c r="J333" s="27"/>
      <c r="K333" s="66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5.75" customHeight="1" x14ac:dyDescent="0.2">
      <c r="A334" s="27"/>
      <c r="B334" s="28"/>
      <c r="C334" s="28"/>
      <c r="D334" s="28"/>
      <c r="E334" s="59"/>
      <c r="F334" s="27"/>
      <c r="G334" s="27"/>
      <c r="H334" s="27"/>
      <c r="I334" s="27"/>
      <c r="J334" s="27"/>
      <c r="K334" s="66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15.75" customHeight="1" x14ac:dyDescent="0.2">
      <c r="A335" s="27"/>
      <c r="B335" s="28"/>
      <c r="C335" s="28"/>
      <c r="D335" s="28"/>
      <c r="E335" s="59"/>
      <c r="F335" s="27"/>
      <c r="G335" s="27"/>
      <c r="H335" s="27"/>
      <c r="I335" s="27"/>
      <c r="J335" s="27"/>
      <c r="K335" s="66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15.75" customHeight="1" x14ac:dyDescent="0.2">
      <c r="A336" s="27"/>
      <c r="B336" s="28"/>
      <c r="C336" s="28"/>
      <c r="D336" s="28"/>
      <c r="E336" s="59"/>
      <c r="F336" s="27"/>
      <c r="G336" s="27"/>
      <c r="H336" s="27"/>
      <c r="I336" s="27"/>
      <c r="J336" s="27"/>
      <c r="K336" s="66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15.75" customHeight="1" x14ac:dyDescent="0.2">
      <c r="A337" s="27"/>
      <c r="B337" s="28"/>
      <c r="C337" s="28"/>
      <c r="D337" s="28"/>
      <c r="E337" s="59"/>
      <c r="F337" s="27"/>
      <c r="G337" s="27"/>
      <c r="H337" s="27"/>
      <c r="I337" s="27"/>
      <c r="J337" s="27"/>
      <c r="K337" s="66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15.75" customHeight="1" x14ac:dyDescent="0.2">
      <c r="A338" s="27"/>
      <c r="B338" s="28"/>
      <c r="C338" s="28"/>
      <c r="D338" s="28"/>
      <c r="E338" s="59"/>
      <c r="F338" s="27"/>
      <c r="G338" s="27"/>
      <c r="H338" s="27"/>
      <c r="I338" s="27"/>
      <c r="J338" s="27"/>
      <c r="K338" s="66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15.75" customHeight="1" x14ac:dyDescent="0.2">
      <c r="A339" s="27"/>
      <c r="B339" s="28"/>
      <c r="C339" s="28"/>
      <c r="D339" s="28"/>
      <c r="E339" s="59"/>
      <c r="F339" s="27"/>
      <c r="G339" s="27"/>
      <c r="H339" s="27"/>
      <c r="I339" s="27"/>
      <c r="J339" s="27"/>
      <c r="K339" s="66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15.75" customHeight="1" x14ac:dyDescent="0.2">
      <c r="A340" s="27"/>
      <c r="B340" s="28"/>
      <c r="C340" s="28"/>
      <c r="D340" s="28"/>
      <c r="E340" s="59"/>
      <c r="F340" s="27"/>
      <c r="G340" s="27"/>
      <c r="H340" s="27"/>
      <c r="I340" s="27"/>
      <c r="J340" s="27"/>
      <c r="K340" s="66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15.75" customHeight="1" x14ac:dyDescent="0.2">
      <c r="A341" s="27"/>
      <c r="B341" s="28"/>
      <c r="C341" s="28"/>
      <c r="D341" s="28"/>
      <c r="E341" s="59"/>
      <c r="F341" s="27"/>
      <c r="G341" s="27"/>
      <c r="H341" s="27"/>
      <c r="I341" s="27"/>
      <c r="J341" s="27"/>
      <c r="K341" s="66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15.75" customHeight="1" x14ac:dyDescent="0.2">
      <c r="A342" s="27"/>
      <c r="B342" s="28"/>
      <c r="C342" s="28"/>
      <c r="D342" s="28"/>
      <c r="E342" s="59"/>
      <c r="F342" s="27"/>
      <c r="G342" s="27"/>
      <c r="H342" s="27"/>
      <c r="I342" s="27"/>
      <c r="J342" s="27"/>
      <c r="K342" s="66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15.75" customHeight="1" x14ac:dyDescent="0.2">
      <c r="A343" s="27"/>
      <c r="B343" s="28"/>
      <c r="C343" s="28"/>
      <c r="D343" s="28"/>
      <c r="E343" s="59"/>
      <c r="F343" s="27"/>
      <c r="G343" s="27"/>
      <c r="H343" s="27"/>
      <c r="I343" s="27"/>
      <c r="J343" s="27"/>
      <c r="K343" s="66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15.75" customHeight="1" x14ac:dyDescent="0.2">
      <c r="A344" s="27"/>
      <c r="B344" s="28"/>
      <c r="C344" s="28"/>
      <c r="D344" s="28"/>
      <c r="E344" s="59"/>
      <c r="F344" s="27"/>
      <c r="G344" s="27"/>
      <c r="H344" s="27"/>
      <c r="I344" s="27"/>
      <c r="J344" s="27"/>
      <c r="K344" s="66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5.75" customHeight="1" x14ac:dyDescent="0.2">
      <c r="A345" s="27"/>
      <c r="B345" s="28"/>
      <c r="C345" s="28"/>
      <c r="D345" s="28"/>
      <c r="E345" s="59"/>
      <c r="F345" s="27"/>
      <c r="G345" s="27"/>
      <c r="H345" s="27"/>
      <c r="I345" s="27"/>
      <c r="J345" s="27"/>
      <c r="K345" s="66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5.75" customHeight="1" x14ac:dyDescent="0.2">
      <c r="A346" s="27"/>
      <c r="B346" s="28"/>
      <c r="C346" s="28"/>
      <c r="D346" s="28"/>
      <c r="E346" s="59"/>
      <c r="F346" s="27"/>
      <c r="G346" s="27"/>
      <c r="H346" s="27"/>
      <c r="I346" s="27"/>
      <c r="J346" s="27"/>
      <c r="K346" s="66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15.75" customHeight="1" x14ac:dyDescent="0.2">
      <c r="A347" s="27"/>
      <c r="B347" s="28"/>
      <c r="C347" s="28"/>
      <c r="D347" s="28"/>
      <c r="E347" s="59"/>
      <c r="F347" s="27"/>
      <c r="G347" s="27"/>
      <c r="H347" s="27"/>
      <c r="I347" s="27"/>
      <c r="J347" s="27"/>
      <c r="K347" s="66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5.75" customHeight="1" x14ac:dyDescent="0.2">
      <c r="A348" s="27"/>
      <c r="B348" s="28"/>
      <c r="C348" s="28"/>
      <c r="D348" s="28"/>
      <c r="E348" s="59"/>
      <c r="F348" s="27"/>
      <c r="G348" s="27"/>
      <c r="H348" s="27"/>
      <c r="I348" s="27"/>
      <c r="J348" s="27"/>
      <c r="K348" s="66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15.75" customHeight="1" x14ac:dyDescent="0.2">
      <c r="A349" s="27"/>
      <c r="B349" s="28"/>
      <c r="C349" s="28"/>
      <c r="D349" s="28"/>
      <c r="E349" s="59"/>
      <c r="F349" s="27"/>
      <c r="G349" s="27"/>
      <c r="H349" s="27"/>
      <c r="I349" s="27"/>
      <c r="J349" s="27"/>
      <c r="K349" s="66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5.75" customHeight="1" x14ac:dyDescent="0.2">
      <c r="A350" s="27"/>
      <c r="B350" s="28"/>
      <c r="C350" s="28"/>
      <c r="D350" s="28"/>
      <c r="E350" s="59"/>
      <c r="F350" s="27"/>
      <c r="G350" s="27"/>
      <c r="H350" s="27"/>
      <c r="I350" s="27"/>
      <c r="J350" s="27"/>
      <c r="K350" s="66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5.75" customHeight="1" x14ac:dyDescent="0.2">
      <c r="A351" s="27"/>
      <c r="B351" s="28"/>
      <c r="C351" s="28"/>
      <c r="D351" s="28"/>
      <c r="E351" s="59"/>
      <c r="F351" s="27"/>
      <c r="G351" s="27"/>
      <c r="H351" s="27"/>
      <c r="I351" s="27"/>
      <c r="J351" s="27"/>
      <c r="K351" s="66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5.75" customHeight="1" x14ac:dyDescent="0.2">
      <c r="A352" s="27"/>
      <c r="B352" s="28"/>
      <c r="C352" s="28"/>
      <c r="D352" s="28"/>
      <c r="E352" s="59"/>
      <c r="F352" s="27"/>
      <c r="G352" s="27"/>
      <c r="H352" s="27"/>
      <c r="I352" s="27"/>
      <c r="J352" s="27"/>
      <c r="K352" s="66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5.75" customHeight="1" x14ac:dyDescent="0.2">
      <c r="A353" s="27"/>
      <c r="B353" s="28"/>
      <c r="C353" s="28"/>
      <c r="D353" s="28"/>
      <c r="E353" s="59"/>
      <c r="F353" s="27"/>
      <c r="G353" s="27"/>
      <c r="H353" s="27"/>
      <c r="I353" s="27"/>
      <c r="J353" s="27"/>
      <c r="K353" s="66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5.75" customHeight="1" x14ac:dyDescent="0.2">
      <c r="A354" s="27"/>
      <c r="B354" s="28"/>
      <c r="C354" s="28"/>
      <c r="D354" s="28"/>
      <c r="E354" s="59"/>
      <c r="F354" s="27"/>
      <c r="G354" s="27"/>
      <c r="H354" s="27"/>
      <c r="I354" s="27"/>
      <c r="J354" s="27"/>
      <c r="K354" s="66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5.75" customHeight="1" x14ac:dyDescent="0.2">
      <c r="A355" s="27"/>
      <c r="B355" s="28"/>
      <c r="C355" s="28"/>
      <c r="D355" s="28"/>
      <c r="E355" s="59"/>
      <c r="F355" s="27"/>
      <c r="G355" s="27"/>
      <c r="H355" s="27"/>
      <c r="I355" s="27"/>
      <c r="J355" s="27"/>
      <c r="K355" s="66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5.75" customHeight="1" x14ac:dyDescent="0.2">
      <c r="A356" s="27"/>
      <c r="B356" s="28"/>
      <c r="C356" s="28"/>
      <c r="D356" s="28"/>
      <c r="E356" s="59"/>
      <c r="F356" s="27"/>
      <c r="G356" s="27"/>
      <c r="H356" s="27"/>
      <c r="I356" s="27"/>
      <c r="J356" s="27"/>
      <c r="K356" s="66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5.75" customHeight="1" x14ac:dyDescent="0.2">
      <c r="A357" s="27"/>
      <c r="B357" s="28"/>
      <c r="C357" s="28"/>
      <c r="D357" s="28"/>
      <c r="E357" s="59"/>
      <c r="F357" s="27"/>
      <c r="G357" s="27"/>
      <c r="H357" s="27"/>
      <c r="I357" s="27"/>
      <c r="J357" s="27"/>
      <c r="K357" s="66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5.75" customHeight="1" x14ac:dyDescent="0.2">
      <c r="A358" s="27"/>
      <c r="B358" s="28"/>
      <c r="C358" s="28"/>
      <c r="D358" s="28"/>
      <c r="E358" s="59"/>
      <c r="F358" s="27"/>
      <c r="G358" s="27"/>
      <c r="H358" s="27"/>
      <c r="I358" s="27"/>
      <c r="J358" s="27"/>
      <c r="K358" s="66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5.75" customHeight="1" x14ac:dyDescent="0.2">
      <c r="A359" s="27"/>
      <c r="B359" s="28"/>
      <c r="C359" s="28"/>
      <c r="D359" s="28"/>
      <c r="E359" s="59"/>
      <c r="F359" s="27"/>
      <c r="G359" s="27"/>
      <c r="H359" s="27"/>
      <c r="I359" s="27"/>
      <c r="J359" s="27"/>
      <c r="K359" s="66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5.75" customHeight="1" x14ac:dyDescent="0.2">
      <c r="A360" s="27"/>
      <c r="B360" s="28"/>
      <c r="C360" s="28"/>
      <c r="D360" s="28"/>
      <c r="E360" s="59"/>
      <c r="F360" s="27"/>
      <c r="G360" s="27"/>
      <c r="H360" s="27"/>
      <c r="I360" s="27"/>
      <c r="J360" s="27"/>
      <c r="K360" s="66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5.75" customHeight="1" x14ac:dyDescent="0.2">
      <c r="A361" s="27"/>
      <c r="B361" s="28"/>
      <c r="C361" s="28"/>
      <c r="D361" s="28"/>
      <c r="E361" s="59"/>
      <c r="F361" s="27"/>
      <c r="G361" s="27"/>
      <c r="H361" s="27"/>
      <c r="I361" s="27"/>
      <c r="J361" s="27"/>
      <c r="K361" s="66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5.75" customHeight="1" x14ac:dyDescent="0.2">
      <c r="A362" s="27"/>
      <c r="B362" s="28"/>
      <c r="C362" s="28"/>
      <c r="D362" s="28"/>
      <c r="E362" s="59"/>
      <c r="F362" s="27"/>
      <c r="G362" s="27"/>
      <c r="H362" s="27"/>
      <c r="I362" s="27"/>
      <c r="J362" s="27"/>
      <c r="K362" s="66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5.75" customHeight="1" x14ac:dyDescent="0.2">
      <c r="A363" s="27"/>
      <c r="B363" s="28"/>
      <c r="C363" s="28"/>
      <c r="D363" s="28"/>
      <c r="E363" s="59"/>
      <c r="F363" s="27"/>
      <c r="G363" s="27"/>
      <c r="H363" s="27"/>
      <c r="I363" s="27"/>
      <c r="J363" s="27"/>
      <c r="K363" s="66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5.75" customHeight="1" x14ac:dyDescent="0.2">
      <c r="A364" s="27"/>
      <c r="B364" s="28"/>
      <c r="C364" s="28"/>
      <c r="D364" s="28"/>
      <c r="E364" s="59"/>
      <c r="F364" s="27"/>
      <c r="G364" s="27"/>
      <c r="H364" s="27"/>
      <c r="I364" s="27"/>
      <c r="J364" s="27"/>
      <c r="K364" s="66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5.75" customHeight="1" x14ac:dyDescent="0.2">
      <c r="A365" s="27"/>
      <c r="B365" s="28"/>
      <c r="C365" s="28"/>
      <c r="D365" s="28"/>
      <c r="E365" s="59"/>
      <c r="F365" s="27"/>
      <c r="G365" s="27"/>
      <c r="H365" s="27"/>
      <c r="I365" s="27"/>
      <c r="J365" s="27"/>
      <c r="K365" s="66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5.75" customHeight="1" x14ac:dyDescent="0.2">
      <c r="A366" s="27"/>
      <c r="B366" s="28"/>
      <c r="C366" s="28"/>
      <c r="D366" s="28"/>
      <c r="E366" s="59"/>
      <c r="F366" s="27"/>
      <c r="G366" s="27"/>
      <c r="H366" s="27"/>
      <c r="I366" s="27"/>
      <c r="J366" s="27"/>
      <c r="K366" s="66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5.75" customHeight="1" x14ac:dyDescent="0.2">
      <c r="A367" s="27"/>
      <c r="B367" s="28"/>
      <c r="C367" s="28"/>
      <c r="D367" s="28"/>
      <c r="E367" s="59"/>
      <c r="F367" s="27"/>
      <c r="G367" s="27"/>
      <c r="H367" s="27"/>
      <c r="I367" s="27"/>
      <c r="J367" s="27"/>
      <c r="K367" s="66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5.75" customHeight="1" x14ac:dyDescent="0.2">
      <c r="A368" s="27"/>
      <c r="B368" s="28"/>
      <c r="C368" s="28"/>
      <c r="D368" s="28"/>
      <c r="E368" s="59"/>
      <c r="F368" s="27"/>
      <c r="G368" s="27"/>
      <c r="H368" s="27"/>
      <c r="I368" s="27"/>
      <c r="J368" s="27"/>
      <c r="K368" s="66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15.75" customHeight="1" x14ac:dyDescent="0.2">
      <c r="A369" s="27"/>
      <c r="B369" s="28"/>
      <c r="C369" s="28"/>
      <c r="D369" s="28"/>
      <c r="E369" s="59"/>
      <c r="F369" s="27"/>
      <c r="G369" s="27"/>
      <c r="H369" s="27"/>
      <c r="I369" s="27"/>
      <c r="J369" s="27"/>
      <c r="K369" s="66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15.75" customHeight="1" x14ac:dyDescent="0.2">
      <c r="A370" s="27"/>
      <c r="B370" s="28"/>
      <c r="C370" s="28"/>
      <c r="D370" s="28"/>
      <c r="E370" s="59"/>
      <c r="F370" s="27"/>
      <c r="G370" s="27"/>
      <c r="H370" s="27"/>
      <c r="I370" s="27"/>
      <c r="J370" s="27"/>
      <c r="K370" s="66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15.75" customHeight="1" x14ac:dyDescent="0.2">
      <c r="A371" s="27"/>
      <c r="B371" s="28"/>
      <c r="C371" s="28"/>
      <c r="D371" s="28"/>
      <c r="E371" s="59"/>
      <c r="F371" s="27"/>
      <c r="G371" s="27"/>
      <c r="H371" s="27"/>
      <c r="I371" s="27"/>
      <c r="J371" s="27"/>
      <c r="K371" s="66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5.75" customHeight="1" x14ac:dyDescent="0.2">
      <c r="A372" s="27"/>
      <c r="B372" s="28"/>
      <c r="C372" s="28"/>
      <c r="D372" s="28"/>
      <c r="E372" s="59"/>
      <c r="F372" s="27"/>
      <c r="G372" s="27"/>
      <c r="H372" s="27"/>
      <c r="I372" s="27"/>
      <c r="J372" s="27"/>
      <c r="K372" s="66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5.75" customHeight="1" x14ac:dyDescent="0.2">
      <c r="A373" s="27"/>
      <c r="B373" s="28"/>
      <c r="C373" s="28"/>
      <c r="D373" s="28"/>
      <c r="E373" s="59"/>
      <c r="F373" s="27"/>
      <c r="G373" s="27"/>
      <c r="H373" s="27"/>
      <c r="I373" s="27"/>
      <c r="J373" s="27"/>
      <c r="K373" s="66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5.75" customHeight="1" x14ac:dyDescent="0.2">
      <c r="A374" s="27"/>
      <c r="B374" s="28"/>
      <c r="C374" s="28"/>
      <c r="D374" s="28"/>
      <c r="E374" s="59"/>
      <c r="F374" s="27"/>
      <c r="G374" s="27"/>
      <c r="H374" s="27"/>
      <c r="I374" s="27"/>
      <c r="J374" s="27"/>
      <c r="K374" s="66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5.75" customHeight="1" x14ac:dyDescent="0.2">
      <c r="A375" s="27"/>
      <c r="B375" s="28"/>
      <c r="C375" s="28"/>
      <c r="D375" s="28"/>
      <c r="E375" s="59"/>
      <c r="F375" s="27"/>
      <c r="G375" s="27"/>
      <c r="H375" s="27"/>
      <c r="I375" s="27"/>
      <c r="J375" s="27"/>
      <c r="K375" s="66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5.75" customHeight="1" x14ac:dyDescent="0.2">
      <c r="A376" s="27"/>
      <c r="B376" s="28"/>
      <c r="C376" s="28"/>
      <c r="D376" s="28"/>
      <c r="E376" s="59"/>
      <c r="F376" s="27"/>
      <c r="G376" s="27"/>
      <c r="H376" s="27"/>
      <c r="I376" s="27"/>
      <c r="J376" s="27"/>
      <c r="K376" s="66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5.75" customHeight="1" x14ac:dyDescent="0.2">
      <c r="A377" s="27"/>
      <c r="B377" s="28"/>
      <c r="C377" s="28"/>
      <c r="D377" s="28"/>
      <c r="E377" s="59"/>
      <c r="F377" s="27"/>
      <c r="G377" s="27"/>
      <c r="H377" s="27"/>
      <c r="I377" s="27"/>
      <c r="J377" s="27"/>
      <c r="K377" s="66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5.75" customHeight="1" x14ac:dyDescent="0.2">
      <c r="A378" s="27"/>
      <c r="B378" s="28"/>
      <c r="C378" s="28"/>
      <c r="D378" s="28"/>
      <c r="E378" s="59"/>
      <c r="F378" s="27"/>
      <c r="G378" s="27"/>
      <c r="H378" s="27"/>
      <c r="I378" s="27"/>
      <c r="J378" s="27"/>
      <c r="K378" s="66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5.75" customHeight="1" x14ac:dyDescent="0.2">
      <c r="A379" s="27"/>
      <c r="B379" s="28"/>
      <c r="C379" s="28"/>
      <c r="D379" s="28"/>
      <c r="E379" s="59"/>
      <c r="F379" s="27"/>
      <c r="G379" s="27"/>
      <c r="H379" s="27"/>
      <c r="I379" s="27"/>
      <c r="J379" s="27"/>
      <c r="K379" s="66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5.75" customHeight="1" x14ac:dyDescent="0.2">
      <c r="A380" s="27"/>
      <c r="B380" s="28"/>
      <c r="C380" s="28"/>
      <c r="D380" s="28"/>
      <c r="E380" s="59"/>
      <c r="F380" s="27"/>
      <c r="G380" s="27"/>
      <c r="H380" s="27"/>
      <c r="I380" s="27"/>
      <c r="J380" s="27"/>
      <c r="K380" s="66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5.75" customHeight="1" x14ac:dyDescent="0.2">
      <c r="A381" s="27"/>
      <c r="B381" s="28"/>
      <c r="C381" s="28"/>
      <c r="D381" s="28"/>
      <c r="E381" s="59"/>
      <c r="F381" s="27"/>
      <c r="G381" s="27"/>
      <c r="H381" s="27"/>
      <c r="I381" s="27"/>
      <c r="J381" s="27"/>
      <c r="K381" s="66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5.75" customHeight="1" x14ac:dyDescent="0.2">
      <c r="A382" s="27"/>
      <c r="B382" s="28"/>
      <c r="C382" s="28"/>
      <c r="D382" s="28"/>
      <c r="E382" s="59"/>
      <c r="F382" s="27"/>
      <c r="G382" s="27"/>
      <c r="H382" s="27"/>
      <c r="I382" s="27"/>
      <c r="J382" s="27"/>
      <c r="K382" s="66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5.75" customHeight="1" x14ac:dyDescent="0.2">
      <c r="A383" s="27"/>
      <c r="B383" s="28"/>
      <c r="C383" s="28"/>
      <c r="D383" s="28"/>
      <c r="E383" s="59"/>
      <c r="F383" s="27"/>
      <c r="G383" s="27"/>
      <c r="H383" s="27"/>
      <c r="I383" s="27"/>
      <c r="J383" s="27"/>
      <c r="K383" s="66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5.75" customHeight="1" x14ac:dyDescent="0.2">
      <c r="A384" s="27"/>
      <c r="B384" s="28"/>
      <c r="C384" s="28"/>
      <c r="D384" s="28"/>
      <c r="E384" s="59"/>
      <c r="F384" s="27"/>
      <c r="G384" s="27"/>
      <c r="H384" s="27"/>
      <c r="I384" s="27"/>
      <c r="J384" s="27"/>
      <c r="K384" s="66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5.75" customHeight="1" x14ac:dyDescent="0.2">
      <c r="A385" s="27"/>
      <c r="B385" s="28"/>
      <c r="C385" s="28"/>
      <c r="D385" s="28"/>
      <c r="E385" s="59"/>
      <c r="F385" s="27"/>
      <c r="G385" s="27"/>
      <c r="H385" s="27"/>
      <c r="I385" s="27"/>
      <c r="J385" s="27"/>
      <c r="K385" s="66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5.75" customHeight="1" x14ac:dyDescent="0.2">
      <c r="A386" s="27"/>
      <c r="B386" s="28"/>
      <c r="C386" s="28"/>
      <c r="D386" s="28"/>
      <c r="E386" s="59"/>
      <c r="F386" s="27"/>
      <c r="G386" s="27"/>
      <c r="H386" s="27"/>
      <c r="I386" s="27"/>
      <c r="J386" s="27"/>
      <c r="K386" s="66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15.75" customHeight="1" x14ac:dyDescent="0.2">
      <c r="A387" s="27"/>
      <c r="B387" s="28"/>
      <c r="C387" s="28"/>
      <c r="D387" s="28"/>
      <c r="E387" s="59"/>
      <c r="F387" s="27"/>
      <c r="G387" s="27"/>
      <c r="H387" s="27"/>
      <c r="I387" s="27"/>
      <c r="J387" s="27"/>
      <c r="K387" s="66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5.75" customHeight="1" x14ac:dyDescent="0.2">
      <c r="A388" s="27"/>
      <c r="B388" s="28"/>
      <c r="C388" s="28"/>
      <c r="D388" s="28"/>
      <c r="E388" s="59"/>
      <c r="F388" s="27"/>
      <c r="G388" s="27"/>
      <c r="H388" s="27"/>
      <c r="I388" s="27"/>
      <c r="J388" s="27"/>
      <c r="K388" s="66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5.75" customHeight="1" x14ac:dyDescent="0.2">
      <c r="A389" s="27"/>
      <c r="B389" s="28"/>
      <c r="C389" s="28"/>
      <c r="D389" s="28"/>
      <c r="E389" s="59"/>
      <c r="F389" s="27"/>
      <c r="G389" s="27"/>
      <c r="H389" s="27"/>
      <c r="I389" s="27"/>
      <c r="J389" s="27"/>
      <c r="K389" s="66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15.75" customHeight="1" x14ac:dyDescent="0.2">
      <c r="A390" s="27"/>
      <c r="B390" s="28"/>
      <c r="C390" s="28"/>
      <c r="D390" s="28"/>
      <c r="E390" s="59"/>
      <c r="F390" s="27"/>
      <c r="G390" s="27"/>
      <c r="H390" s="27"/>
      <c r="I390" s="27"/>
      <c r="J390" s="27"/>
      <c r="K390" s="66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15.75" customHeight="1" x14ac:dyDescent="0.2">
      <c r="A391" s="27"/>
      <c r="B391" s="28"/>
      <c r="C391" s="28"/>
      <c r="D391" s="28"/>
      <c r="E391" s="59"/>
      <c r="F391" s="27"/>
      <c r="G391" s="27"/>
      <c r="H391" s="27"/>
      <c r="I391" s="27"/>
      <c r="J391" s="27"/>
      <c r="K391" s="66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15.75" customHeight="1" x14ac:dyDescent="0.2">
      <c r="A392" s="27"/>
      <c r="B392" s="28"/>
      <c r="C392" s="28"/>
      <c r="D392" s="28"/>
      <c r="E392" s="59"/>
      <c r="F392" s="27"/>
      <c r="G392" s="27"/>
      <c r="H392" s="27"/>
      <c r="I392" s="27"/>
      <c r="J392" s="27"/>
      <c r="K392" s="66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15.75" customHeight="1" x14ac:dyDescent="0.2">
      <c r="A393" s="27"/>
      <c r="B393" s="28"/>
      <c r="C393" s="28"/>
      <c r="D393" s="28"/>
      <c r="E393" s="59"/>
      <c r="F393" s="27"/>
      <c r="G393" s="27"/>
      <c r="H393" s="27"/>
      <c r="I393" s="27"/>
      <c r="J393" s="27"/>
      <c r="K393" s="66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15.75" customHeight="1" x14ac:dyDescent="0.2">
      <c r="A394" s="27"/>
      <c r="B394" s="28"/>
      <c r="C394" s="28"/>
      <c r="D394" s="28"/>
      <c r="E394" s="59"/>
      <c r="F394" s="27"/>
      <c r="G394" s="27"/>
      <c r="H394" s="27"/>
      <c r="I394" s="27"/>
      <c r="J394" s="27"/>
      <c r="K394" s="66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15.75" customHeight="1" x14ac:dyDescent="0.2">
      <c r="A395" s="27"/>
      <c r="B395" s="28"/>
      <c r="C395" s="28"/>
      <c r="D395" s="28"/>
      <c r="E395" s="59"/>
      <c r="F395" s="27"/>
      <c r="G395" s="27"/>
      <c r="H395" s="27"/>
      <c r="I395" s="27"/>
      <c r="J395" s="27"/>
      <c r="K395" s="66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15.75" customHeight="1" x14ac:dyDescent="0.2">
      <c r="A396" s="27"/>
      <c r="B396" s="28"/>
      <c r="C396" s="28"/>
      <c r="D396" s="28"/>
      <c r="E396" s="59"/>
      <c r="F396" s="27"/>
      <c r="G396" s="27"/>
      <c r="H396" s="27"/>
      <c r="I396" s="27"/>
      <c r="J396" s="27"/>
      <c r="K396" s="66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15.75" customHeight="1" x14ac:dyDescent="0.2">
      <c r="A397" s="27"/>
      <c r="B397" s="28"/>
      <c r="C397" s="28"/>
      <c r="D397" s="28"/>
      <c r="E397" s="59"/>
      <c r="F397" s="27"/>
      <c r="G397" s="27"/>
      <c r="H397" s="27"/>
      <c r="I397" s="27"/>
      <c r="J397" s="27"/>
      <c r="K397" s="66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15.75" customHeight="1" x14ac:dyDescent="0.2">
      <c r="A398" s="27"/>
      <c r="B398" s="28"/>
      <c r="C398" s="28"/>
      <c r="D398" s="28"/>
      <c r="E398" s="59"/>
      <c r="F398" s="27"/>
      <c r="G398" s="27"/>
      <c r="H398" s="27"/>
      <c r="I398" s="27"/>
      <c r="J398" s="27"/>
      <c r="K398" s="66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15.75" customHeight="1" x14ac:dyDescent="0.2">
      <c r="A399" s="27"/>
      <c r="B399" s="28"/>
      <c r="C399" s="28"/>
      <c r="D399" s="28"/>
      <c r="E399" s="59"/>
      <c r="F399" s="27"/>
      <c r="G399" s="27"/>
      <c r="H399" s="27"/>
      <c r="I399" s="27"/>
      <c r="J399" s="27"/>
      <c r="K399" s="66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15.75" customHeight="1" x14ac:dyDescent="0.2">
      <c r="A400" s="27"/>
      <c r="B400" s="28"/>
      <c r="C400" s="28"/>
      <c r="D400" s="28"/>
      <c r="E400" s="59"/>
      <c r="F400" s="27"/>
      <c r="G400" s="27"/>
      <c r="H400" s="27"/>
      <c r="I400" s="27"/>
      <c r="J400" s="27"/>
      <c r="K400" s="66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15.75" customHeight="1" x14ac:dyDescent="0.2">
      <c r="A401" s="27"/>
      <c r="B401" s="28"/>
      <c r="C401" s="28"/>
      <c r="D401" s="28"/>
      <c r="E401" s="59"/>
      <c r="F401" s="27"/>
      <c r="G401" s="27"/>
      <c r="H401" s="27"/>
      <c r="I401" s="27"/>
      <c r="J401" s="27"/>
      <c r="K401" s="66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5.75" customHeight="1" x14ac:dyDescent="0.2">
      <c r="A402" s="27"/>
      <c r="B402" s="28"/>
      <c r="C402" s="28"/>
      <c r="D402" s="28"/>
      <c r="E402" s="59"/>
      <c r="F402" s="27"/>
      <c r="G402" s="27"/>
      <c r="H402" s="27"/>
      <c r="I402" s="27"/>
      <c r="J402" s="27"/>
      <c r="K402" s="66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5.75" customHeight="1" x14ac:dyDescent="0.2">
      <c r="A403" s="27"/>
      <c r="B403" s="28"/>
      <c r="C403" s="28"/>
      <c r="D403" s="28"/>
      <c r="E403" s="59"/>
      <c r="F403" s="27"/>
      <c r="G403" s="27"/>
      <c r="H403" s="27"/>
      <c r="I403" s="27"/>
      <c r="J403" s="27"/>
      <c r="K403" s="66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5.75" customHeight="1" x14ac:dyDescent="0.2">
      <c r="A404" s="27"/>
      <c r="B404" s="28"/>
      <c r="C404" s="28"/>
      <c r="D404" s="28"/>
      <c r="E404" s="59"/>
      <c r="F404" s="27"/>
      <c r="G404" s="27"/>
      <c r="H404" s="27"/>
      <c r="I404" s="27"/>
      <c r="J404" s="27"/>
      <c r="K404" s="66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15.75" customHeight="1" x14ac:dyDescent="0.2">
      <c r="A405" s="27"/>
      <c r="B405" s="28"/>
      <c r="C405" s="28"/>
      <c r="D405" s="28"/>
      <c r="E405" s="59"/>
      <c r="F405" s="27"/>
      <c r="G405" s="27"/>
      <c r="H405" s="27"/>
      <c r="I405" s="27"/>
      <c r="J405" s="27"/>
      <c r="K405" s="66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5.75" customHeight="1" x14ac:dyDescent="0.2">
      <c r="A406" s="27"/>
      <c r="B406" s="28"/>
      <c r="C406" s="28"/>
      <c r="D406" s="28"/>
      <c r="E406" s="59"/>
      <c r="F406" s="27"/>
      <c r="G406" s="27"/>
      <c r="H406" s="27"/>
      <c r="I406" s="27"/>
      <c r="J406" s="27"/>
      <c r="K406" s="66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15.75" customHeight="1" x14ac:dyDescent="0.2">
      <c r="A407" s="27"/>
      <c r="B407" s="28"/>
      <c r="C407" s="28"/>
      <c r="D407" s="28"/>
      <c r="E407" s="59"/>
      <c r="F407" s="27"/>
      <c r="G407" s="27"/>
      <c r="H407" s="27"/>
      <c r="I407" s="27"/>
      <c r="J407" s="27"/>
      <c r="K407" s="66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5.75" customHeight="1" x14ac:dyDescent="0.2">
      <c r="A408" s="27"/>
      <c r="B408" s="28"/>
      <c r="C408" s="28"/>
      <c r="D408" s="28"/>
      <c r="E408" s="59"/>
      <c r="F408" s="27"/>
      <c r="G408" s="27"/>
      <c r="H408" s="27"/>
      <c r="I408" s="27"/>
      <c r="J408" s="27"/>
      <c r="K408" s="66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15.75" customHeight="1" x14ac:dyDescent="0.2">
      <c r="A409" s="27"/>
      <c r="B409" s="28"/>
      <c r="C409" s="28"/>
      <c r="D409" s="28"/>
      <c r="E409" s="59"/>
      <c r="F409" s="27"/>
      <c r="G409" s="27"/>
      <c r="H409" s="27"/>
      <c r="I409" s="27"/>
      <c r="J409" s="27"/>
      <c r="K409" s="66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5.75" customHeight="1" x14ac:dyDescent="0.2">
      <c r="A410" s="27"/>
      <c r="B410" s="28"/>
      <c r="C410" s="28"/>
      <c r="D410" s="28"/>
      <c r="E410" s="59"/>
      <c r="F410" s="27"/>
      <c r="G410" s="27"/>
      <c r="H410" s="27"/>
      <c r="I410" s="27"/>
      <c r="J410" s="27"/>
      <c r="K410" s="66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5.75" customHeight="1" x14ac:dyDescent="0.2">
      <c r="A411" s="27"/>
      <c r="B411" s="28"/>
      <c r="C411" s="28"/>
      <c r="D411" s="28"/>
      <c r="E411" s="59"/>
      <c r="F411" s="27"/>
      <c r="G411" s="27"/>
      <c r="H411" s="27"/>
      <c r="I411" s="27"/>
      <c r="J411" s="27"/>
      <c r="K411" s="66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5.75" customHeight="1" x14ac:dyDescent="0.2">
      <c r="A412" s="27"/>
      <c r="B412" s="28"/>
      <c r="C412" s="28"/>
      <c r="D412" s="28"/>
      <c r="E412" s="59"/>
      <c r="F412" s="27"/>
      <c r="G412" s="27"/>
      <c r="H412" s="27"/>
      <c r="I412" s="27"/>
      <c r="J412" s="27"/>
      <c r="K412" s="66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15.75" customHeight="1" x14ac:dyDescent="0.2">
      <c r="A413" s="27"/>
      <c r="B413" s="28"/>
      <c r="C413" s="28"/>
      <c r="D413" s="28"/>
      <c r="E413" s="59"/>
      <c r="F413" s="27"/>
      <c r="G413" s="27"/>
      <c r="H413" s="27"/>
      <c r="I413" s="27"/>
      <c r="J413" s="27"/>
      <c r="K413" s="66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5.75" customHeight="1" x14ac:dyDescent="0.2">
      <c r="A414" s="27"/>
      <c r="B414" s="28"/>
      <c r="C414" s="28"/>
      <c r="D414" s="28"/>
      <c r="E414" s="59"/>
      <c r="F414" s="27"/>
      <c r="G414" s="27"/>
      <c r="H414" s="27"/>
      <c r="I414" s="27"/>
      <c r="J414" s="27"/>
      <c r="K414" s="66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5.75" customHeight="1" x14ac:dyDescent="0.2">
      <c r="A415" s="27"/>
      <c r="B415" s="28"/>
      <c r="C415" s="28"/>
      <c r="D415" s="28"/>
      <c r="E415" s="59"/>
      <c r="F415" s="27"/>
      <c r="G415" s="27"/>
      <c r="H415" s="27"/>
      <c r="I415" s="27"/>
      <c r="J415" s="27"/>
      <c r="K415" s="66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5.75" customHeight="1" x14ac:dyDescent="0.2">
      <c r="A416" s="27"/>
      <c r="B416" s="28"/>
      <c r="C416" s="28"/>
      <c r="D416" s="28"/>
      <c r="E416" s="59"/>
      <c r="F416" s="27"/>
      <c r="G416" s="27"/>
      <c r="H416" s="27"/>
      <c r="I416" s="27"/>
      <c r="J416" s="27"/>
      <c r="K416" s="66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5.75" customHeight="1" x14ac:dyDescent="0.2">
      <c r="A417" s="27"/>
      <c r="B417" s="28"/>
      <c r="C417" s="28"/>
      <c r="D417" s="28"/>
      <c r="E417" s="59"/>
      <c r="F417" s="27"/>
      <c r="G417" s="27"/>
      <c r="H417" s="27"/>
      <c r="I417" s="27"/>
      <c r="J417" s="27"/>
      <c r="K417" s="66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5.75" customHeight="1" x14ac:dyDescent="0.2">
      <c r="A418" s="27"/>
      <c r="B418" s="28"/>
      <c r="C418" s="28"/>
      <c r="D418" s="28"/>
      <c r="E418" s="59"/>
      <c r="F418" s="27"/>
      <c r="G418" s="27"/>
      <c r="H418" s="27"/>
      <c r="I418" s="27"/>
      <c r="J418" s="27"/>
      <c r="K418" s="66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5.75" customHeight="1" x14ac:dyDescent="0.2">
      <c r="A419" s="27"/>
      <c r="B419" s="28"/>
      <c r="C419" s="28"/>
      <c r="D419" s="28"/>
      <c r="E419" s="59"/>
      <c r="F419" s="27"/>
      <c r="G419" s="27"/>
      <c r="H419" s="27"/>
      <c r="I419" s="27"/>
      <c r="J419" s="27"/>
      <c r="K419" s="66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5.75" customHeight="1" x14ac:dyDescent="0.2">
      <c r="A420" s="27"/>
      <c r="B420" s="28"/>
      <c r="C420" s="28"/>
      <c r="D420" s="28"/>
      <c r="E420" s="59"/>
      <c r="F420" s="27"/>
      <c r="G420" s="27"/>
      <c r="H420" s="27"/>
      <c r="I420" s="27"/>
      <c r="J420" s="27"/>
      <c r="K420" s="66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5.75" customHeight="1" x14ac:dyDescent="0.2">
      <c r="A421" s="27"/>
      <c r="B421" s="28"/>
      <c r="C421" s="28"/>
      <c r="D421" s="28"/>
      <c r="E421" s="59"/>
      <c r="F421" s="27"/>
      <c r="G421" s="27"/>
      <c r="H421" s="27"/>
      <c r="I421" s="27"/>
      <c r="J421" s="27"/>
      <c r="K421" s="66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5.75" customHeight="1" x14ac:dyDescent="0.2">
      <c r="A422" s="27"/>
      <c r="B422" s="28"/>
      <c r="C422" s="28"/>
      <c r="D422" s="28"/>
      <c r="E422" s="59"/>
      <c r="F422" s="27"/>
      <c r="G422" s="27"/>
      <c r="H422" s="27"/>
      <c r="I422" s="27"/>
      <c r="J422" s="27"/>
      <c r="K422" s="66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5.75" customHeight="1" x14ac:dyDescent="0.2">
      <c r="A423" s="27"/>
      <c r="B423" s="28"/>
      <c r="C423" s="28"/>
      <c r="D423" s="28"/>
      <c r="E423" s="59"/>
      <c r="F423" s="27"/>
      <c r="G423" s="27"/>
      <c r="H423" s="27"/>
      <c r="I423" s="27"/>
      <c r="J423" s="27"/>
      <c r="K423" s="66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5.75" customHeight="1" x14ac:dyDescent="0.2">
      <c r="A424" s="27"/>
      <c r="B424" s="28"/>
      <c r="C424" s="28"/>
      <c r="D424" s="28"/>
      <c r="E424" s="59"/>
      <c r="F424" s="27"/>
      <c r="G424" s="27"/>
      <c r="H424" s="27"/>
      <c r="I424" s="27"/>
      <c r="J424" s="27"/>
      <c r="K424" s="66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5.75" customHeight="1" x14ac:dyDescent="0.2">
      <c r="A425" s="27"/>
      <c r="B425" s="28"/>
      <c r="C425" s="28"/>
      <c r="D425" s="28"/>
      <c r="E425" s="59"/>
      <c r="F425" s="27"/>
      <c r="G425" s="27"/>
      <c r="H425" s="27"/>
      <c r="I425" s="27"/>
      <c r="J425" s="27"/>
      <c r="K425" s="66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5.75" customHeight="1" x14ac:dyDescent="0.2">
      <c r="A426" s="27"/>
      <c r="B426" s="28"/>
      <c r="C426" s="28"/>
      <c r="D426" s="28"/>
      <c r="E426" s="59"/>
      <c r="F426" s="27"/>
      <c r="G426" s="27"/>
      <c r="H426" s="27"/>
      <c r="I426" s="27"/>
      <c r="J426" s="27"/>
      <c r="K426" s="66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5.75" customHeight="1" x14ac:dyDescent="0.2">
      <c r="A427" s="27"/>
      <c r="B427" s="28"/>
      <c r="C427" s="28"/>
      <c r="D427" s="28"/>
      <c r="E427" s="59"/>
      <c r="F427" s="27"/>
      <c r="G427" s="27"/>
      <c r="H427" s="27"/>
      <c r="I427" s="27"/>
      <c r="J427" s="27"/>
      <c r="K427" s="66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5.75" customHeight="1" x14ac:dyDescent="0.2">
      <c r="A428" s="27"/>
      <c r="B428" s="28"/>
      <c r="C428" s="28"/>
      <c r="D428" s="28"/>
      <c r="E428" s="59"/>
      <c r="F428" s="27"/>
      <c r="G428" s="27"/>
      <c r="H428" s="27"/>
      <c r="I428" s="27"/>
      <c r="J428" s="27"/>
      <c r="K428" s="66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5.75" customHeight="1" x14ac:dyDescent="0.2">
      <c r="A429" s="27"/>
      <c r="B429" s="28"/>
      <c r="C429" s="28"/>
      <c r="D429" s="28"/>
      <c r="E429" s="59"/>
      <c r="F429" s="27"/>
      <c r="G429" s="27"/>
      <c r="H429" s="27"/>
      <c r="I429" s="27"/>
      <c r="J429" s="27"/>
      <c r="K429" s="66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5.75" customHeight="1" x14ac:dyDescent="0.2">
      <c r="A430" s="27"/>
      <c r="B430" s="28"/>
      <c r="C430" s="28"/>
      <c r="D430" s="28"/>
      <c r="E430" s="59"/>
      <c r="F430" s="27"/>
      <c r="G430" s="27"/>
      <c r="H430" s="27"/>
      <c r="I430" s="27"/>
      <c r="J430" s="27"/>
      <c r="K430" s="66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15.75" customHeight="1" x14ac:dyDescent="0.2">
      <c r="A431" s="27"/>
      <c r="B431" s="28"/>
      <c r="C431" s="28"/>
      <c r="D431" s="28"/>
      <c r="E431" s="59"/>
      <c r="F431" s="27"/>
      <c r="G431" s="27"/>
      <c r="H431" s="27"/>
      <c r="I431" s="27"/>
      <c r="J431" s="27"/>
      <c r="K431" s="66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15.75" customHeight="1" x14ac:dyDescent="0.2">
      <c r="A432" s="27"/>
      <c r="B432" s="28"/>
      <c r="C432" s="28"/>
      <c r="D432" s="28"/>
      <c r="E432" s="59"/>
      <c r="F432" s="27"/>
      <c r="G432" s="27"/>
      <c r="H432" s="27"/>
      <c r="I432" s="27"/>
      <c r="J432" s="27"/>
      <c r="K432" s="66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5.75" customHeight="1" x14ac:dyDescent="0.2">
      <c r="A433" s="27"/>
      <c r="B433" s="28"/>
      <c r="C433" s="28"/>
      <c r="D433" s="28"/>
      <c r="E433" s="59"/>
      <c r="F433" s="27"/>
      <c r="G433" s="27"/>
      <c r="H433" s="27"/>
      <c r="I433" s="27"/>
      <c r="J433" s="27"/>
      <c r="K433" s="66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5.75" customHeight="1" x14ac:dyDescent="0.2">
      <c r="A434" s="27"/>
      <c r="B434" s="28"/>
      <c r="C434" s="28"/>
      <c r="D434" s="28"/>
      <c r="E434" s="59"/>
      <c r="F434" s="27"/>
      <c r="G434" s="27"/>
      <c r="H434" s="27"/>
      <c r="I434" s="27"/>
      <c r="J434" s="27"/>
      <c r="K434" s="66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5.75" customHeight="1" x14ac:dyDescent="0.2">
      <c r="A435" s="27"/>
      <c r="B435" s="28"/>
      <c r="C435" s="28"/>
      <c r="D435" s="28"/>
      <c r="E435" s="59"/>
      <c r="F435" s="27"/>
      <c r="G435" s="27"/>
      <c r="H435" s="27"/>
      <c r="I435" s="27"/>
      <c r="J435" s="27"/>
      <c r="K435" s="66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15.75" customHeight="1" x14ac:dyDescent="0.2">
      <c r="A436" s="27"/>
      <c r="B436" s="28"/>
      <c r="C436" s="28"/>
      <c r="D436" s="28"/>
      <c r="E436" s="59"/>
      <c r="F436" s="27"/>
      <c r="G436" s="27"/>
      <c r="H436" s="27"/>
      <c r="I436" s="27"/>
      <c r="J436" s="27"/>
      <c r="K436" s="66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5.75" customHeight="1" x14ac:dyDescent="0.2">
      <c r="A437" s="27"/>
      <c r="B437" s="28"/>
      <c r="C437" s="28"/>
      <c r="D437" s="28"/>
      <c r="E437" s="59"/>
      <c r="F437" s="27"/>
      <c r="G437" s="27"/>
      <c r="H437" s="27"/>
      <c r="I437" s="27"/>
      <c r="J437" s="27"/>
      <c r="K437" s="66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5.75" customHeight="1" x14ac:dyDescent="0.2">
      <c r="A438" s="27"/>
      <c r="B438" s="28"/>
      <c r="C438" s="28"/>
      <c r="D438" s="28"/>
      <c r="E438" s="59"/>
      <c r="F438" s="27"/>
      <c r="G438" s="27"/>
      <c r="H438" s="27"/>
      <c r="I438" s="27"/>
      <c r="J438" s="27"/>
      <c r="K438" s="66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5.75" customHeight="1" x14ac:dyDescent="0.2">
      <c r="A439" s="27"/>
      <c r="B439" s="28"/>
      <c r="C439" s="28"/>
      <c r="D439" s="28"/>
      <c r="E439" s="59"/>
      <c r="F439" s="27"/>
      <c r="G439" s="27"/>
      <c r="H439" s="27"/>
      <c r="I439" s="27"/>
      <c r="J439" s="27"/>
      <c r="K439" s="66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5.75" customHeight="1" x14ac:dyDescent="0.2">
      <c r="A440" s="27"/>
      <c r="B440" s="28"/>
      <c r="C440" s="28"/>
      <c r="D440" s="28"/>
      <c r="E440" s="59"/>
      <c r="F440" s="27"/>
      <c r="G440" s="27"/>
      <c r="H440" s="27"/>
      <c r="I440" s="27"/>
      <c r="J440" s="27"/>
      <c r="K440" s="66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5.75" customHeight="1" x14ac:dyDescent="0.2">
      <c r="A441" s="27"/>
      <c r="B441" s="28"/>
      <c r="C441" s="28"/>
      <c r="D441" s="28"/>
      <c r="E441" s="59"/>
      <c r="F441" s="27"/>
      <c r="G441" s="27"/>
      <c r="H441" s="27"/>
      <c r="I441" s="27"/>
      <c r="J441" s="27"/>
      <c r="K441" s="66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5.75" customHeight="1" x14ac:dyDescent="0.2">
      <c r="A442" s="27"/>
      <c r="B442" s="28"/>
      <c r="C442" s="28"/>
      <c r="D442" s="28"/>
      <c r="E442" s="59"/>
      <c r="F442" s="27"/>
      <c r="G442" s="27"/>
      <c r="H442" s="27"/>
      <c r="I442" s="27"/>
      <c r="J442" s="27"/>
      <c r="K442" s="66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5.75" customHeight="1" x14ac:dyDescent="0.2">
      <c r="A443" s="27"/>
      <c r="B443" s="28"/>
      <c r="C443" s="28"/>
      <c r="D443" s="28"/>
      <c r="E443" s="59"/>
      <c r="F443" s="27"/>
      <c r="G443" s="27"/>
      <c r="H443" s="27"/>
      <c r="I443" s="27"/>
      <c r="J443" s="27"/>
      <c r="K443" s="66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5.75" customHeight="1" x14ac:dyDescent="0.2">
      <c r="A444" s="27"/>
      <c r="B444" s="28"/>
      <c r="C444" s="28"/>
      <c r="D444" s="28"/>
      <c r="E444" s="59"/>
      <c r="F444" s="27"/>
      <c r="G444" s="27"/>
      <c r="H444" s="27"/>
      <c r="I444" s="27"/>
      <c r="J444" s="27"/>
      <c r="K444" s="66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5.75" customHeight="1" x14ac:dyDescent="0.2">
      <c r="A445" s="27"/>
      <c r="B445" s="28"/>
      <c r="C445" s="28"/>
      <c r="D445" s="28"/>
      <c r="E445" s="59"/>
      <c r="F445" s="27"/>
      <c r="G445" s="27"/>
      <c r="H445" s="27"/>
      <c r="I445" s="27"/>
      <c r="J445" s="27"/>
      <c r="K445" s="66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5.75" customHeight="1" x14ac:dyDescent="0.2">
      <c r="A446" s="27"/>
      <c r="B446" s="28"/>
      <c r="C446" s="28"/>
      <c r="D446" s="28"/>
      <c r="E446" s="59"/>
      <c r="F446" s="27"/>
      <c r="G446" s="27"/>
      <c r="H446" s="27"/>
      <c r="I446" s="27"/>
      <c r="J446" s="27"/>
      <c r="K446" s="66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15.75" customHeight="1" x14ac:dyDescent="0.2">
      <c r="A447" s="27"/>
      <c r="B447" s="28"/>
      <c r="C447" s="28"/>
      <c r="D447" s="28"/>
      <c r="E447" s="59"/>
      <c r="F447" s="27"/>
      <c r="G447" s="27"/>
      <c r="H447" s="27"/>
      <c r="I447" s="27"/>
      <c r="J447" s="27"/>
      <c r="K447" s="66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15.75" customHeight="1" x14ac:dyDescent="0.2">
      <c r="A448" s="27"/>
      <c r="B448" s="28"/>
      <c r="C448" s="28"/>
      <c r="D448" s="28"/>
      <c r="E448" s="59"/>
      <c r="F448" s="27"/>
      <c r="G448" s="27"/>
      <c r="H448" s="27"/>
      <c r="I448" s="27"/>
      <c r="J448" s="27"/>
      <c r="K448" s="66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15.75" customHeight="1" x14ac:dyDescent="0.2">
      <c r="A449" s="27"/>
      <c r="B449" s="28"/>
      <c r="C449" s="28"/>
      <c r="D449" s="28"/>
      <c r="E449" s="59"/>
      <c r="F449" s="27"/>
      <c r="G449" s="27"/>
      <c r="H449" s="27"/>
      <c r="I449" s="27"/>
      <c r="J449" s="27"/>
      <c r="K449" s="66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15.75" customHeight="1" x14ac:dyDescent="0.2">
      <c r="A450" s="27"/>
      <c r="B450" s="28"/>
      <c r="C450" s="28"/>
      <c r="D450" s="28"/>
      <c r="E450" s="59"/>
      <c r="F450" s="27"/>
      <c r="G450" s="27"/>
      <c r="H450" s="27"/>
      <c r="I450" s="27"/>
      <c r="J450" s="27"/>
      <c r="K450" s="66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15.75" customHeight="1" x14ac:dyDescent="0.2">
      <c r="A451" s="27"/>
      <c r="B451" s="28"/>
      <c r="C451" s="28"/>
      <c r="D451" s="28"/>
      <c r="E451" s="59"/>
      <c r="F451" s="27"/>
      <c r="G451" s="27"/>
      <c r="H451" s="27"/>
      <c r="I451" s="27"/>
      <c r="J451" s="27"/>
      <c r="K451" s="66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15.75" customHeight="1" x14ac:dyDescent="0.2">
      <c r="A452" s="27"/>
      <c r="B452" s="28"/>
      <c r="C452" s="28"/>
      <c r="D452" s="28"/>
      <c r="E452" s="59"/>
      <c r="F452" s="27"/>
      <c r="G452" s="27"/>
      <c r="H452" s="27"/>
      <c r="I452" s="27"/>
      <c r="J452" s="27"/>
      <c r="K452" s="66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15.75" customHeight="1" x14ac:dyDescent="0.2">
      <c r="A453" s="27"/>
      <c r="B453" s="28"/>
      <c r="C453" s="28"/>
      <c r="D453" s="28"/>
      <c r="E453" s="59"/>
      <c r="F453" s="27"/>
      <c r="G453" s="27"/>
      <c r="H453" s="27"/>
      <c r="I453" s="27"/>
      <c r="J453" s="27"/>
      <c r="K453" s="66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15.75" customHeight="1" x14ac:dyDescent="0.2">
      <c r="A454" s="27"/>
      <c r="B454" s="28"/>
      <c r="C454" s="28"/>
      <c r="D454" s="28"/>
      <c r="E454" s="59"/>
      <c r="F454" s="27"/>
      <c r="G454" s="27"/>
      <c r="H454" s="27"/>
      <c r="I454" s="27"/>
      <c r="J454" s="27"/>
      <c r="K454" s="66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15.75" customHeight="1" x14ac:dyDescent="0.2">
      <c r="A455" s="27"/>
      <c r="B455" s="28"/>
      <c r="C455" s="28"/>
      <c r="D455" s="28"/>
      <c r="E455" s="59"/>
      <c r="F455" s="27"/>
      <c r="G455" s="27"/>
      <c r="H455" s="27"/>
      <c r="I455" s="27"/>
      <c r="J455" s="27"/>
      <c r="K455" s="66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15.75" customHeight="1" x14ac:dyDescent="0.2">
      <c r="A456" s="27"/>
      <c r="B456" s="28"/>
      <c r="C456" s="28"/>
      <c r="D456" s="28"/>
      <c r="E456" s="59"/>
      <c r="F456" s="27"/>
      <c r="G456" s="27"/>
      <c r="H456" s="27"/>
      <c r="I456" s="27"/>
      <c r="J456" s="27"/>
      <c r="K456" s="66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15.75" customHeight="1" x14ac:dyDescent="0.2">
      <c r="A457" s="27"/>
      <c r="B457" s="28"/>
      <c r="C457" s="28"/>
      <c r="D457" s="28"/>
      <c r="E457" s="59"/>
      <c r="F457" s="27"/>
      <c r="G457" s="27"/>
      <c r="H457" s="27"/>
      <c r="I457" s="27"/>
      <c r="J457" s="27"/>
      <c r="K457" s="66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15.75" customHeight="1" x14ac:dyDescent="0.2">
      <c r="A458" s="27"/>
      <c r="B458" s="28"/>
      <c r="C458" s="28"/>
      <c r="D458" s="28"/>
      <c r="E458" s="59"/>
      <c r="F458" s="27"/>
      <c r="G458" s="27"/>
      <c r="H458" s="27"/>
      <c r="I458" s="27"/>
      <c r="J458" s="27"/>
      <c r="K458" s="66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15.75" customHeight="1" x14ac:dyDescent="0.2">
      <c r="A459" s="27"/>
      <c r="B459" s="28"/>
      <c r="C459" s="28"/>
      <c r="D459" s="28"/>
      <c r="E459" s="59"/>
      <c r="F459" s="27"/>
      <c r="G459" s="27"/>
      <c r="H459" s="27"/>
      <c r="I459" s="27"/>
      <c r="J459" s="27"/>
      <c r="K459" s="66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15.75" customHeight="1" x14ac:dyDescent="0.2">
      <c r="A460" s="27"/>
      <c r="B460" s="28"/>
      <c r="C460" s="28"/>
      <c r="D460" s="28"/>
      <c r="E460" s="59"/>
      <c r="F460" s="27"/>
      <c r="G460" s="27"/>
      <c r="H460" s="27"/>
      <c r="I460" s="27"/>
      <c r="J460" s="27"/>
      <c r="K460" s="66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15.75" customHeight="1" x14ac:dyDescent="0.2">
      <c r="A461" s="27"/>
      <c r="B461" s="28"/>
      <c r="C461" s="28"/>
      <c r="D461" s="28"/>
      <c r="E461" s="59"/>
      <c r="F461" s="27"/>
      <c r="G461" s="27"/>
      <c r="H461" s="27"/>
      <c r="I461" s="27"/>
      <c r="J461" s="27"/>
      <c r="K461" s="66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15.75" customHeight="1" x14ac:dyDescent="0.2">
      <c r="A462" s="27"/>
      <c r="B462" s="28"/>
      <c r="C462" s="28"/>
      <c r="D462" s="28"/>
      <c r="E462" s="59"/>
      <c r="F462" s="27"/>
      <c r="G462" s="27"/>
      <c r="H462" s="27"/>
      <c r="I462" s="27"/>
      <c r="J462" s="27"/>
      <c r="K462" s="66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15.75" customHeight="1" x14ac:dyDescent="0.2">
      <c r="A463" s="27"/>
      <c r="B463" s="28"/>
      <c r="C463" s="28"/>
      <c r="D463" s="28"/>
      <c r="E463" s="59"/>
      <c r="F463" s="27"/>
      <c r="G463" s="27"/>
      <c r="H463" s="27"/>
      <c r="I463" s="27"/>
      <c r="J463" s="27"/>
      <c r="K463" s="66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15.75" customHeight="1" x14ac:dyDescent="0.2">
      <c r="A464" s="27"/>
      <c r="B464" s="28"/>
      <c r="C464" s="28"/>
      <c r="D464" s="28"/>
      <c r="E464" s="59"/>
      <c r="F464" s="27"/>
      <c r="G464" s="27"/>
      <c r="H464" s="27"/>
      <c r="I464" s="27"/>
      <c r="J464" s="27"/>
      <c r="K464" s="66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15.75" customHeight="1" x14ac:dyDescent="0.2">
      <c r="A465" s="27"/>
      <c r="B465" s="28"/>
      <c r="C465" s="28"/>
      <c r="D465" s="28"/>
      <c r="E465" s="59"/>
      <c r="F465" s="27"/>
      <c r="G465" s="27"/>
      <c r="H465" s="27"/>
      <c r="I465" s="27"/>
      <c r="J465" s="27"/>
      <c r="K465" s="66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15.75" customHeight="1" x14ac:dyDescent="0.2">
      <c r="A466" s="27"/>
      <c r="B466" s="28"/>
      <c r="C466" s="28"/>
      <c r="D466" s="28"/>
      <c r="E466" s="59"/>
      <c r="F466" s="27"/>
      <c r="G466" s="27"/>
      <c r="H466" s="27"/>
      <c r="I466" s="27"/>
      <c r="J466" s="27"/>
      <c r="K466" s="66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15.75" customHeight="1" x14ac:dyDescent="0.2">
      <c r="A467" s="27"/>
      <c r="B467" s="28"/>
      <c r="C467" s="28"/>
      <c r="D467" s="28"/>
      <c r="E467" s="59"/>
      <c r="F467" s="27"/>
      <c r="G467" s="27"/>
      <c r="H467" s="27"/>
      <c r="I467" s="27"/>
      <c r="J467" s="27"/>
      <c r="K467" s="66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15.75" customHeight="1" x14ac:dyDescent="0.2">
      <c r="A468" s="27"/>
      <c r="B468" s="28"/>
      <c r="C468" s="28"/>
      <c r="D468" s="28"/>
      <c r="E468" s="59"/>
      <c r="F468" s="27"/>
      <c r="G468" s="27"/>
      <c r="H468" s="27"/>
      <c r="I468" s="27"/>
      <c r="J468" s="27"/>
      <c r="K468" s="66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15.75" customHeight="1" x14ac:dyDescent="0.2">
      <c r="A469" s="27"/>
      <c r="B469" s="28"/>
      <c r="C469" s="28"/>
      <c r="D469" s="28"/>
      <c r="E469" s="59"/>
      <c r="F469" s="27"/>
      <c r="G469" s="27"/>
      <c r="H469" s="27"/>
      <c r="I469" s="27"/>
      <c r="J469" s="27"/>
      <c r="K469" s="66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15.75" customHeight="1" x14ac:dyDescent="0.2">
      <c r="A470" s="27"/>
      <c r="B470" s="28"/>
      <c r="C470" s="28"/>
      <c r="D470" s="28"/>
      <c r="E470" s="59"/>
      <c r="F470" s="27"/>
      <c r="G470" s="27"/>
      <c r="H470" s="27"/>
      <c r="I470" s="27"/>
      <c r="J470" s="27"/>
      <c r="K470" s="66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15.75" customHeight="1" x14ac:dyDescent="0.2">
      <c r="A471" s="27"/>
      <c r="B471" s="28"/>
      <c r="C471" s="28"/>
      <c r="D471" s="28"/>
      <c r="E471" s="59"/>
      <c r="F471" s="27"/>
      <c r="G471" s="27"/>
      <c r="H471" s="27"/>
      <c r="I471" s="27"/>
      <c r="J471" s="27"/>
      <c r="K471" s="66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15.75" customHeight="1" x14ac:dyDescent="0.2">
      <c r="A472" s="27"/>
      <c r="B472" s="28"/>
      <c r="C472" s="28"/>
      <c r="D472" s="28"/>
      <c r="E472" s="59"/>
      <c r="F472" s="27"/>
      <c r="G472" s="27"/>
      <c r="H472" s="27"/>
      <c r="I472" s="27"/>
      <c r="J472" s="27"/>
      <c r="K472" s="66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15.75" customHeight="1" x14ac:dyDescent="0.2">
      <c r="A473" s="27"/>
      <c r="B473" s="28"/>
      <c r="C473" s="28"/>
      <c r="D473" s="28"/>
      <c r="E473" s="59"/>
      <c r="F473" s="27"/>
      <c r="G473" s="27"/>
      <c r="H473" s="27"/>
      <c r="I473" s="27"/>
      <c r="J473" s="27"/>
      <c r="K473" s="66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15.75" customHeight="1" x14ac:dyDescent="0.2">
      <c r="A474" s="27"/>
      <c r="B474" s="28"/>
      <c r="C474" s="28"/>
      <c r="D474" s="28"/>
      <c r="E474" s="59"/>
      <c r="F474" s="27"/>
      <c r="G474" s="27"/>
      <c r="H474" s="27"/>
      <c r="I474" s="27"/>
      <c r="J474" s="27"/>
      <c r="K474" s="66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15.75" customHeight="1" x14ac:dyDescent="0.2">
      <c r="A475" s="27"/>
      <c r="B475" s="28"/>
      <c r="C475" s="28"/>
      <c r="D475" s="28"/>
      <c r="E475" s="59"/>
      <c r="F475" s="27"/>
      <c r="G475" s="27"/>
      <c r="H475" s="27"/>
      <c r="I475" s="27"/>
      <c r="J475" s="27"/>
      <c r="K475" s="66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15.75" customHeight="1" x14ac:dyDescent="0.2">
      <c r="A476" s="27"/>
      <c r="B476" s="28"/>
      <c r="C476" s="28"/>
      <c r="D476" s="28"/>
      <c r="E476" s="59"/>
      <c r="F476" s="27"/>
      <c r="G476" s="27"/>
      <c r="H476" s="27"/>
      <c r="I476" s="27"/>
      <c r="J476" s="27"/>
      <c r="K476" s="66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15.75" customHeight="1" x14ac:dyDescent="0.2">
      <c r="A477" s="27"/>
      <c r="B477" s="28"/>
      <c r="C477" s="28"/>
      <c r="D477" s="28"/>
      <c r="E477" s="59"/>
      <c r="F477" s="27"/>
      <c r="G477" s="27"/>
      <c r="H477" s="27"/>
      <c r="I477" s="27"/>
      <c r="J477" s="27"/>
      <c r="K477" s="66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15.75" customHeight="1" x14ac:dyDescent="0.2">
      <c r="A478" s="27"/>
      <c r="B478" s="28"/>
      <c r="C478" s="28"/>
      <c r="D478" s="28"/>
      <c r="E478" s="59"/>
      <c r="F478" s="27"/>
      <c r="G478" s="27"/>
      <c r="H478" s="27"/>
      <c r="I478" s="27"/>
      <c r="J478" s="27"/>
      <c r="K478" s="66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15.75" customHeight="1" x14ac:dyDescent="0.2">
      <c r="A479" s="27"/>
      <c r="B479" s="28"/>
      <c r="C479" s="28"/>
      <c r="D479" s="28"/>
      <c r="E479" s="59"/>
      <c r="F479" s="27"/>
      <c r="G479" s="27"/>
      <c r="H479" s="27"/>
      <c r="I479" s="27"/>
      <c r="J479" s="27"/>
      <c r="K479" s="66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15.75" customHeight="1" x14ac:dyDescent="0.2">
      <c r="A480" s="27"/>
      <c r="B480" s="28"/>
      <c r="C480" s="28"/>
      <c r="D480" s="28"/>
      <c r="E480" s="59"/>
      <c r="F480" s="27"/>
      <c r="G480" s="27"/>
      <c r="H480" s="27"/>
      <c r="I480" s="27"/>
      <c r="J480" s="27"/>
      <c r="K480" s="66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15.75" customHeight="1" x14ac:dyDescent="0.2">
      <c r="A481" s="27"/>
      <c r="B481" s="28"/>
      <c r="C481" s="28"/>
      <c r="D481" s="28"/>
      <c r="E481" s="59"/>
      <c r="F481" s="27"/>
      <c r="G481" s="27"/>
      <c r="H481" s="27"/>
      <c r="I481" s="27"/>
      <c r="J481" s="27"/>
      <c r="K481" s="66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15.75" customHeight="1" x14ac:dyDescent="0.2">
      <c r="A482" s="27"/>
      <c r="B482" s="28"/>
      <c r="C482" s="28"/>
      <c r="D482" s="28"/>
      <c r="E482" s="59"/>
      <c r="F482" s="27"/>
      <c r="G482" s="27"/>
      <c r="H482" s="27"/>
      <c r="I482" s="27"/>
      <c r="J482" s="27"/>
      <c r="K482" s="66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15.75" customHeight="1" x14ac:dyDescent="0.2">
      <c r="A483" s="27"/>
      <c r="B483" s="28"/>
      <c r="C483" s="28"/>
      <c r="D483" s="28"/>
      <c r="E483" s="59"/>
      <c r="F483" s="27"/>
      <c r="G483" s="27"/>
      <c r="H483" s="27"/>
      <c r="I483" s="27"/>
      <c r="J483" s="27"/>
      <c r="K483" s="66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15.75" customHeight="1" x14ac:dyDescent="0.2">
      <c r="A484" s="27"/>
      <c r="B484" s="28"/>
      <c r="C484" s="28"/>
      <c r="D484" s="28"/>
      <c r="E484" s="59"/>
      <c r="F484" s="27"/>
      <c r="G484" s="27"/>
      <c r="H484" s="27"/>
      <c r="I484" s="27"/>
      <c r="J484" s="27"/>
      <c r="K484" s="66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15.75" customHeight="1" x14ac:dyDescent="0.2">
      <c r="A485" s="27"/>
      <c r="B485" s="28"/>
      <c r="C485" s="28"/>
      <c r="D485" s="28"/>
      <c r="E485" s="59"/>
      <c r="F485" s="27"/>
      <c r="G485" s="27"/>
      <c r="H485" s="27"/>
      <c r="I485" s="27"/>
      <c r="J485" s="27"/>
      <c r="K485" s="66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15.75" customHeight="1" x14ac:dyDescent="0.2">
      <c r="A486" s="27"/>
      <c r="B486" s="28"/>
      <c r="C486" s="28"/>
      <c r="D486" s="28"/>
      <c r="E486" s="59"/>
      <c r="F486" s="27"/>
      <c r="G486" s="27"/>
      <c r="H486" s="27"/>
      <c r="I486" s="27"/>
      <c r="J486" s="27"/>
      <c r="K486" s="66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15.75" customHeight="1" x14ac:dyDescent="0.2">
      <c r="A487" s="27"/>
      <c r="B487" s="28"/>
      <c r="C487" s="28"/>
      <c r="D487" s="28"/>
      <c r="E487" s="59"/>
      <c r="F487" s="27"/>
      <c r="G487" s="27"/>
      <c r="H487" s="27"/>
      <c r="I487" s="27"/>
      <c r="J487" s="27"/>
      <c r="K487" s="66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15.75" customHeight="1" x14ac:dyDescent="0.2">
      <c r="A488" s="27"/>
      <c r="B488" s="28"/>
      <c r="C488" s="28"/>
      <c r="D488" s="28"/>
      <c r="E488" s="59"/>
      <c r="F488" s="27"/>
      <c r="G488" s="27"/>
      <c r="H488" s="27"/>
      <c r="I488" s="27"/>
      <c r="J488" s="27"/>
      <c r="K488" s="66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15.75" customHeight="1" x14ac:dyDescent="0.2">
      <c r="A489" s="27"/>
      <c r="B489" s="28"/>
      <c r="C489" s="28"/>
      <c r="D489" s="28"/>
      <c r="E489" s="59"/>
      <c r="F489" s="27"/>
      <c r="G489" s="27"/>
      <c r="H489" s="27"/>
      <c r="I489" s="27"/>
      <c r="J489" s="27"/>
      <c r="K489" s="66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15.75" customHeight="1" x14ac:dyDescent="0.2">
      <c r="A490" s="27"/>
      <c r="B490" s="28"/>
      <c r="C490" s="28"/>
      <c r="D490" s="28"/>
      <c r="E490" s="59"/>
      <c r="F490" s="27"/>
      <c r="G490" s="27"/>
      <c r="H490" s="27"/>
      <c r="I490" s="27"/>
      <c r="J490" s="27"/>
      <c r="K490" s="66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15.75" customHeight="1" x14ac:dyDescent="0.2">
      <c r="A491" s="27"/>
      <c r="B491" s="28"/>
      <c r="C491" s="28"/>
      <c r="D491" s="28"/>
      <c r="E491" s="59"/>
      <c r="F491" s="27"/>
      <c r="G491" s="27"/>
      <c r="H491" s="27"/>
      <c r="I491" s="27"/>
      <c r="J491" s="27"/>
      <c r="K491" s="66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15.75" customHeight="1" x14ac:dyDescent="0.2">
      <c r="A492" s="27"/>
      <c r="B492" s="28"/>
      <c r="C492" s="28"/>
      <c r="D492" s="28"/>
      <c r="E492" s="59"/>
      <c r="F492" s="27"/>
      <c r="G492" s="27"/>
      <c r="H492" s="27"/>
      <c r="I492" s="27"/>
      <c r="J492" s="27"/>
      <c r="K492" s="66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15.75" customHeight="1" x14ac:dyDescent="0.2">
      <c r="A493" s="27"/>
      <c r="B493" s="28"/>
      <c r="C493" s="28"/>
      <c r="D493" s="28"/>
      <c r="E493" s="59"/>
      <c r="F493" s="27"/>
      <c r="G493" s="27"/>
      <c r="H493" s="27"/>
      <c r="I493" s="27"/>
      <c r="J493" s="27"/>
      <c r="K493" s="66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15.75" customHeight="1" x14ac:dyDescent="0.2">
      <c r="A494" s="27"/>
      <c r="B494" s="28"/>
      <c r="C494" s="28"/>
      <c r="D494" s="28"/>
      <c r="E494" s="59"/>
      <c r="F494" s="27"/>
      <c r="G494" s="27"/>
      <c r="H494" s="27"/>
      <c r="I494" s="27"/>
      <c r="J494" s="27"/>
      <c r="K494" s="66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15.75" customHeight="1" x14ac:dyDescent="0.2">
      <c r="A495" s="27"/>
      <c r="B495" s="28"/>
      <c r="C495" s="28"/>
      <c r="D495" s="28"/>
      <c r="E495" s="59"/>
      <c r="F495" s="27"/>
      <c r="G495" s="27"/>
      <c r="H495" s="27"/>
      <c r="I495" s="27"/>
      <c r="J495" s="27"/>
      <c r="K495" s="66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15.75" customHeight="1" x14ac:dyDescent="0.2">
      <c r="A496" s="27"/>
      <c r="B496" s="28"/>
      <c r="C496" s="28"/>
      <c r="D496" s="28"/>
      <c r="E496" s="59"/>
      <c r="F496" s="27"/>
      <c r="G496" s="27"/>
      <c r="H496" s="27"/>
      <c r="I496" s="27"/>
      <c r="J496" s="27"/>
      <c r="K496" s="66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15.75" customHeight="1" x14ac:dyDescent="0.2">
      <c r="A497" s="27"/>
      <c r="B497" s="28"/>
      <c r="C497" s="28"/>
      <c r="D497" s="28"/>
      <c r="E497" s="59"/>
      <c r="F497" s="27"/>
      <c r="G497" s="27"/>
      <c r="H497" s="27"/>
      <c r="I497" s="27"/>
      <c r="J497" s="27"/>
      <c r="K497" s="66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15.75" customHeight="1" x14ac:dyDescent="0.2">
      <c r="A498" s="27"/>
      <c r="B498" s="28"/>
      <c r="C498" s="28"/>
      <c r="D498" s="28"/>
      <c r="E498" s="59"/>
      <c r="F498" s="27"/>
      <c r="G498" s="27"/>
      <c r="H498" s="27"/>
      <c r="I498" s="27"/>
      <c r="J498" s="27"/>
      <c r="K498" s="66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15.75" customHeight="1" x14ac:dyDescent="0.2">
      <c r="A499" s="27"/>
      <c r="B499" s="28"/>
      <c r="C499" s="28"/>
      <c r="D499" s="28"/>
      <c r="E499" s="59"/>
      <c r="F499" s="27"/>
      <c r="G499" s="27"/>
      <c r="H499" s="27"/>
      <c r="I499" s="27"/>
      <c r="J499" s="27"/>
      <c r="K499" s="66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15.75" customHeight="1" x14ac:dyDescent="0.2">
      <c r="A500" s="27"/>
      <c r="B500" s="28"/>
      <c r="C500" s="28"/>
      <c r="D500" s="28"/>
      <c r="E500" s="59"/>
      <c r="F500" s="27"/>
      <c r="G500" s="27"/>
      <c r="H500" s="27"/>
      <c r="I500" s="27"/>
      <c r="J500" s="27"/>
      <c r="K500" s="66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15.75" customHeight="1" x14ac:dyDescent="0.2">
      <c r="A501" s="27"/>
      <c r="B501" s="28"/>
      <c r="C501" s="28"/>
      <c r="D501" s="28"/>
      <c r="E501" s="59"/>
      <c r="F501" s="27"/>
      <c r="G501" s="27"/>
      <c r="H501" s="27"/>
      <c r="I501" s="27"/>
      <c r="J501" s="27"/>
      <c r="K501" s="66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15.75" customHeight="1" x14ac:dyDescent="0.2">
      <c r="A502" s="27"/>
      <c r="B502" s="28"/>
      <c r="C502" s="28"/>
      <c r="D502" s="28"/>
      <c r="E502" s="59"/>
      <c r="F502" s="27"/>
      <c r="G502" s="27"/>
      <c r="H502" s="27"/>
      <c r="I502" s="27"/>
      <c r="J502" s="27"/>
      <c r="K502" s="66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15.75" customHeight="1" x14ac:dyDescent="0.2">
      <c r="A503" s="27"/>
      <c r="B503" s="28"/>
      <c r="C503" s="28"/>
      <c r="D503" s="28"/>
      <c r="E503" s="59"/>
      <c r="F503" s="27"/>
      <c r="G503" s="27"/>
      <c r="H503" s="27"/>
      <c r="I503" s="27"/>
      <c r="J503" s="27"/>
      <c r="K503" s="66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15.75" customHeight="1" x14ac:dyDescent="0.2">
      <c r="A504" s="27"/>
      <c r="B504" s="28"/>
      <c r="C504" s="28"/>
      <c r="D504" s="28"/>
      <c r="E504" s="59"/>
      <c r="F504" s="27"/>
      <c r="G504" s="27"/>
      <c r="H504" s="27"/>
      <c r="I504" s="27"/>
      <c r="J504" s="27"/>
      <c r="K504" s="66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15.75" customHeight="1" x14ac:dyDescent="0.2">
      <c r="A505" s="27"/>
      <c r="B505" s="28"/>
      <c r="C505" s="28"/>
      <c r="D505" s="28"/>
      <c r="E505" s="59"/>
      <c r="F505" s="27"/>
      <c r="G505" s="27"/>
      <c r="H505" s="27"/>
      <c r="I505" s="27"/>
      <c r="J505" s="27"/>
      <c r="K505" s="66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15.75" customHeight="1" x14ac:dyDescent="0.2">
      <c r="A506" s="27"/>
      <c r="B506" s="28"/>
      <c r="C506" s="28"/>
      <c r="D506" s="28"/>
      <c r="E506" s="59"/>
      <c r="F506" s="27"/>
      <c r="G506" s="27"/>
      <c r="H506" s="27"/>
      <c r="I506" s="27"/>
      <c r="J506" s="27"/>
      <c r="K506" s="66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15.75" customHeight="1" x14ac:dyDescent="0.2">
      <c r="A507" s="27"/>
      <c r="B507" s="28"/>
      <c r="C507" s="28"/>
      <c r="D507" s="28"/>
      <c r="E507" s="59"/>
      <c r="F507" s="27"/>
      <c r="G507" s="27"/>
      <c r="H507" s="27"/>
      <c r="I507" s="27"/>
      <c r="J507" s="27"/>
      <c r="K507" s="66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15.75" customHeight="1" x14ac:dyDescent="0.2">
      <c r="A508" s="27"/>
      <c r="B508" s="28"/>
      <c r="C508" s="28"/>
      <c r="D508" s="28"/>
      <c r="E508" s="59"/>
      <c r="F508" s="27"/>
      <c r="G508" s="27"/>
      <c r="H508" s="27"/>
      <c r="I508" s="27"/>
      <c r="J508" s="27"/>
      <c r="K508" s="66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15.75" customHeight="1" x14ac:dyDescent="0.2">
      <c r="A509" s="27"/>
      <c r="B509" s="28"/>
      <c r="C509" s="28"/>
      <c r="D509" s="28"/>
      <c r="E509" s="59"/>
      <c r="F509" s="27"/>
      <c r="G509" s="27"/>
      <c r="H509" s="27"/>
      <c r="I509" s="27"/>
      <c r="J509" s="27"/>
      <c r="K509" s="66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15.75" customHeight="1" x14ac:dyDescent="0.2">
      <c r="A510" s="27"/>
      <c r="B510" s="28"/>
      <c r="C510" s="28"/>
      <c r="D510" s="28"/>
      <c r="E510" s="59"/>
      <c r="F510" s="27"/>
      <c r="G510" s="27"/>
      <c r="H510" s="27"/>
      <c r="I510" s="27"/>
      <c r="J510" s="27"/>
      <c r="K510" s="66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15.75" customHeight="1" x14ac:dyDescent="0.2">
      <c r="A511" s="27"/>
      <c r="B511" s="28"/>
      <c r="C511" s="28"/>
      <c r="D511" s="28"/>
      <c r="E511" s="59"/>
      <c r="F511" s="27"/>
      <c r="G511" s="27"/>
      <c r="H511" s="27"/>
      <c r="I511" s="27"/>
      <c r="J511" s="27"/>
      <c r="K511" s="66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15.75" customHeight="1" x14ac:dyDescent="0.2">
      <c r="A512" s="27"/>
      <c r="B512" s="28"/>
      <c r="C512" s="28"/>
      <c r="D512" s="28"/>
      <c r="E512" s="59"/>
      <c r="F512" s="27"/>
      <c r="G512" s="27"/>
      <c r="H512" s="27"/>
      <c r="I512" s="27"/>
      <c r="J512" s="27"/>
      <c r="K512" s="66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15.75" customHeight="1" x14ac:dyDescent="0.2">
      <c r="A513" s="27"/>
      <c r="B513" s="28"/>
      <c r="C513" s="28"/>
      <c r="D513" s="28"/>
      <c r="E513" s="59"/>
      <c r="F513" s="27"/>
      <c r="G513" s="27"/>
      <c r="H513" s="27"/>
      <c r="I513" s="27"/>
      <c r="J513" s="27"/>
      <c r="K513" s="66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15.75" customHeight="1" x14ac:dyDescent="0.2">
      <c r="A514" s="27"/>
      <c r="B514" s="28"/>
      <c r="C514" s="28"/>
      <c r="D514" s="28"/>
      <c r="E514" s="59"/>
      <c r="F514" s="27"/>
      <c r="G514" s="27"/>
      <c r="H514" s="27"/>
      <c r="I514" s="27"/>
      <c r="J514" s="27"/>
      <c r="K514" s="66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15.75" customHeight="1" x14ac:dyDescent="0.2">
      <c r="A515" s="27"/>
      <c r="B515" s="28"/>
      <c r="C515" s="28"/>
      <c r="D515" s="28"/>
      <c r="E515" s="59"/>
      <c r="F515" s="27"/>
      <c r="G515" s="27"/>
      <c r="H515" s="27"/>
      <c r="I515" s="27"/>
      <c r="J515" s="27"/>
      <c r="K515" s="66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15.75" customHeight="1" x14ac:dyDescent="0.2">
      <c r="A516" s="27"/>
      <c r="B516" s="28"/>
      <c r="C516" s="28"/>
      <c r="D516" s="28"/>
      <c r="E516" s="59"/>
      <c r="F516" s="27"/>
      <c r="G516" s="27"/>
      <c r="H516" s="27"/>
      <c r="I516" s="27"/>
      <c r="J516" s="27"/>
      <c r="K516" s="66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15.75" customHeight="1" x14ac:dyDescent="0.2">
      <c r="A517" s="27"/>
      <c r="B517" s="28"/>
      <c r="C517" s="28"/>
      <c r="D517" s="28"/>
      <c r="E517" s="59"/>
      <c r="F517" s="27"/>
      <c r="G517" s="27"/>
      <c r="H517" s="27"/>
      <c r="I517" s="27"/>
      <c r="J517" s="27"/>
      <c r="K517" s="66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15.75" customHeight="1" x14ac:dyDescent="0.2">
      <c r="A518" s="27"/>
      <c r="B518" s="28"/>
      <c r="C518" s="28"/>
      <c r="D518" s="28"/>
      <c r="E518" s="59"/>
      <c r="F518" s="27"/>
      <c r="G518" s="27"/>
      <c r="H518" s="27"/>
      <c r="I518" s="27"/>
      <c r="J518" s="27"/>
      <c r="K518" s="66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15.75" customHeight="1" x14ac:dyDescent="0.2">
      <c r="A519" s="27"/>
      <c r="B519" s="28"/>
      <c r="C519" s="28"/>
      <c r="D519" s="28"/>
      <c r="E519" s="59"/>
      <c r="F519" s="27"/>
      <c r="G519" s="27"/>
      <c r="H519" s="27"/>
      <c r="I519" s="27"/>
      <c r="J519" s="27"/>
      <c r="K519" s="66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15.75" customHeight="1" x14ac:dyDescent="0.2">
      <c r="A520" s="27"/>
      <c r="B520" s="28"/>
      <c r="C520" s="28"/>
      <c r="D520" s="28"/>
      <c r="E520" s="59"/>
      <c r="F520" s="27"/>
      <c r="G520" s="27"/>
      <c r="H520" s="27"/>
      <c r="I520" s="27"/>
      <c r="J520" s="27"/>
      <c r="K520" s="66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15.75" customHeight="1" x14ac:dyDescent="0.2">
      <c r="A521" s="27"/>
      <c r="B521" s="28"/>
      <c r="C521" s="28"/>
      <c r="D521" s="28"/>
      <c r="E521" s="59"/>
      <c r="F521" s="27"/>
      <c r="G521" s="27"/>
      <c r="H521" s="27"/>
      <c r="I521" s="27"/>
      <c r="J521" s="27"/>
      <c r="K521" s="66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15.75" customHeight="1" x14ac:dyDescent="0.2">
      <c r="A522" s="27"/>
      <c r="B522" s="28"/>
      <c r="C522" s="28"/>
      <c r="D522" s="28"/>
      <c r="E522" s="59"/>
      <c r="F522" s="27"/>
      <c r="G522" s="27"/>
      <c r="H522" s="27"/>
      <c r="I522" s="27"/>
      <c r="J522" s="27"/>
      <c r="K522" s="66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15.75" customHeight="1" x14ac:dyDescent="0.2">
      <c r="A523" s="27"/>
      <c r="B523" s="28"/>
      <c r="C523" s="28"/>
      <c r="D523" s="28"/>
      <c r="E523" s="59"/>
      <c r="F523" s="27"/>
      <c r="G523" s="27"/>
      <c r="H523" s="27"/>
      <c r="I523" s="27"/>
      <c r="J523" s="27"/>
      <c r="K523" s="66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15.75" customHeight="1" x14ac:dyDescent="0.2">
      <c r="A524" s="27"/>
      <c r="B524" s="28"/>
      <c r="C524" s="28"/>
      <c r="D524" s="28"/>
      <c r="E524" s="59"/>
      <c r="F524" s="27"/>
      <c r="G524" s="27"/>
      <c r="H524" s="27"/>
      <c r="I524" s="27"/>
      <c r="J524" s="27"/>
      <c r="K524" s="66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15.75" customHeight="1" x14ac:dyDescent="0.2">
      <c r="A525" s="27"/>
      <c r="B525" s="28"/>
      <c r="C525" s="28"/>
      <c r="D525" s="28"/>
      <c r="E525" s="59"/>
      <c r="F525" s="27"/>
      <c r="G525" s="27"/>
      <c r="H525" s="27"/>
      <c r="I525" s="27"/>
      <c r="J525" s="27"/>
      <c r="K525" s="66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15.75" customHeight="1" x14ac:dyDescent="0.2">
      <c r="A526" s="27"/>
      <c r="B526" s="28"/>
      <c r="C526" s="28"/>
      <c r="D526" s="28"/>
      <c r="E526" s="59"/>
      <c r="F526" s="27"/>
      <c r="G526" s="27"/>
      <c r="H526" s="27"/>
      <c r="I526" s="27"/>
      <c r="J526" s="27"/>
      <c r="K526" s="66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15.75" customHeight="1" x14ac:dyDescent="0.2">
      <c r="A527" s="27"/>
      <c r="B527" s="28"/>
      <c r="C527" s="28"/>
      <c r="D527" s="28"/>
      <c r="E527" s="59"/>
      <c r="F527" s="27"/>
      <c r="G527" s="27"/>
      <c r="H527" s="27"/>
      <c r="I527" s="27"/>
      <c r="J527" s="27"/>
      <c r="K527" s="66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15.75" customHeight="1" x14ac:dyDescent="0.2">
      <c r="A528" s="27"/>
      <c r="B528" s="28"/>
      <c r="C528" s="28"/>
      <c r="D528" s="28"/>
      <c r="E528" s="59"/>
      <c r="F528" s="27"/>
      <c r="G528" s="27"/>
      <c r="H528" s="27"/>
      <c r="I528" s="27"/>
      <c r="J528" s="27"/>
      <c r="K528" s="66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15.75" customHeight="1" x14ac:dyDescent="0.2">
      <c r="A529" s="27"/>
      <c r="B529" s="28"/>
      <c r="C529" s="28"/>
      <c r="D529" s="28"/>
      <c r="E529" s="59"/>
      <c r="F529" s="27"/>
      <c r="G529" s="27"/>
      <c r="H529" s="27"/>
      <c r="I529" s="27"/>
      <c r="J529" s="27"/>
      <c r="K529" s="66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15.75" customHeight="1" x14ac:dyDescent="0.2">
      <c r="A530" s="27"/>
      <c r="B530" s="28"/>
      <c r="C530" s="28"/>
      <c r="D530" s="28"/>
      <c r="E530" s="59"/>
      <c r="F530" s="27"/>
      <c r="G530" s="27"/>
      <c r="H530" s="27"/>
      <c r="I530" s="27"/>
      <c r="J530" s="27"/>
      <c r="K530" s="66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15.75" customHeight="1" x14ac:dyDescent="0.2">
      <c r="A531" s="27"/>
      <c r="B531" s="28"/>
      <c r="C531" s="28"/>
      <c r="D531" s="28"/>
      <c r="E531" s="59"/>
      <c r="F531" s="27"/>
      <c r="G531" s="27"/>
      <c r="H531" s="27"/>
      <c r="I531" s="27"/>
      <c r="J531" s="27"/>
      <c r="K531" s="66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15.75" customHeight="1" x14ac:dyDescent="0.2">
      <c r="A532" s="27"/>
      <c r="B532" s="28"/>
      <c r="C532" s="28"/>
      <c r="D532" s="28"/>
      <c r="E532" s="59"/>
      <c r="F532" s="27"/>
      <c r="G532" s="27"/>
      <c r="H532" s="27"/>
      <c r="I532" s="27"/>
      <c r="J532" s="27"/>
      <c r="K532" s="66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15.75" customHeight="1" x14ac:dyDescent="0.2">
      <c r="A533" s="27"/>
      <c r="B533" s="28"/>
      <c r="C533" s="28"/>
      <c r="D533" s="28"/>
      <c r="E533" s="59"/>
      <c r="F533" s="27"/>
      <c r="G533" s="27"/>
      <c r="H533" s="27"/>
      <c r="I533" s="27"/>
      <c r="J533" s="27"/>
      <c r="K533" s="66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15.75" customHeight="1" x14ac:dyDescent="0.2">
      <c r="A534" s="27"/>
      <c r="B534" s="28"/>
      <c r="C534" s="28"/>
      <c r="D534" s="28"/>
      <c r="E534" s="59"/>
      <c r="F534" s="27"/>
      <c r="G534" s="27"/>
      <c r="H534" s="27"/>
      <c r="I534" s="27"/>
      <c r="J534" s="27"/>
      <c r="K534" s="66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15.75" customHeight="1" x14ac:dyDescent="0.2">
      <c r="A535" s="27"/>
      <c r="B535" s="28"/>
      <c r="C535" s="28"/>
      <c r="D535" s="28"/>
      <c r="E535" s="59"/>
      <c r="F535" s="27"/>
      <c r="G535" s="27"/>
      <c r="H535" s="27"/>
      <c r="I535" s="27"/>
      <c r="J535" s="27"/>
      <c r="K535" s="66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15.75" customHeight="1" x14ac:dyDescent="0.2">
      <c r="A536" s="27"/>
      <c r="B536" s="28"/>
      <c r="C536" s="28"/>
      <c r="D536" s="28"/>
      <c r="E536" s="59"/>
      <c r="F536" s="27"/>
      <c r="G536" s="27"/>
      <c r="H536" s="27"/>
      <c r="I536" s="27"/>
      <c r="J536" s="27"/>
      <c r="K536" s="66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15.75" customHeight="1" x14ac:dyDescent="0.2">
      <c r="A537" s="27"/>
      <c r="B537" s="28"/>
      <c r="C537" s="28"/>
      <c r="D537" s="28"/>
      <c r="E537" s="59"/>
      <c r="F537" s="27"/>
      <c r="G537" s="27"/>
      <c r="H537" s="27"/>
      <c r="I537" s="27"/>
      <c r="J537" s="27"/>
      <c r="K537" s="66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15.75" customHeight="1" x14ac:dyDescent="0.2">
      <c r="A538" s="27"/>
      <c r="B538" s="28"/>
      <c r="C538" s="28"/>
      <c r="D538" s="28"/>
      <c r="E538" s="59"/>
      <c r="F538" s="27"/>
      <c r="G538" s="27"/>
      <c r="H538" s="27"/>
      <c r="I538" s="27"/>
      <c r="J538" s="27"/>
      <c r="K538" s="66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15.75" customHeight="1" x14ac:dyDescent="0.2">
      <c r="A539" s="27"/>
      <c r="B539" s="28"/>
      <c r="C539" s="28"/>
      <c r="D539" s="28"/>
      <c r="E539" s="59"/>
      <c r="F539" s="27"/>
      <c r="G539" s="27"/>
      <c r="H539" s="27"/>
      <c r="I539" s="27"/>
      <c r="J539" s="27"/>
      <c r="K539" s="66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15.75" customHeight="1" x14ac:dyDescent="0.2">
      <c r="A540" s="27"/>
      <c r="B540" s="28"/>
      <c r="C540" s="28"/>
      <c r="D540" s="28"/>
      <c r="E540" s="59"/>
      <c r="F540" s="27"/>
      <c r="G540" s="27"/>
      <c r="H540" s="27"/>
      <c r="I540" s="27"/>
      <c r="J540" s="27"/>
      <c r="K540" s="66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15.75" customHeight="1" x14ac:dyDescent="0.2">
      <c r="A541" s="27"/>
      <c r="B541" s="28"/>
      <c r="C541" s="28"/>
      <c r="D541" s="28"/>
      <c r="E541" s="59"/>
      <c r="F541" s="27"/>
      <c r="G541" s="27"/>
      <c r="H541" s="27"/>
      <c r="I541" s="27"/>
      <c r="J541" s="27"/>
      <c r="K541" s="66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15.75" customHeight="1" x14ac:dyDescent="0.2">
      <c r="A542" s="27"/>
      <c r="B542" s="28"/>
      <c r="C542" s="28"/>
      <c r="D542" s="28"/>
      <c r="E542" s="59"/>
      <c r="F542" s="27"/>
      <c r="G542" s="27"/>
      <c r="H542" s="27"/>
      <c r="I542" s="27"/>
      <c r="J542" s="27"/>
      <c r="K542" s="66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15.75" customHeight="1" x14ac:dyDescent="0.2">
      <c r="A543" s="27"/>
      <c r="B543" s="28"/>
      <c r="C543" s="28"/>
      <c r="D543" s="28"/>
      <c r="E543" s="59"/>
      <c r="F543" s="27"/>
      <c r="G543" s="27"/>
      <c r="H543" s="27"/>
      <c r="I543" s="27"/>
      <c r="J543" s="27"/>
      <c r="K543" s="66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15.75" customHeight="1" x14ac:dyDescent="0.2">
      <c r="A544" s="27"/>
      <c r="B544" s="28"/>
      <c r="C544" s="28"/>
      <c r="D544" s="28"/>
      <c r="E544" s="59"/>
      <c r="F544" s="27"/>
      <c r="G544" s="27"/>
      <c r="H544" s="27"/>
      <c r="I544" s="27"/>
      <c r="J544" s="27"/>
      <c r="K544" s="66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15.75" customHeight="1" x14ac:dyDescent="0.2">
      <c r="A545" s="27"/>
      <c r="B545" s="28"/>
      <c r="C545" s="28"/>
      <c r="D545" s="28"/>
      <c r="E545" s="59"/>
      <c r="F545" s="27"/>
      <c r="G545" s="27"/>
      <c r="H545" s="27"/>
      <c r="I545" s="27"/>
      <c r="J545" s="27"/>
      <c r="K545" s="66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15.75" customHeight="1" x14ac:dyDescent="0.2">
      <c r="A546" s="27"/>
      <c r="B546" s="28"/>
      <c r="C546" s="28"/>
      <c r="D546" s="28"/>
      <c r="E546" s="59"/>
      <c r="F546" s="27"/>
      <c r="G546" s="27"/>
      <c r="H546" s="27"/>
      <c r="I546" s="27"/>
      <c r="J546" s="27"/>
      <c r="K546" s="66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15.75" customHeight="1" x14ac:dyDescent="0.2">
      <c r="A547" s="27"/>
      <c r="B547" s="28"/>
      <c r="C547" s="28"/>
      <c r="D547" s="28"/>
      <c r="E547" s="59"/>
      <c r="F547" s="27"/>
      <c r="G547" s="27"/>
      <c r="H547" s="27"/>
      <c r="I547" s="27"/>
      <c r="J547" s="27"/>
      <c r="K547" s="66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15.75" customHeight="1" x14ac:dyDescent="0.2">
      <c r="A548" s="27"/>
      <c r="B548" s="28"/>
      <c r="C548" s="28"/>
      <c r="D548" s="28"/>
      <c r="E548" s="59"/>
      <c r="F548" s="27"/>
      <c r="G548" s="27"/>
      <c r="H548" s="27"/>
      <c r="I548" s="27"/>
      <c r="J548" s="27"/>
      <c r="K548" s="66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15.75" customHeight="1" x14ac:dyDescent="0.2">
      <c r="A549" s="27"/>
      <c r="B549" s="28"/>
      <c r="C549" s="28"/>
      <c r="D549" s="28"/>
      <c r="E549" s="59"/>
      <c r="F549" s="27"/>
      <c r="G549" s="27"/>
      <c r="H549" s="27"/>
      <c r="I549" s="27"/>
      <c r="J549" s="27"/>
      <c r="K549" s="66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15.75" customHeight="1" x14ac:dyDescent="0.2">
      <c r="A550" s="27"/>
      <c r="B550" s="28"/>
      <c r="C550" s="28"/>
      <c r="D550" s="28"/>
      <c r="E550" s="59"/>
      <c r="F550" s="27"/>
      <c r="G550" s="27"/>
      <c r="H550" s="27"/>
      <c r="I550" s="27"/>
      <c r="J550" s="27"/>
      <c r="K550" s="66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15.75" customHeight="1" x14ac:dyDescent="0.2">
      <c r="A551" s="27"/>
      <c r="B551" s="28"/>
      <c r="C551" s="28"/>
      <c r="D551" s="28"/>
      <c r="E551" s="59"/>
      <c r="F551" s="27"/>
      <c r="G551" s="27"/>
      <c r="H551" s="27"/>
      <c r="I551" s="27"/>
      <c r="J551" s="27"/>
      <c r="K551" s="66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15.75" customHeight="1" x14ac:dyDescent="0.2">
      <c r="A552" s="27"/>
      <c r="B552" s="28"/>
      <c r="C552" s="28"/>
      <c r="D552" s="28"/>
      <c r="E552" s="59"/>
      <c r="F552" s="27"/>
      <c r="G552" s="27"/>
      <c r="H552" s="27"/>
      <c r="I552" s="27"/>
      <c r="J552" s="27"/>
      <c r="K552" s="66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15.75" customHeight="1" x14ac:dyDescent="0.2">
      <c r="A553" s="27"/>
      <c r="B553" s="28"/>
      <c r="C553" s="28"/>
      <c r="D553" s="28"/>
      <c r="E553" s="59"/>
      <c r="F553" s="27"/>
      <c r="G553" s="27"/>
      <c r="H553" s="27"/>
      <c r="I553" s="27"/>
      <c r="J553" s="27"/>
      <c r="K553" s="66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15.75" customHeight="1" x14ac:dyDescent="0.2">
      <c r="A554" s="27"/>
      <c r="B554" s="28"/>
      <c r="C554" s="28"/>
      <c r="D554" s="28"/>
      <c r="E554" s="59"/>
      <c r="F554" s="27"/>
      <c r="G554" s="27"/>
      <c r="H554" s="27"/>
      <c r="I554" s="27"/>
      <c r="J554" s="27"/>
      <c r="K554" s="66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15.75" customHeight="1" x14ac:dyDescent="0.2">
      <c r="A555" s="27"/>
      <c r="B555" s="28"/>
      <c r="C555" s="28"/>
      <c r="D555" s="28"/>
      <c r="E555" s="59"/>
      <c r="F555" s="27"/>
      <c r="G555" s="27"/>
      <c r="H555" s="27"/>
      <c r="I555" s="27"/>
      <c r="J555" s="27"/>
      <c r="K555" s="66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15.75" customHeight="1" x14ac:dyDescent="0.2">
      <c r="A556" s="27"/>
      <c r="B556" s="28"/>
      <c r="C556" s="28"/>
      <c r="D556" s="28"/>
      <c r="E556" s="59"/>
      <c r="F556" s="27"/>
      <c r="G556" s="27"/>
      <c r="H556" s="27"/>
      <c r="I556" s="27"/>
      <c r="J556" s="27"/>
      <c r="K556" s="66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15.75" customHeight="1" x14ac:dyDescent="0.2">
      <c r="A557" s="27"/>
      <c r="B557" s="28"/>
      <c r="C557" s="28"/>
      <c r="D557" s="28"/>
      <c r="E557" s="59"/>
      <c r="F557" s="27"/>
      <c r="G557" s="27"/>
      <c r="H557" s="27"/>
      <c r="I557" s="27"/>
      <c r="J557" s="27"/>
      <c r="K557" s="66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15.75" customHeight="1" x14ac:dyDescent="0.2">
      <c r="A558" s="27"/>
      <c r="B558" s="28"/>
      <c r="C558" s="28"/>
      <c r="D558" s="28"/>
      <c r="E558" s="59"/>
      <c r="F558" s="27"/>
      <c r="G558" s="27"/>
      <c r="H558" s="27"/>
      <c r="I558" s="27"/>
      <c r="J558" s="27"/>
      <c r="K558" s="66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15.75" customHeight="1" x14ac:dyDescent="0.2">
      <c r="A559" s="27"/>
      <c r="B559" s="28"/>
      <c r="C559" s="28"/>
      <c r="D559" s="28"/>
      <c r="E559" s="59"/>
      <c r="F559" s="27"/>
      <c r="G559" s="27"/>
      <c r="H559" s="27"/>
      <c r="I559" s="27"/>
      <c r="J559" s="27"/>
      <c r="K559" s="66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15.75" customHeight="1" x14ac:dyDescent="0.2">
      <c r="A560" s="27"/>
      <c r="B560" s="28"/>
      <c r="C560" s="28"/>
      <c r="D560" s="28"/>
      <c r="E560" s="59"/>
      <c r="F560" s="27"/>
      <c r="G560" s="27"/>
      <c r="H560" s="27"/>
      <c r="I560" s="27"/>
      <c r="J560" s="27"/>
      <c r="K560" s="66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15.75" customHeight="1" x14ac:dyDescent="0.2">
      <c r="A561" s="27"/>
      <c r="B561" s="28"/>
      <c r="C561" s="28"/>
      <c r="D561" s="28"/>
      <c r="E561" s="59"/>
      <c r="F561" s="27"/>
      <c r="G561" s="27"/>
      <c r="H561" s="27"/>
      <c r="I561" s="27"/>
      <c r="J561" s="27"/>
      <c r="K561" s="66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15.75" customHeight="1" x14ac:dyDescent="0.2">
      <c r="A562" s="27"/>
      <c r="B562" s="28"/>
      <c r="C562" s="28"/>
      <c r="D562" s="28"/>
      <c r="E562" s="59"/>
      <c r="F562" s="27"/>
      <c r="G562" s="27"/>
      <c r="H562" s="27"/>
      <c r="I562" s="27"/>
      <c r="J562" s="27"/>
      <c r="K562" s="66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15.75" customHeight="1" x14ac:dyDescent="0.2">
      <c r="A563" s="27"/>
      <c r="B563" s="28"/>
      <c r="C563" s="28"/>
      <c r="D563" s="28"/>
      <c r="E563" s="59"/>
      <c r="F563" s="27"/>
      <c r="G563" s="27"/>
      <c r="H563" s="27"/>
      <c r="I563" s="27"/>
      <c r="J563" s="27"/>
      <c r="K563" s="66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15.75" customHeight="1" x14ac:dyDescent="0.2">
      <c r="A564" s="27"/>
      <c r="B564" s="28"/>
      <c r="C564" s="28"/>
      <c r="D564" s="28"/>
      <c r="E564" s="59"/>
      <c r="F564" s="27"/>
      <c r="G564" s="27"/>
      <c r="H564" s="27"/>
      <c r="I564" s="27"/>
      <c r="J564" s="27"/>
      <c r="K564" s="66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15.75" customHeight="1" x14ac:dyDescent="0.2">
      <c r="A565" s="27"/>
      <c r="B565" s="28"/>
      <c r="C565" s="28"/>
      <c r="D565" s="28"/>
      <c r="E565" s="59"/>
      <c r="F565" s="27"/>
      <c r="G565" s="27"/>
      <c r="H565" s="27"/>
      <c r="I565" s="27"/>
      <c r="J565" s="27"/>
      <c r="K565" s="66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15.75" customHeight="1" x14ac:dyDescent="0.2">
      <c r="A566" s="27"/>
      <c r="B566" s="28"/>
      <c r="C566" s="28"/>
      <c r="D566" s="28"/>
      <c r="E566" s="59"/>
      <c r="F566" s="27"/>
      <c r="G566" s="27"/>
      <c r="H566" s="27"/>
      <c r="I566" s="27"/>
      <c r="J566" s="27"/>
      <c r="K566" s="66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15.75" customHeight="1" x14ac:dyDescent="0.2">
      <c r="A567" s="27"/>
      <c r="B567" s="28"/>
      <c r="C567" s="28"/>
      <c r="D567" s="28"/>
      <c r="E567" s="59"/>
      <c r="F567" s="27"/>
      <c r="G567" s="27"/>
      <c r="H567" s="27"/>
      <c r="I567" s="27"/>
      <c r="J567" s="27"/>
      <c r="K567" s="66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15.75" customHeight="1" x14ac:dyDescent="0.2">
      <c r="A568" s="27"/>
      <c r="B568" s="28"/>
      <c r="C568" s="28"/>
      <c r="D568" s="28"/>
      <c r="E568" s="59"/>
      <c r="F568" s="27"/>
      <c r="G568" s="27"/>
      <c r="H568" s="27"/>
      <c r="I568" s="27"/>
      <c r="J568" s="27"/>
      <c r="K568" s="66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15.75" customHeight="1" x14ac:dyDescent="0.2">
      <c r="A569" s="27"/>
      <c r="B569" s="28"/>
      <c r="C569" s="28"/>
      <c r="D569" s="28"/>
      <c r="E569" s="59"/>
      <c r="F569" s="27"/>
      <c r="G569" s="27"/>
      <c r="H569" s="27"/>
      <c r="I569" s="27"/>
      <c r="J569" s="27"/>
      <c r="K569" s="66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15.75" customHeight="1" x14ac:dyDescent="0.2">
      <c r="A570" s="27"/>
      <c r="B570" s="28"/>
      <c r="C570" s="28"/>
      <c r="D570" s="28"/>
      <c r="E570" s="59"/>
      <c r="F570" s="27"/>
      <c r="G570" s="27"/>
      <c r="H570" s="27"/>
      <c r="I570" s="27"/>
      <c r="J570" s="27"/>
      <c r="K570" s="66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15.75" customHeight="1" x14ac:dyDescent="0.2">
      <c r="A571" s="27"/>
      <c r="B571" s="28"/>
      <c r="C571" s="28"/>
      <c r="D571" s="28"/>
      <c r="E571" s="59"/>
      <c r="F571" s="27"/>
      <c r="G571" s="27"/>
      <c r="H571" s="27"/>
      <c r="I571" s="27"/>
      <c r="J571" s="27"/>
      <c r="K571" s="66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15.75" customHeight="1" x14ac:dyDescent="0.2">
      <c r="A572" s="27"/>
      <c r="B572" s="28"/>
      <c r="C572" s="28"/>
      <c r="D572" s="28"/>
      <c r="E572" s="59"/>
      <c r="F572" s="27"/>
      <c r="G572" s="27"/>
      <c r="H572" s="27"/>
      <c r="I572" s="27"/>
      <c r="J572" s="27"/>
      <c r="K572" s="66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15.75" customHeight="1" x14ac:dyDescent="0.2">
      <c r="A573" s="27"/>
      <c r="B573" s="28"/>
      <c r="C573" s="28"/>
      <c r="D573" s="28"/>
      <c r="E573" s="59"/>
      <c r="F573" s="27"/>
      <c r="G573" s="27"/>
      <c r="H573" s="27"/>
      <c r="I573" s="27"/>
      <c r="J573" s="27"/>
      <c r="K573" s="66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15.75" customHeight="1" x14ac:dyDescent="0.2">
      <c r="A574" s="27"/>
      <c r="B574" s="28"/>
      <c r="C574" s="28"/>
      <c r="D574" s="28"/>
      <c r="E574" s="59"/>
      <c r="F574" s="27"/>
      <c r="G574" s="27"/>
      <c r="H574" s="27"/>
      <c r="I574" s="27"/>
      <c r="J574" s="27"/>
      <c r="K574" s="66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15.75" customHeight="1" x14ac:dyDescent="0.2">
      <c r="A575" s="27"/>
      <c r="B575" s="28"/>
      <c r="C575" s="28"/>
      <c r="D575" s="28"/>
      <c r="E575" s="59"/>
      <c r="F575" s="27"/>
      <c r="G575" s="27"/>
      <c r="H575" s="27"/>
      <c r="I575" s="27"/>
      <c r="J575" s="27"/>
      <c r="K575" s="66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15.75" customHeight="1" x14ac:dyDescent="0.2">
      <c r="A576" s="27"/>
      <c r="B576" s="28"/>
      <c r="C576" s="28"/>
      <c r="D576" s="28"/>
      <c r="E576" s="59"/>
      <c r="F576" s="27"/>
      <c r="G576" s="27"/>
      <c r="H576" s="27"/>
      <c r="I576" s="27"/>
      <c r="J576" s="27"/>
      <c r="K576" s="66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15.75" customHeight="1" x14ac:dyDescent="0.2">
      <c r="A577" s="27"/>
      <c r="B577" s="28"/>
      <c r="C577" s="28"/>
      <c r="D577" s="28"/>
      <c r="E577" s="59"/>
      <c r="F577" s="27"/>
      <c r="G577" s="27"/>
      <c r="H577" s="27"/>
      <c r="I577" s="27"/>
      <c r="J577" s="27"/>
      <c r="K577" s="66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15.75" customHeight="1" x14ac:dyDescent="0.2">
      <c r="A578" s="27"/>
      <c r="B578" s="28"/>
      <c r="C578" s="28"/>
      <c r="D578" s="28"/>
      <c r="E578" s="59"/>
      <c r="F578" s="27"/>
      <c r="G578" s="27"/>
      <c r="H578" s="27"/>
      <c r="I578" s="27"/>
      <c r="J578" s="27"/>
      <c r="K578" s="66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15.75" customHeight="1" x14ac:dyDescent="0.2">
      <c r="A579" s="27"/>
      <c r="B579" s="28"/>
      <c r="C579" s="28"/>
      <c r="D579" s="28"/>
      <c r="E579" s="59"/>
      <c r="F579" s="27"/>
      <c r="G579" s="27"/>
      <c r="H579" s="27"/>
      <c r="I579" s="27"/>
      <c r="J579" s="27"/>
      <c r="K579" s="66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15.75" customHeight="1" x14ac:dyDescent="0.2">
      <c r="A580" s="27"/>
      <c r="B580" s="28"/>
      <c r="C580" s="28"/>
      <c r="D580" s="28"/>
      <c r="E580" s="59"/>
      <c r="F580" s="27"/>
      <c r="G580" s="27"/>
      <c r="H580" s="27"/>
      <c r="I580" s="27"/>
      <c r="J580" s="27"/>
      <c r="K580" s="66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15.75" customHeight="1" x14ac:dyDescent="0.2">
      <c r="A581" s="27"/>
      <c r="B581" s="28"/>
      <c r="C581" s="28"/>
      <c r="D581" s="28"/>
      <c r="E581" s="59"/>
      <c r="F581" s="27"/>
      <c r="G581" s="27"/>
      <c r="H581" s="27"/>
      <c r="I581" s="27"/>
      <c r="J581" s="27"/>
      <c r="K581" s="66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15.75" customHeight="1" x14ac:dyDescent="0.2">
      <c r="A582" s="27"/>
      <c r="B582" s="28"/>
      <c r="C582" s="28"/>
      <c r="D582" s="28"/>
      <c r="E582" s="59"/>
      <c r="F582" s="27"/>
      <c r="G582" s="27"/>
      <c r="H582" s="27"/>
      <c r="I582" s="27"/>
      <c r="J582" s="27"/>
      <c r="K582" s="66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15.75" customHeight="1" x14ac:dyDescent="0.2">
      <c r="A583" s="27"/>
      <c r="B583" s="28"/>
      <c r="C583" s="28"/>
      <c r="D583" s="28"/>
      <c r="E583" s="59"/>
      <c r="F583" s="27"/>
      <c r="G583" s="27"/>
      <c r="H583" s="27"/>
      <c r="I583" s="27"/>
      <c r="J583" s="27"/>
      <c r="K583" s="66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15.75" customHeight="1" x14ac:dyDescent="0.2">
      <c r="A584" s="27"/>
      <c r="B584" s="28"/>
      <c r="C584" s="28"/>
      <c r="D584" s="28"/>
      <c r="E584" s="59"/>
      <c r="F584" s="27"/>
      <c r="G584" s="27"/>
      <c r="H584" s="27"/>
      <c r="I584" s="27"/>
      <c r="J584" s="27"/>
      <c r="K584" s="66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15.75" customHeight="1" x14ac:dyDescent="0.2">
      <c r="A585" s="27"/>
      <c r="B585" s="28"/>
      <c r="C585" s="28"/>
      <c r="D585" s="28"/>
      <c r="E585" s="59"/>
      <c r="F585" s="27"/>
      <c r="G585" s="27"/>
      <c r="H585" s="27"/>
      <c r="I585" s="27"/>
      <c r="J585" s="27"/>
      <c r="K585" s="66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15.75" customHeight="1" x14ac:dyDescent="0.2">
      <c r="A586" s="27"/>
      <c r="B586" s="28"/>
      <c r="C586" s="28"/>
      <c r="D586" s="28"/>
      <c r="E586" s="59"/>
      <c r="F586" s="27"/>
      <c r="G586" s="27"/>
      <c r="H586" s="27"/>
      <c r="I586" s="27"/>
      <c r="J586" s="27"/>
      <c r="K586" s="66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15.75" customHeight="1" x14ac:dyDescent="0.2">
      <c r="A587" s="27"/>
      <c r="B587" s="28"/>
      <c r="C587" s="28"/>
      <c r="D587" s="28"/>
      <c r="E587" s="59"/>
      <c r="F587" s="27"/>
      <c r="G587" s="27"/>
      <c r="H587" s="27"/>
      <c r="I587" s="27"/>
      <c r="J587" s="27"/>
      <c r="K587" s="66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15.75" customHeight="1" x14ac:dyDescent="0.2">
      <c r="A588" s="27"/>
      <c r="B588" s="28"/>
      <c r="C588" s="28"/>
      <c r="D588" s="28"/>
      <c r="E588" s="59"/>
      <c r="F588" s="27"/>
      <c r="G588" s="27"/>
      <c r="H588" s="27"/>
      <c r="I588" s="27"/>
      <c r="J588" s="27"/>
      <c r="K588" s="66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15.75" customHeight="1" x14ac:dyDescent="0.2">
      <c r="A589" s="27"/>
      <c r="B589" s="28"/>
      <c r="C589" s="28"/>
      <c r="D589" s="28"/>
      <c r="E589" s="59"/>
      <c r="F589" s="27"/>
      <c r="G589" s="27"/>
      <c r="H589" s="27"/>
      <c r="I589" s="27"/>
      <c r="J589" s="27"/>
      <c r="K589" s="66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15.75" customHeight="1" x14ac:dyDescent="0.2">
      <c r="A590" s="27"/>
      <c r="B590" s="28"/>
      <c r="C590" s="28"/>
      <c r="D590" s="28"/>
      <c r="E590" s="59"/>
      <c r="F590" s="27"/>
      <c r="G590" s="27"/>
      <c r="H590" s="27"/>
      <c r="I590" s="27"/>
      <c r="J590" s="27"/>
      <c r="K590" s="66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15.75" customHeight="1" x14ac:dyDescent="0.2">
      <c r="A591" s="27"/>
      <c r="B591" s="28"/>
      <c r="C591" s="28"/>
      <c r="D591" s="28"/>
      <c r="E591" s="59"/>
      <c r="F591" s="27"/>
      <c r="G591" s="27"/>
      <c r="H591" s="27"/>
      <c r="I591" s="27"/>
      <c r="J591" s="27"/>
      <c r="K591" s="66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15.75" customHeight="1" x14ac:dyDescent="0.2">
      <c r="A592" s="27"/>
      <c r="B592" s="28"/>
      <c r="C592" s="28"/>
      <c r="D592" s="28"/>
      <c r="E592" s="59"/>
      <c r="F592" s="27"/>
      <c r="G592" s="27"/>
      <c r="H592" s="27"/>
      <c r="I592" s="27"/>
      <c r="J592" s="27"/>
      <c r="K592" s="66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15.75" customHeight="1" x14ac:dyDescent="0.2">
      <c r="A593" s="27"/>
      <c r="B593" s="28"/>
      <c r="C593" s="28"/>
      <c r="D593" s="28"/>
      <c r="E593" s="59"/>
      <c r="F593" s="27"/>
      <c r="G593" s="27"/>
      <c r="H593" s="27"/>
      <c r="I593" s="27"/>
      <c r="J593" s="27"/>
      <c r="K593" s="66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15.75" customHeight="1" x14ac:dyDescent="0.2">
      <c r="A594" s="27"/>
      <c r="B594" s="28"/>
      <c r="C594" s="28"/>
      <c r="D594" s="28"/>
      <c r="E594" s="59"/>
      <c r="F594" s="27"/>
      <c r="G594" s="27"/>
      <c r="H594" s="27"/>
      <c r="I594" s="27"/>
      <c r="J594" s="27"/>
      <c r="K594" s="66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15.75" customHeight="1" x14ac:dyDescent="0.2">
      <c r="A595" s="27"/>
      <c r="B595" s="28"/>
      <c r="C595" s="28"/>
      <c r="D595" s="28"/>
      <c r="E595" s="59"/>
      <c r="F595" s="27"/>
      <c r="G595" s="27"/>
      <c r="H595" s="27"/>
      <c r="I595" s="27"/>
      <c r="J595" s="27"/>
      <c r="K595" s="66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15.75" customHeight="1" x14ac:dyDescent="0.2">
      <c r="A596" s="27"/>
      <c r="B596" s="28"/>
      <c r="C596" s="28"/>
      <c r="D596" s="28"/>
      <c r="E596" s="59"/>
      <c r="F596" s="27"/>
      <c r="G596" s="27"/>
      <c r="H596" s="27"/>
      <c r="I596" s="27"/>
      <c r="J596" s="27"/>
      <c r="K596" s="66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15.75" customHeight="1" x14ac:dyDescent="0.2">
      <c r="A597" s="27"/>
      <c r="B597" s="28"/>
      <c r="C597" s="28"/>
      <c r="D597" s="28"/>
      <c r="E597" s="59"/>
      <c r="F597" s="27"/>
      <c r="G597" s="27"/>
      <c r="H597" s="27"/>
      <c r="I597" s="27"/>
      <c r="J597" s="27"/>
      <c r="K597" s="66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15.75" customHeight="1" x14ac:dyDescent="0.2">
      <c r="A598" s="27"/>
      <c r="B598" s="28"/>
      <c r="C598" s="28"/>
      <c r="D598" s="28"/>
      <c r="E598" s="59"/>
      <c r="F598" s="27"/>
      <c r="G598" s="27"/>
      <c r="H598" s="27"/>
      <c r="I598" s="27"/>
      <c r="J598" s="27"/>
      <c r="K598" s="66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15.75" customHeight="1" x14ac:dyDescent="0.2">
      <c r="A599" s="27"/>
      <c r="B599" s="28"/>
      <c r="C599" s="28"/>
      <c r="D599" s="28"/>
      <c r="E599" s="59"/>
      <c r="F599" s="27"/>
      <c r="G599" s="27"/>
      <c r="H599" s="27"/>
      <c r="I599" s="27"/>
      <c r="J599" s="27"/>
      <c r="K599" s="66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15.75" customHeight="1" x14ac:dyDescent="0.2">
      <c r="A600" s="27"/>
      <c r="B600" s="28"/>
      <c r="C600" s="28"/>
      <c r="D600" s="28"/>
      <c r="E600" s="59"/>
      <c r="F600" s="27"/>
      <c r="G600" s="27"/>
      <c r="H600" s="27"/>
      <c r="I600" s="27"/>
      <c r="J600" s="27"/>
      <c r="K600" s="66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15.75" customHeight="1" x14ac:dyDescent="0.2">
      <c r="A601" s="27"/>
      <c r="B601" s="28"/>
      <c r="C601" s="28"/>
      <c r="D601" s="28"/>
      <c r="E601" s="59"/>
      <c r="F601" s="27"/>
      <c r="G601" s="27"/>
      <c r="H601" s="27"/>
      <c r="I601" s="27"/>
      <c r="J601" s="27"/>
      <c r="K601" s="66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15.75" customHeight="1" x14ac:dyDescent="0.2">
      <c r="A602" s="27"/>
      <c r="B602" s="28"/>
      <c r="C602" s="28"/>
      <c r="D602" s="28"/>
      <c r="E602" s="59"/>
      <c r="F602" s="27"/>
      <c r="G602" s="27"/>
      <c r="H602" s="27"/>
      <c r="I602" s="27"/>
      <c r="J602" s="27"/>
      <c r="K602" s="66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15.75" customHeight="1" x14ac:dyDescent="0.2">
      <c r="A603" s="27"/>
      <c r="B603" s="28"/>
      <c r="C603" s="28"/>
      <c r="D603" s="28"/>
      <c r="E603" s="59"/>
      <c r="F603" s="27"/>
      <c r="G603" s="27"/>
      <c r="H603" s="27"/>
      <c r="I603" s="27"/>
      <c r="J603" s="27"/>
      <c r="K603" s="66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15.75" customHeight="1" x14ac:dyDescent="0.2">
      <c r="A604" s="27"/>
      <c r="B604" s="28"/>
      <c r="C604" s="28"/>
      <c r="D604" s="28"/>
      <c r="E604" s="59"/>
      <c r="F604" s="27"/>
      <c r="G604" s="27"/>
      <c r="H604" s="27"/>
      <c r="I604" s="27"/>
      <c r="J604" s="27"/>
      <c r="K604" s="66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15.75" customHeight="1" x14ac:dyDescent="0.2">
      <c r="A605" s="27"/>
      <c r="B605" s="28"/>
      <c r="C605" s="28"/>
      <c r="D605" s="28"/>
      <c r="E605" s="59"/>
      <c r="F605" s="27"/>
      <c r="G605" s="27"/>
      <c r="H605" s="27"/>
      <c r="I605" s="27"/>
      <c r="J605" s="27"/>
      <c r="K605" s="66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15.75" customHeight="1" x14ac:dyDescent="0.2">
      <c r="A606" s="27"/>
      <c r="B606" s="28"/>
      <c r="C606" s="28"/>
      <c r="D606" s="28"/>
      <c r="E606" s="59"/>
      <c r="F606" s="27"/>
      <c r="G606" s="27"/>
      <c r="H606" s="27"/>
      <c r="I606" s="27"/>
      <c r="J606" s="27"/>
      <c r="K606" s="66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15.75" customHeight="1" x14ac:dyDescent="0.2">
      <c r="A607" s="27"/>
      <c r="B607" s="28"/>
      <c r="C607" s="28"/>
      <c r="D607" s="28"/>
      <c r="E607" s="59"/>
      <c r="F607" s="27"/>
      <c r="G607" s="27"/>
      <c r="H607" s="27"/>
      <c r="I607" s="27"/>
      <c r="J607" s="27"/>
      <c r="K607" s="66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15.75" customHeight="1" x14ac:dyDescent="0.2">
      <c r="A608" s="27"/>
      <c r="B608" s="28"/>
      <c r="C608" s="28"/>
      <c r="D608" s="28"/>
      <c r="E608" s="59"/>
      <c r="F608" s="27"/>
      <c r="G608" s="27"/>
      <c r="H608" s="27"/>
      <c r="I608" s="27"/>
      <c r="J608" s="27"/>
      <c r="K608" s="66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15.75" customHeight="1" x14ac:dyDescent="0.2">
      <c r="A609" s="27"/>
      <c r="B609" s="28"/>
      <c r="C609" s="28"/>
      <c r="D609" s="28"/>
      <c r="E609" s="59"/>
      <c r="F609" s="27"/>
      <c r="G609" s="27"/>
      <c r="H609" s="27"/>
      <c r="I609" s="27"/>
      <c r="J609" s="27"/>
      <c r="K609" s="66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15.75" customHeight="1" x14ac:dyDescent="0.2">
      <c r="A610" s="27"/>
      <c r="B610" s="28"/>
      <c r="C610" s="28"/>
      <c r="D610" s="28"/>
      <c r="E610" s="59"/>
      <c r="F610" s="27"/>
      <c r="G610" s="27"/>
      <c r="H610" s="27"/>
      <c r="I610" s="27"/>
      <c r="J610" s="27"/>
      <c r="K610" s="66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15.75" customHeight="1" x14ac:dyDescent="0.2">
      <c r="A611" s="27"/>
      <c r="B611" s="28"/>
      <c r="C611" s="28"/>
      <c r="D611" s="28"/>
      <c r="E611" s="59"/>
      <c r="F611" s="27"/>
      <c r="G611" s="27"/>
      <c r="H611" s="27"/>
      <c r="I611" s="27"/>
      <c r="J611" s="27"/>
      <c r="K611" s="66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15.75" customHeight="1" x14ac:dyDescent="0.2">
      <c r="A612" s="27"/>
      <c r="B612" s="28"/>
      <c r="C612" s="28"/>
      <c r="D612" s="28"/>
      <c r="E612" s="59"/>
      <c r="F612" s="27"/>
      <c r="G612" s="27"/>
      <c r="H612" s="27"/>
      <c r="I612" s="27"/>
      <c r="J612" s="27"/>
      <c r="K612" s="66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15.75" customHeight="1" x14ac:dyDescent="0.2">
      <c r="A613" s="27"/>
      <c r="B613" s="28"/>
      <c r="C613" s="28"/>
      <c r="D613" s="28"/>
      <c r="E613" s="59"/>
      <c r="F613" s="27"/>
      <c r="G613" s="27"/>
      <c r="H613" s="27"/>
      <c r="I613" s="27"/>
      <c r="J613" s="27"/>
      <c r="K613" s="66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15.75" customHeight="1" x14ac:dyDescent="0.2">
      <c r="A614" s="27"/>
      <c r="B614" s="28"/>
      <c r="C614" s="28"/>
      <c r="D614" s="28"/>
      <c r="E614" s="59"/>
      <c r="F614" s="27"/>
      <c r="G614" s="27"/>
      <c r="H614" s="27"/>
      <c r="I614" s="27"/>
      <c r="J614" s="27"/>
      <c r="K614" s="66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15.75" customHeight="1" x14ac:dyDescent="0.2">
      <c r="A615" s="27"/>
      <c r="B615" s="28"/>
      <c r="C615" s="28"/>
      <c r="D615" s="28"/>
      <c r="E615" s="59"/>
      <c r="F615" s="27"/>
      <c r="G615" s="27"/>
      <c r="H615" s="27"/>
      <c r="I615" s="27"/>
      <c r="J615" s="27"/>
      <c r="K615" s="66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15.75" customHeight="1" x14ac:dyDescent="0.2">
      <c r="A616" s="27"/>
      <c r="B616" s="28"/>
      <c r="C616" s="28"/>
      <c r="D616" s="28"/>
      <c r="E616" s="59"/>
      <c r="F616" s="27"/>
      <c r="G616" s="27"/>
      <c r="H616" s="27"/>
      <c r="I616" s="27"/>
      <c r="J616" s="27"/>
      <c r="K616" s="66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15.75" customHeight="1" x14ac:dyDescent="0.2">
      <c r="A617" s="27"/>
      <c r="B617" s="28"/>
      <c r="C617" s="28"/>
      <c r="D617" s="28"/>
      <c r="E617" s="59"/>
      <c r="F617" s="27"/>
      <c r="G617" s="27"/>
      <c r="H617" s="27"/>
      <c r="I617" s="27"/>
      <c r="J617" s="27"/>
      <c r="K617" s="66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15.75" customHeight="1" x14ac:dyDescent="0.2">
      <c r="A618" s="27"/>
      <c r="B618" s="28"/>
      <c r="C618" s="28"/>
      <c r="D618" s="28"/>
      <c r="E618" s="59"/>
      <c r="F618" s="27"/>
      <c r="G618" s="27"/>
      <c r="H618" s="27"/>
      <c r="I618" s="27"/>
      <c r="J618" s="27"/>
      <c r="K618" s="66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15.75" customHeight="1" x14ac:dyDescent="0.2">
      <c r="A619" s="27"/>
      <c r="B619" s="28"/>
      <c r="C619" s="28"/>
      <c r="D619" s="28"/>
      <c r="E619" s="59"/>
      <c r="F619" s="27"/>
      <c r="G619" s="27"/>
      <c r="H619" s="27"/>
      <c r="I619" s="27"/>
      <c r="J619" s="27"/>
      <c r="K619" s="66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15.75" customHeight="1" x14ac:dyDescent="0.2">
      <c r="A620" s="27"/>
      <c r="B620" s="28"/>
      <c r="C620" s="28"/>
      <c r="D620" s="28"/>
      <c r="E620" s="59"/>
      <c r="F620" s="27"/>
      <c r="G620" s="27"/>
      <c r="H620" s="27"/>
      <c r="I620" s="27"/>
      <c r="J620" s="27"/>
      <c r="K620" s="66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15.75" customHeight="1" x14ac:dyDescent="0.2">
      <c r="A621" s="27"/>
      <c r="B621" s="28"/>
      <c r="C621" s="28"/>
      <c r="D621" s="28"/>
      <c r="E621" s="59"/>
      <c r="F621" s="27"/>
      <c r="G621" s="27"/>
      <c r="H621" s="27"/>
      <c r="I621" s="27"/>
      <c r="J621" s="27"/>
      <c r="K621" s="66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15.75" customHeight="1" x14ac:dyDescent="0.2">
      <c r="A622" s="27"/>
      <c r="B622" s="28"/>
      <c r="C622" s="28"/>
      <c r="D622" s="28"/>
      <c r="E622" s="59"/>
      <c r="F622" s="27"/>
      <c r="G622" s="27"/>
      <c r="H622" s="27"/>
      <c r="I622" s="27"/>
      <c r="J622" s="27"/>
      <c r="K622" s="66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15.75" customHeight="1" x14ac:dyDescent="0.2">
      <c r="A623" s="27"/>
      <c r="B623" s="28"/>
      <c r="C623" s="28"/>
      <c r="D623" s="28"/>
      <c r="E623" s="59"/>
      <c r="F623" s="27"/>
      <c r="G623" s="27"/>
      <c r="H623" s="27"/>
      <c r="I623" s="27"/>
      <c r="J623" s="27"/>
      <c r="K623" s="66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15.75" customHeight="1" x14ac:dyDescent="0.2">
      <c r="A624" s="27"/>
      <c r="B624" s="28"/>
      <c r="C624" s="28"/>
      <c r="D624" s="28"/>
      <c r="E624" s="59"/>
      <c r="F624" s="27"/>
      <c r="G624" s="27"/>
      <c r="H624" s="27"/>
      <c r="I624" s="27"/>
      <c r="J624" s="27"/>
      <c r="K624" s="66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15.75" customHeight="1" x14ac:dyDescent="0.2">
      <c r="A625" s="27"/>
      <c r="B625" s="28"/>
      <c r="C625" s="28"/>
      <c r="D625" s="28"/>
      <c r="E625" s="59"/>
      <c r="F625" s="27"/>
      <c r="G625" s="27"/>
      <c r="H625" s="27"/>
      <c r="I625" s="27"/>
      <c r="J625" s="27"/>
      <c r="K625" s="66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15.75" customHeight="1" x14ac:dyDescent="0.2">
      <c r="A626" s="27"/>
      <c r="B626" s="28"/>
      <c r="C626" s="28"/>
      <c r="D626" s="28"/>
      <c r="E626" s="59"/>
      <c r="F626" s="27"/>
      <c r="G626" s="27"/>
      <c r="H626" s="27"/>
      <c r="I626" s="27"/>
      <c r="J626" s="27"/>
      <c r="K626" s="66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15.75" customHeight="1" x14ac:dyDescent="0.2">
      <c r="A627" s="27"/>
      <c r="B627" s="28"/>
      <c r="C627" s="28"/>
      <c r="D627" s="28"/>
      <c r="E627" s="59"/>
      <c r="F627" s="27"/>
      <c r="G627" s="27"/>
      <c r="H627" s="27"/>
      <c r="I627" s="27"/>
      <c r="J627" s="27"/>
      <c r="K627" s="66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15.75" customHeight="1" x14ac:dyDescent="0.2">
      <c r="A628" s="27"/>
      <c r="B628" s="28"/>
      <c r="C628" s="28"/>
      <c r="D628" s="28"/>
      <c r="E628" s="59"/>
      <c r="F628" s="27"/>
      <c r="G628" s="27"/>
      <c r="H628" s="27"/>
      <c r="I628" s="27"/>
      <c r="J628" s="27"/>
      <c r="K628" s="66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15.75" customHeight="1" x14ac:dyDescent="0.2">
      <c r="A629" s="27"/>
      <c r="B629" s="28"/>
      <c r="C629" s="28"/>
      <c r="D629" s="28"/>
      <c r="E629" s="59"/>
      <c r="F629" s="27"/>
      <c r="G629" s="27"/>
      <c r="H629" s="27"/>
      <c r="I629" s="27"/>
      <c r="J629" s="27"/>
      <c r="K629" s="66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15.75" customHeight="1" x14ac:dyDescent="0.2">
      <c r="A630" s="27"/>
      <c r="B630" s="28"/>
      <c r="C630" s="28"/>
      <c r="D630" s="28"/>
      <c r="E630" s="59"/>
      <c r="F630" s="27"/>
      <c r="G630" s="27"/>
      <c r="H630" s="27"/>
      <c r="I630" s="27"/>
      <c r="J630" s="27"/>
      <c r="K630" s="66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15.75" customHeight="1" x14ac:dyDescent="0.2">
      <c r="A631" s="27"/>
      <c r="B631" s="28"/>
      <c r="C631" s="28"/>
      <c r="D631" s="28"/>
      <c r="E631" s="59"/>
      <c r="F631" s="27"/>
      <c r="G631" s="27"/>
      <c r="H631" s="27"/>
      <c r="I631" s="27"/>
      <c r="J631" s="27"/>
      <c r="K631" s="66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15.75" customHeight="1" x14ac:dyDescent="0.2">
      <c r="A632" s="27"/>
      <c r="B632" s="28"/>
      <c r="C632" s="28"/>
      <c r="D632" s="28"/>
      <c r="E632" s="59"/>
      <c r="F632" s="27"/>
      <c r="G632" s="27"/>
      <c r="H632" s="27"/>
      <c r="I632" s="27"/>
      <c r="J632" s="27"/>
      <c r="K632" s="66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15.75" customHeight="1" x14ac:dyDescent="0.2">
      <c r="A633" s="27"/>
      <c r="B633" s="28"/>
      <c r="C633" s="28"/>
      <c r="D633" s="28"/>
      <c r="E633" s="59"/>
      <c r="F633" s="27"/>
      <c r="G633" s="27"/>
      <c r="H633" s="27"/>
      <c r="I633" s="27"/>
      <c r="J633" s="27"/>
      <c r="K633" s="66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15.75" customHeight="1" x14ac:dyDescent="0.2">
      <c r="A634" s="27"/>
      <c r="B634" s="28"/>
      <c r="C634" s="28"/>
      <c r="D634" s="28"/>
      <c r="E634" s="59"/>
      <c r="F634" s="27"/>
      <c r="G634" s="27"/>
      <c r="H634" s="27"/>
      <c r="I634" s="27"/>
      <c r="J634" s="27"/>
      <c r="K634" s="66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15.75" customHeight="1" x14ac:dyDescent="0.2">
      <c r="A635" s="27"/>
      <c r="B635" s="28"/>
      <c r="C635" s="28"/>
      <c r="D635" s="28"/>
      <c r="E635" s="59"/>
      <c r="F635" s="27"/>
      <c r="G635" s="27"/>
      <c r="H635" s="27"/>
      <c r="I635" s="27"/>
      <c r="J635" s="27"/>
      <c r="K635" s="66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15.75" customHeight="1" x14ac:dyDescent="0.2">
      <c r="A636" s="27"/>
      <c r="B636" s="28"/>
      <c r="C636" s="28"/>
      <c r="D636" s="28"/>
      <c r="E636" s="59"/>
      <c r="F636" s="27"/>
      <c r="G636" s="27"/>
      <c r="H636" s="27"/>
      <c r="I636" s="27"/>
      <c r="J636" s="27"/>
      <c r="K636" s="66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15.75" customHeight="1" x14ac:dyDescent="0.2">
      <c r="A637" s="27"/>
      <c r="B637" s="28"/>
      <c r="C637" s="28"/>
      <c r="D637" s="28"/>
      <c r="E637" s="59"/>
      <c r="F637" s="27"/>
      <c r="G637" s="27"/>
      <c r="H637" s="27"/>
      <c r="I637" s="27"/>
      <c r="J637" s="27"/>
      <c r="K637" s="66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15.75" customHeight="1" x14ac:dyDescent="0.2">
      <c r="A638" s="27"/>
      <c r="B638" s="28"/>
      <c r="C638" s="28"/>
      <c r="D638" s="28"/>
      <c r="E638" s="59"/>
      <c r="F638" s="27"/>
      <c r="G638" s="27"/>
      <c r="H638" s="27"/>
      <c r="I638" s="27"/>
      <c r="J638" s="27"/>
      <c r="K638" s="66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15.75" customHeight="1" x14ac:dyDescent="0.2">
      <c r="A639" s="27"/>
      <c r="B639" s="28"/>
      <c r="C639" s="28"/>
      <c r="D639" s="28"/>
      <c r="E639" s="59"/>
      <c r="F639" s="27"/>
      <c r="G639" s="27"/>
      <c r="H639" s="27"/>
      <c r="I639" s="27"/>
      <c r="J639" s="27"/>
      <c r="K639" s="66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15.75" customHeight="1" x14ac:dyDescent="0.2">
      <c r="A640" s="27"/>
      <c r="B640" s="28"/>
      <c r="C640" s="28"/>
      <c r="D640" s="28"/>
      <c r="E640" s="59"/>
      <c r="F640" s="27"/>
      <c r="G640" s="27"/>
      <c r="H640" s="27"/>
      <c r="I640" s="27"/>
      <c r="J640" s="27"/>
      <c r="K640" s="66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15.75" customHeight="1" x14ac:dyDescent="0.2">
      <c r="A641" s="27"/>
      <c r="B641" s="28"/>
      <c r="C641" s="28"/>
      <c r="D641" s="28"/>
      <c r="E641" s="59"/>
      <c r="F641" s="27"/>
      <c r="G641" s="27"/>
      <c r="H641" s="27"/>
      <c r="I641" s="27"/>
      <c r="J641" s="27"/>
      <c r="K641" s="66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15.75" customHeight="1" x14ac:dyDescent="0.2">
      <c r="A642" s="27"/>
      <c r="B642" s="28"/>
      <c r="C642" s="28"/>
      <c r="D642" s="28"/>
      <c r="E642" s="59"/>
      <c r="F642" s="27"/>
      <c r="G642" s="27"/>
      <c r="H642" s="27"/>
      <c r="I642" s="27"/>
      <c r="J642" s="27"/>
      <c r="K642" s="66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15.75" customHeight="1" x14ac:dyDescent="0.2">
      <c r="A643" s="27"/>
      <c r="B643" s="28"/>
      <c r="C643" s="28"/>
      <c r="D643" s="28"/>
      <c r="E643" s="59"/>
      <c r="F643" s="27"/>
      <c r="G643" s="27"/>
      <c r="H643" s="27"/>
      <c r="I643" s="27"/>
      <c r="J643" s="27"/>
      <c r="K643" s="66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15.75" customHeight="1" x14ac:dyDescent="0.2">
      <c r="A644" s="27"/>
      <c r="B644" s="28"/>
      <c r="C644" s="28"/>
      <c r="D644" s="28"/>
      <c r="E644" s="59"/>
      <c r="F644" s="27"/>
      <c r="G644" s="27"/>
      <c r="H644" s="27"/>
      <c r="I644" s="27"/>
      <c r="J644" s="27"/>
      <c r="K644" s="66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15.75" customHeight="1" x14ac:dyDescent="0.2">
      <c r="A645" s="27"/>
      <c r="B645" s="28"/>
      <c r="C645" s="28"/>
      <c r="D645" s="28"/>
      <c r="E645" s="59"/>
      <c r="F645" s="27"/>
      <c r="G645" s="27"/>
      <c r="H645" s="27"/>
      <c r="I645" s="27"/>
      <c r="J645" s="27"/>
      <c r="K645" s="66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15.75" customHeight="1" x14ac:dyDescent="0.2">
      <c r="A646" s="27"/>
      <c r="B646" s="28"/>
      <c r="C646" s="28"/>
      <c r="D646" s="28"/>
      <c r="E646" s="59"/>
      <c r="F646" s="27"/>
      <c r="G646" s="27"/>
      <c r="H646" s="27"/>
      <c r="I646" s="27"/>
      <c r="J646" s="27"/>
      <c r="K646" s="66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15.75" customHeight="1" x14ac:dyDescent="0.2">
      <c r="A647" s="27"/>
      <c r="B647" s="28"/>
      <c r="C647" s="28"/>
      <c r="D647" s="28"/>
      <c r="E647" s="59"/>
      <c r="F647" s="27"/>
      <c r="G647" s="27"/>
      <c r="H647" s="27"/>
      <c r="I647" s="27"/>
      <c r="J647" s="27"/>
      <c r="K647" s="66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15.75" customHeight="1" x14ac:dyDescent="0.2">
      <c r="A648" s="27"/>
      <c r="B648" s="28"/>
      <c r="C648" s="28"/>
      <c r="D648" s="28"/>
      <c r="E648" s="59"/>
      <c r="F648" s="27"/>
      <c r="G648" s="27"/>
      <c r="H648" s="27"/>
      <c r="I648" s="27"/>
      <c r="J648" s="27"/>
      <c r="K648" s="66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15.75" customHeight="1" x14ac:dyDescent="0.2">
      <c r="A649" s="27"/>
      <c r="B649" s="28"/>
      <c r="C649" s="28"/>
      <c r="D649" s="28"/>
      <c r="E649" s="59"/>
      <c r="F649" s="27"/>
      <c r="G649" s="27"/>
      <c r="H649" s="27"/>
      <c r="I649" s="27"/>
      <c r="J649" s="27"/>
      <c r="K649" s="66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15.75" customHeight="1" x14ac:dyDescent="0.2">
      <c r="A650" s="27"/>
      <c r="B650" s="28"/>
      <c r="C650" s="28"/>
      <c r="D650" s="28"/>
      <c r="E650" s="59"/>
      <c r="F650" s="27"/>
      <c r="G650" s="27"/>
      <c r="H650" s="27"/>
      <c r="I650" s="27"/>
      <c r="J650" s="27"/>
      <c r="K650" s="66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15.75" customHeight="1" x14ac:dyDescent="0.2">
      <c r="A651" s="27"/>
      <c r="B651" s="28"/>
      <c r="C651" s="28"/>
      <c r="D651" s="28"/>
      <c r="E651" s="59"/>
      <c r="F651" s="27"/>
      <c r="G651" s="27"/>
      <c r="H651" s="27"/>
      <c r="I651" s="27"/>
      <c r="J651" s="27"/>
      <c r="K651" s="66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15.75" customHeight="1" x14ac:dyDescent="0.2">
      <c r="A652" s="27"/>
      <c r="B652" s="28"/>
      <c r="C652" s="28"/>
      <c r="D652" s="28"/>
      <c r="E652" s="59"/>
      <c r="F652" s="27"/>
      <c r="G652" s="27"/>
      <c r="H652" s="27"/>
      <c r="I652" s="27"/>
      <c r="J652" s="27"/>
      <c r="K652" s="66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15.75" customHeight="1" x14ac:dyDescent="0.2">
      <c r="A653" s="27"/>
      <c r="B653" s="28"/>
      <c r="C653" s="28"/>
      <c r="D653" s="28"/>
      <c r="E653" s="59"/>
      <c r="F653" s="27"/>
      <c r="G653" s="27"/>
      <c r="H653" s="27"/>
      <c r="I653" s="27"/>
      <c r="J653" s="27"/>
      <c r="K653" s="66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15.75" customHeight="1" x14ac:dyDescent="0.2">
      <c r="A654" s="27"/>
      <c r="B654" s="28"/>
      <c r="C654" s="28"/>
      <c r="D654" s="28"/>
      <c r="E654" s="59"/>
      <c r="F654" s="27"/>
      <c r="G654" s="27"/>
      <c r="H654" s="27"/>
      <c r="I654" s="27"/>
      <c r="J654" s="27"/>
      <c r="K654" s="66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15.75" customHeight="1" x14ac:dyDescent="0.2">
      <c r="A655" s="27"/>
      <c r="B655" s="28"/>
      <c r="C655" s="28"/>
      <c r="D655" s="28"/>
      <c r="E655" s="59"/>
      <c r="F655" s="27"/>
      <c r="G655" s="27"/>
      <c r="H655" s="27"/>
      <c r="I655" s="27"/>
      <c r="J655" s="27"/>
      <c r="K655" s="66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15.75" customHeight="1" x14ac:dyDescent="0.2">
      <c r="A656" s="27"/>
      <c r="B656" s="28"/>
      <c r="C656" s="28"/>
      <c r="D656" s="28"/>
      <c r="E656" s="59"/>
      <c r="F656" s="27"/>
      <c r="G656" s="27"/>
      <c r="H656" s="27"/>
      <c r="I656" s="27"/>
      <c r="J656" s="27"/>
      <c r="K656" s="66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15.75" customHeight="1" x14ac:dyDescent="0.2">
      <c r="A657" s="27"/>
      <c r="B657" s="28"/>
      <c r="C657" s="28"/>
      <c r="D657" s="28"/>
      <c r="E657" s="59"/>
      <c r="F657" s="27"/>
      <c r="G657" s="27"/>
      <c r="H657" s="27"/>
      <c r="I657" s="27"/>
      <c r="J657" s="27"/>
      <c r="K657" s="66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15.75" customHeight="1" x14ac:dyDescent="0.2">
      <c r="A658" s="27"/>
      <c r="B658" s="28"/>
      <c r="C658" s="28"/>
      <c r="D658" s="28"/>
      <c r="E658" s="59"/>
      <c r="F658" s="27"/>
      <c r="G658" s="27"/>
      <c r="H658" s="27"/>
      <c r="I658" s="27"/>
      <c r="J658" s="27"/>
      <c r="K658" s="66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15.75" customHeight="1" x14ac:dyDescent="0.2">
      <c r="A659" s="27"/>
      <c r="B659" s="28"/>
      <c r="C659" s="28"/>
      <c r="D659" s="28"/>
      <c r="E659" s="59"/>
      <c r="F659" s="27"/>
      <c r="G659" s="27"/>
      <c r="H659" s="27"/>
      <c r="I659" s="27"/>
      <c r="J659" s="27"/>
      <c r="K659" s="66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15.75" customHeight="1" x14ac:dyDescent="0.2">
      <c r="A660" s="27"/>
      <c r="B660" s="28"/>
      <c r="C660" s="28"/>
      <c r="D660" s="28"/>
      <c r="E660" s="59"/>
      <c r="F660" s="27"/>
      <c r="G660" s="27"/>
      <c r="H660" s="27"/>
      <c r="I660" s="27"/>
      <c r="J660" s="27"/>
      <c r="K660" s="66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15.75" customHeight="1" x14ac:dyDescent="0.2">
      <c r="A661" s="27"/>
      <c r="B661" s="27"/>
      <c r="C661" s="27"/>
      <c r="D661" s="27"/>
      <c r="E661" s="59"/>
      <c r="F661" s="27"/>
      <c r="G661" s="27"/>
      <c r="H661" s="27"/>
      <c r="I661" s="27"/>
      <c r="J661" s="27"/>
      <c r="K661" s="66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15.75" customHeight="1" x14ac:dyDescent="0.2">
      <c r="A662" s="27"/>
      <c r="B662" s="27"/>
      <c r="C662" s="27"/>
      <c r="D662" s="27"/>
      <c r="E662" s="59"/>
      <c r="F662" s="27"/>
      <c r="G662" s="27"/>
      <c r="H662" s="27"/>
      <c r="I662" s="27"/>
      <c r="J662" s="27"/>
      <c r="K662" s="66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15.75" customHeight="1" x14ac:dyDescent="0.2">
      <c r="A663" s="27"/>
      <c r="B663" s="27"/>
      <c r="C663" s="27"/>
      <c r="D663" s="27"/>
      <c r="E663" s="59"/>
      <c r="F663" s="27"/>
      <c r="G663" s="27"/>
      <c r="H663" s="27"/>
      <c r="I663" s="27"/>
      <c r="J663" s="27"/>
      <c r="K663" s="66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15.75" customHeight="1" x14ac:dyDescent="0.2">
      <c r="A664" s="27"/>
      <c r="B664" s="27"/>
      <c r="C664" s="27"/>
      <c r="D664" s="27"/>
      <c r="E664" s="59"/>
      <c r="F664" s="27"/>
      <c r="G664" s="27"/>
      <c r="H664" s="27"/>
      <c r="I664" s="27"/>
      <c r="J664" s="27"/>
      <c r="K664" s="66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15.75" customHeight="1" x14ac:dyDescent="0.2">
      <c r="A665" s="27"/>
      <c r="B665" s="27"/>
      <c r="C665" s="27"/>
      <c r="D665" s="27"/>
      <c r="E665" s="59"/>
      <c r="F665" s="27"/>
      <c r="G665" s="27"/>
      <c r="H665" s="27"/>
      <c r="I665" s="27"/>
      <c r="J665" s="27"/>
      <c r="K665" s="66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15.75" customHeight="1" x14ac:dyDescent="0.2">
      <c r="A666" s="27"/>
      <c r="B666" s="27"/>
      <c r="C666" s="27"/>
      <c r="D666" s="27"/>
      <c r="E666" s="59"/>
      <c r="F666" s="27"/>
      <c r="G666" s="27"/>
      <c r="H666" s="27"/>
      <c r="I666" s="27"/>
      <c r="J666" s="27"/>
      <c r="K666" s="66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15.75" customHeight="1" x14ac:dyDescent="0.2">
      <c r="A667" s="27"/>
      <c r="B667" s="27"/>
      <c r="C667" s="27"/>
      <c r="D667" s="27"/>
      <c r="E667" s="59"/>
      <c r="F667" s="27"/>
      <c r="G667" s="27"/>
      <c r="H667" s="27"/>
      <c r="I667" s="27"/>
      <c r="J667" s="27"/>
      <c r="K667" s="66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15.75" customHeight="1" x14ac:dyDescent="0.2">
      <c r="A668" s="27"/>
      <c r="B668" s="27"/>
      <c r="C668" s="27"/>
      <c r="D668" s="27"/>
      <c r="E668" s="59"/>
      <c r="F668" s="27"/>
      <c r="G668" s="27"/>
      <c r="H668" s="27"/>
      <c r="I668" s="27"/>
      <c r="J668" s="27"/>
      <c r="K668" s="66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15.75" customHeight="1" x14ac:dyDescent="0.2">
      <c r="A669" s="27"/>
      <c r="B669" s="27"/>
      <c r="C669" s="27"/>
      <c r="D669" s="27"/>
      <c r="E669" s="59"/>
      <c r="F669" s="27"/>
      <c r="G669" s="27"/>
      <c r="H669" s="27"/>
      <c r="I669" s="27"/>
      <c r="J669" s="27"/>
      <c r="K669" s="66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15.75" customHeight="1" x14ac:dyDescent="0.2">
      <c r="A670" s="27"/>
      <c r="B670" s="27"/>
      <c r="C670" s="27"/>
      <c r="D670" s="27"/>
      <c r="E670" s="59"/>
      <c r="F670" s="27"/>
      <c r="G670" s="27"/>
      <c r="H670" s="27"/>
      <c r="I670" s="27"/>
      <c r="J670" s="27"/>
      <c r="K670" s="66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15.75" customHeight="1" x14ac:dyDescent="0.2">
      <c r="A671" s="27"/>
      <c r="B671" s="27"/>
      <c r="C671" s="27"/>
      <c r="D671" s="27"/>
      <c r="E671" s="59"/>
      <c r="F671" s="27"/>
      <c r="G671" s="27"/>
      <c r="H671" s="27"/>
      <c r="I671" s="27"/>
      <c r="J671" s="27"/>
      <c r="K671" s="66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15.75" customHeight="1" x14ac:dyDescent="0.2">
      <c r="A672" s="27"/>
      <c r="B672" s="27"/>
      <c r="C672" s="27"/>
      <c r="D672" s="27"/>
      <c r="E672" s="59"/>
      <c r="F672" s="27"/>
      <c r="G672" s="27"/>
      <c r="H672" s="27"/>
      <c r="I672" s="27"/>
      <c r="J672" s="27"/>
      <c r="K672" s="66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15.75" customHeight="1" x14ac:dyDescent="0.2">
      <c r="A673" s="27"/>
      <c r="B673" s="27"/>
      <c r="C673" s="27"/>
      <c r="D673" s="27"/>
      <c r="E673" s="59"/>
      <c r="F673" s="27"/>
      <c r="G673" s="27"/>
      <c r="H673" s="27"/>
      <c r="I673" s="27"/>
      <c r="J673" s="27"/>
      <c r="K673" s="66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15.75" customHeight="1" x14ac:dyDescent="0.2">
      <c r="A674" s="27"/>
      <c r="B674" s="27"/>
      <c r="C674" s="27"/>
      <c r="D674" s="27"/>
      <c r="E674" s="59"/>
      <c r="F674" s="27"/>
      <c r="G674" s="27"/>
      <c r="H674" s="27"/>
      <c r="I674" s="27"/>
      <c r="J674" s="27"/>
      <c r="K674" s="66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15.75" customHeight="1" x14ac:dyDescent="0.2">
      <c r="A675" s="27"/>
      <c r="B675" s="27"/>
      <c r="C675" s="27"/>
      <c r="D675" s="27"/>
      <c r="E675" s="59"/>
      <c r="F675" s="27"/>
      <c r="G675" s="27"/>
      <c r="H675" s="27"/>
      <c r="I675" s="27"/>
      <c r="J675" s="27"/>
      <c r="K675" s="66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15.75" customHeight="1" x14ac:dyDescent="0.2">
      <c r="A676" s="27"/>
      <c r="B676" s="27"/>
      <c r="C676" s="27"/>
      <c r="D676" s="27"/>
      <c r="E676" s="59"/>
      <c r="F676" s="27"/>
      <c r="G676" s="27"/>
      <c r="H676" s="27"/>
      <c r="I676" s="27"/>
      <c r="J676" s="27"/>
      <c r="K676" s="66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15.75" customHeight="1" x14ac:dyDescent="0.2">
      <c r="A677" s="27"/>
      <c r="B677" s="27"/>
      <c r="C677" s="27"/>
      <c r="D677" s="27"/>
      <c r="E677" s="59"/>
      <c r="F677" s="27"/>
      <c r="G677" s="27"/>
      <c r="H677" s="27"/>
      <c r="I677" s="27"/>
      <c r="J677" s="27"/>
      <c r="K677" s="66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15.75" customHeight="1" x14ac:dyDescent="0.2">
      <c r="A678" s="27"/>
      <c r="B678" s="27"/>
      <c r="C678" s="27"/>
      <c r="D678" s="27"/>
      <c r="E678" s="59"/>
      <c r="F678" s="27"/>
      <c r="G678" s="27"/>
      <c r="H678" s="27"/>
      <c r="I678" s="27"/>
      <c r="J678" s="27"/>
      <c r="K678" s="66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15.75" customHeight="1" x14ac:dyDescent="0.2">
      <c r="A679" s="27"/>
      <c r="B679" s="27"/>
      <c r="C679" s="27"/>
      <c r="D679" s="27"/>
      <c r="E679" s="59"/>
      <c r="F679" s="27"/>
      <c r="G679" s="27"/>
      <c r="H679" s="27"/>
      <c r="I679" s="27"/>
      <c r="J679" s="27"/>
      <c r="K679" s="66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15.75" customHeight="1" x14ac:dyDescent="0.2">
      <c r="A680" s="27"/>
      <c r="B680" s="27"/>
      <c r="C680" s="27"/>
      <c r="D680" s="27"/>
      <c r="E680" s="59"/>
      <c r="F680" s="27"/>
      <c r="G680" s="27"/>
      <c r="H680" s="27"/>
      <c r="I680" s="27"/>
      <c r="J680" s="27"/>
      <c r="K680" s="66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15.75" customHeight="1" x14ac:dyDescent="0.2">
      <c r="A681" s="27"/>
      <c r="B681" s="27"/>
      <c r="C681" s="27"/>
      <c r="D681" s="27"/>
      <c r="E681" s="59"/>
      <c r="F681" s="27"/>
      <c r="G681" s="27"/>
      <c r="H681" s="27"/>
      <c r="I681" s="27"/>
      <c r="J681" s="27"/>
      <c r="K681" s="66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15.75" customHeight="1" x14ac:dyDescent="0.2">
      <c r="A682" s="27"/>
      <c r="B682" s="27"/>
      <c r="C682" s="27"/>
      <c r="D682" s="27"/>
      <c r="E682" s="59"/>
      <c r="F682" s="27"/>
      <c r="G682" s="27"/>
      <c r="H682" s="27"/>
      <c r="I682" s="27"/>
      <c r="J682" s="27"/>
      <c r="K682" s="66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15.75" customHeight="1" x14ac:dyDescent="0.2">
      <c r="A683" s="27"/>
      <c r="B683" s="27"/>
      <c r="C683" s="27"/>
      <c r="D683" s="27"/>
      <c r="E683" s="59"/>
      <c r="F683" s="27"/>
      <c r="G683" s="27"/>
      <c r="H683" s="27"/>
      <c r="I683" s="27"/>
      <c r="J683" s="27"/>
      <c r="K683" s="66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15.75" customHeight="1" x14ac:dyDescent="0.2">
      <c r="A684" s="27"/>
      <c r="B684" s="27"/>
      <c r="C684" s="27"/>
      <c r="D684" s="27"/>
      <c r="E684" s="59"/>
      <c r="F684" s="27"/>
      <c r="G684" s="27"/>
      <c r="H684" s="27"/>
      <c r="I684" s="27"/>
      <c r="J684" s="27"/>
      <c r="K684" s="66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15.75" customHeight="1" x14ac:dyDescent="0.2">
      <c r="A685" s="27"/>
      <c r="B685" s="27"/>
      <c r="C685" s="27"/>
      <c r="D685" s="27"/>
      <c r="E685" s="59"/>
      <c r="F685" s="27"/>
      <c r="G685" s="27"/>
      <c r="H685" s="27"/>
      <c r="I685" s="27"/>
      <c r="J685" s="27"/>
      <c r="K685" s="66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15.75" customHeight="1" x14ac:dyDescent="0.2">
      <c r="A686" s="27"/>
      <c r="B686" s="27"/>
      <c r="C686" s="27"/>
      <c r="D686" s="27"/>
      <c r="E686" s="59"/>
      <c r="F686" s="27"/>
      <c r="G686" s="27"/>
      <c r="H686" s="27"/>
      <c r="I686" s="27"/>
      <c r="J686" s="27"/>
      <c r="K686" s="66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15.75" customHeight="1" x14ac:dyDescent="0.2">
      <c r="A687" s="27"/>
      <c r="B687" s="27"/>
      <c r="C687" s="27"/>
      <c r="D687" s="27"/>
      <c r="E687" s="59"/>
      <c r="F687" s="27"/>
      <c r="G687" s="27"/>
      <c r="H687" s="27"/>
      <c r="I687" s="27"/>
      <c r="J687" s="27"/>
      <c r="K687" s="66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15.75" customHeight="1" x14ac:dyDescent="0.2">
      <c r="A688" s="27"/>
      <c r="B688" s="27"/>
      <c r="C688" s="27"/>
      <c r="D688" s="27"/>
      <c r="E688" s="59"/>
      <c r="F688" s="27"/>
      <c r="G688" s="27"/>
      <c r="H688" s="27"/>
      <c r="I688" s="27"/>
      <c r="J688" s="27"/>
      <c r="K688" s="66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15.75" customHeight="1" x14ac:dyDescent="0.2">
      <c r="A689" s="27"/>
      <c r="B689" s="27"/>
      <c r="C689" s="27"/>
      <c r="D689" s="27"/>
      <c r="E689" s="59"/>
      <c r="F689" s="27"/>
      <c r="G689" s="27"/>
      <c r="H689" s="27"/>
      <c r="I689" s="27"/>
      <c r="J689" s="27"/>
      <c r="K689" s="66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15.75" customHeight="1" x14ac:dyDescent="0.2">
      <c r="A690" s="27"/>
      <c r="B690" s="27"/>
      <c r="C690" s="27"/>
      <c r="D690" s="27"/>
      <c r="E690" s="59"/>
      <c r="F690" s="27"/>
      <c r="G690" s="27"/>
      <c r="H690" s="27"/>
      <c r="I690" s="27"/>
      <c r="J690" s="27"/>
      <c r="K690" s="66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15.75" customHeight="1" x14ac:dyDescent="0.2">
      <c r="A691" s="27"/>
      <c r="B691" s="27"/>
      <c r="C691" s="27"/>
      <c r="D691" s="27"/>
      <c r="E691" s="59"/>
      <c r="F691" s="27"/>
      <c r="G691" s="27"/>
      <c r="H691" s="27"/>
      <c r="I691" s="27"/>
      <c r="J691" s="27"/>
      <c r="K691" s="66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15.75" customHeight="1" x14ac:dyDescent="0.2">
      <c r="A692" s="27"/>
      <c r="B692" s="27"/>
      <c r="C692" s="27"/>
      <c r="D692" s="27"/>
      <c r="E692" s="59"/>
      <c r="F692" s="27"/>
      <c r="G692" s="27"/>
      <c r="H692" s="27"/>
      <c r="I692" s="27"/>
      <c r="J692" s="27"/>
      <c r="K692" s="66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15.75" customHeight="1" x14ac:dyDescent="0.2">
      <c r="A693" s="27"/>
      <c r="B693" s="27"/>
      <c r="C693" s="27"/>
      <c r="D693" s="27"/>
      <c r="E693" s="59"/>
      <c r="F693" s="27"/>
      <c r="G693" s="27"/>
      <c r="H693" s="27"/>
      <c r="I693" s="27"/>
      <c r="J693" s="27"/>
      <c r="K693" s="66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15.75" customHeight="1" x14ac:dyDescent="0.2">
      <c r="A694" s="27"/>
      <c r="B694" s="27"/>
      <c r="C694" s="27"/>
      <c r="D694" s="27"/>
      <c r="E694" s="59"/>
      <c r="F694" s="27"/>
      <c r="G694" s="27"/>
      <c r="H694" s="27"/>
      <c r="I694" s="27"/>
      <c r="J694" s="27"/>
      <c r="K694" s="66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15.75" customHeight="1" x14ac:dyDescent="0.2">
      <c r="A695" s="27"/>
      <c r="B695" s="27"/>
      <c r="C695" s="27"/>
      <c r="D695" s="27"/>
      <c r="E695" s="59"/>
      <c r="F695" s="27"/>
      <c r="G695" s="27"/>
      <c r="H695" s="27"/>
      <c r="I695" s="27"/>
      <c r="J695" s="27"/>
      <c r="K695" s="66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15.75" customHeight="1" x14ac:dyDescent="0.2">
      <c r="A696" s="27"/>
      <c r="B696" s="27"/>
      <c r="C696" s="27"/>
      <c r="D696" s="27"/>
      <c r="E696" s="59"/>
      <c r="F696" s="27"/>
      <c r="G696" s="27"/>
      <c r="H696" s="27"/>
      <c r="I696" s="27"/>
      <c r="J696" s="27"/>
      <c r="K696" s="66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15.75" customHeight="1" x14ac:dyDescent="0.2">
      <c r="A697" s="27"/>
      <c r="B697" s="27"/>
      <c r="C697" s="27"/>
      <c r="D697" s="27"/>
      <c r="E697" s="59"/>
      <c r="F697" s="27"/>
      <c r="G697" s="27"/>
      <c r="H697" s="27"/>
      <c r="I697" s="27"/>
      <c r="J697" s="27"/>
      <c r="K697" s="66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15.75" customHeight="1" x14ac:dyDescent="0.2">
      <c r="A698" s="27"/>
      <c r="B698" s="27"/>
      <c r="C698" s="27"/>
      <c r="D698" s="27"/>
      <c r="E698" s="59"/>
      <c r="F698" s="27"/>
      <c r="G698" s="27"/>
      <c r="H698" s="27"/>
      <c r="I698" s="27"/>
      <c r="J698" s="27"/>
      <c r="K698" s="66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15.75" customHeight="1" x14ac:dyDescent="0.2">
      <c r="A699" s="27"/>
      <c r="B699" s="27"/>
      <c r="C699" s="27"/>
      <c r="D699" s="27"/>
      <c r="E699" s="59"/>
      <c r="F699" s="27"/>
      <c r="G699" s="27"/>
      <c r="H699" s="27"/>
      <c r="I699" s="27"/>
      <c r="J699" s="27"/>
      <c r="K699" s="66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15.75" customHeight="1" x14ac:dyDescent="0.2">
      <c r="A700" s="27"/>
      <c r="B700" s="27"/>
      <c r="C700" s="27"/>
      <c r="D700" s="27"/>
      <c r="E700" s="59"/>
      <c r="F700" s="27"/>
      <c r="G700" s="27"/>
      <c r="H700" s="27"/>
      <c r="I700" s="27"/>
      <c r="J700" s="27"/>
      <c r="K700" s="66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15.75" customHeight="1" x14ac:dyDescent="0.2">
      <c r="A701" s="27"/>
      <c r="B701" s="27"/>
      <c r="C701" s="27"/>
      <c r="D701" s="27"/>
      <c r="E701" s="59"/>
      <c r="F701" s="27"/>
      <c r="G701" s="27"/>
      <c r="H701" s="27"/>
      <c r="I701" s="27"/>
      <c r="J701" s="27"/>
      <c r="K701" s="66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15.75" customHeight="1" x14ac:dyDescent="0.2">
      <c r="A702" s="27"/>
      <c r="B702" s="27"/>
      <c r="C702" s="27"/>
      <c r="D702" s="27"/>
      <c r="E702" s="59"/>
      <c r="F702" s="27"/>
      <c r="G702" s="27"/>
      <c r="H702" s="27"/>
      <c r="I702" s="27"/>
      <c r="J702" s="27"/>
      <c r="K702" s="66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15.75" customHeight="1" x14ac:dyDescent="0.2">
      <c r="A703" s="27"/>
      <c r="B703" s="27"/>
      <c r="C703" s="27"/>
      <c r="D703" s="27"/>
      <c r="E703" s="59"/>
      <c r="F703" s="27"/>
      <c r="G703" s="27"/>
      <c r="H703" s="27"/>
      <c r="I703" s="27"/>
      <c r="J703" s="27"/>
      <c r="K703" s="66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15.75" customHeight="1" x14ac:dyDescent="0.2">
      <c r="A704" s="27"/>
      <c r="B704" s="27"/>
      <c r="C704" s="27"/>
      <c r="D704" s="27"/>
      <c r="E704" s="59"/>
      <c r="F704" s="27"/>
      <c r="G704" s="27"/>
      <c r="H704" s="27"/>
      <c r="I704" s="27"/>
      <c r="J704" s="27"/>
      <c r="K704" s="66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15.75" customHeight="1" x14ac:dyDescent="0.2">
      <c r="A705" s="27"/>
      <c r="B705" s="27"/>
      <c r="C705" s="27"/>
      <c r="D705" s="27"/>
      <c r="E705" s="59"/>
      <c r="F705" s="27"/>
      <c r="G705" s="27"/>
      <c r="H705" s="27"/>
      <c r="I705" s="27"/>
      <c r="J705" s="27"/>
      <c r="K705" s="66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15.75" customHeight="1" x14ac:dyDescent="0.2">
      <c r="A706" s="27"/>
      <c r="B706" s="27"/>
      <c r="C706" s="27"/>
      <c r="D706" s="27"/>
      <c r="E706" s="59"/>
      <c r="F706" s="27"/>
      <c r="G706" s="27"/>
      <c r="H706" s="27"/>
      <c r="I706" s="27"/>
      <c r="J706" s="27"/>
      <c r="K706" s="66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15.75" customHeight="1" x14ac:dyDescent="0.2">
      <c r="A707" s="27"/>
      <c r="B707" s="27"/>
      <c r="C707" s="27"/>
      <c r="D707" s="27"/>
      <c r="E707" s="59"/>
      <c r="F707" s="27"/>
      <c r="G707" s="27"/>
      <c r="H707" s="27"/>
      <c r="I707" s="27"/>
      <c r="J707" s="27"/>
      <c r="K707" s="66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15.75" customHeight="1" x14ac:dyDescent="0.2">
      <c r="A708" s="27"/>
      <c r="B708" s="27"/>
      <c r="C708" s="27"/>
      <c r="D708" s="27"/>
      <c r="E708" s="59"/>
      <c r="F708" s="27"/>
      <c r="G708" s="27"/>
      <c r="H708" s="27"/>
      <c r="I708" s="27"/>
      <c r="J708" s="27"/>
      <c r="K708" s="66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15.75" customHeight="1" x14ac:dyDescent="0.2">
      <c r="A709" s="27"/>
      <c r="B709" s="27"/>
      <c r="C709" s="27"/>
      <c r="D709" s="27"/>
      <c r="E709" s="59"/>
      <c r="F709" s="27"/>
      <c r="G709" s="27"/>
      <c r="H709" s="27"/>
      <c r="I709" s="27"/>
      <c r="J709" s="27"/>
      <c r="K709" s="66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15.75" customHeight="1" x14ac:dyDescent="0.2">
      <c r="A710" s="27"/>
      <c r="B710" s="27"/>
      <c r="C710" s="27"/>
      <c r="D710" s="27"/>
      <c r="E710" s="59"/>
      <c r="F710" s="27"/>
      <c r="G710" s="27"/>
      <c r="H710" s="27"/>
      <c r="I710" s="27"/>
      <c r="J710" s="27"/>
      <c r="K710" s="66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15.75" customHeight="1" x14ac:dyDescent="0.2">
      <c r="A711" s="27"/>
      <c r="B711" s="27"/>
      <c r="C711" s="27"/>
      <c r="D711" s="27"/>
      <c r="E711" s="59"/>
      <c r="F711" s="27"/>
      <c r="G711" s="27"/>
      <c r="H711" s="27"/>
      <c r="I711" s="27"/>
      <c r="J711" s="27"/>
      <c r="K711" s="66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15.75" customHeight="1" x14ac:dyDescent="0.2">
      <c r="A712" s="27"/>
      <c r="B712" s="27"/>
      <c r="C712" s="27"/>
      <c r="D712" s="27"/>
      <c r="E712" s="59"/>
      <c r="F712" s="27"/>
      <c r="G712" s="27"/>
      <c r="H712" s="27"/>
      <c r="I712" s="27"/>
      <c r="J712" s="27"/>
      <c r="K712" s="66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15.75" customHeight="1" x14ac:dyDescent="0.2">
      <c r="A713" s="27"/>
      <c r="B713" s="27"/>
      <c r="C713" s="27"/>
      <c r="D713" s="27"/>
      <c r="E713" s="59"/>
      <c r="F713" s="27"/>
      <c r="G713" s="27"/>
      <c r="H713" s="27"/>
      <c r="I713" s="27"/>
      <c r="J713" s="27"/>
      <c r="K713" s="66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15.75" customHeight="1" x14ac:dyDescent="0.2">
      <c r="A714" s="27"/>
      <c r="B714" s="27"/>
      <c r="C714" s="27"/>
      <c r="D714" s="27"/>
      <c r="E714" s="59"/>
      <c r="F714" s="27"/>
      <c r="G714" s="27"/>
      <c r="H714" s="27"/>
      <c r="I714" s="27"/>
      <c r="J714" s="27"/>
      <c r="K714" s="66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15.75" customHeight="1" x14ac:dyDescent="0.2">
      <c r="A715" s="27"/>
      <c r="B715" s="27"/>
      <c r="C715" s="27"/>
      <c r="D715" s="27"/>
      <c r="E715" s="59"/>
      <c r="F715" s="27"/>
      <c r="G715" s="27"/>
      <c r="H715" s="27"/>
      <c r="I715" s="27"/>
      <c r="J715" s="27"/>
      <c r="K715" s="66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15.75" customHeight="1" x14ac:dyDescent="0.2">
      <c r="A716" s="27"/>
      <c r="B716" s="27"/>
      <c r="C716" s="27"/>
      <c r="D716" s="27"/>
      <c r="E716" s="59"/>
      <c r="F716" s="27"/>
      <c r="G716" s="27"/>
      <c r="H716" s="27"/>
      <c r="I716" s="27"/>
      <c r="J716" s="27"/>
      <c r="K716" s="66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15.75" customHeight="1" x14ac:dyDescent="0.2">
      <c r="A717" s="27"/>
      <c r="B717" s="27"/>
      <c r="C717" s="27"/>
      <c r="D717" s="27"/>
      <c r="E717" s="59"/>
      <c r="F717" s="27"/>
      <c r="G717" s="27"/>
      <c r="H717" s="27"/>
      <c r="I717" s="27"/>
      <c r="J717" s="27"/>
      <c r="K717" s="66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15.75" customHeight="1" x14ac:dyDescent="0.2">
      <c r="A718" s="27"/>
      <c r="B718" s="27"/>
      <c r="C718" s="27"/>
      <c r="D718" s="27"/>
      <c r="E718" s="59"/>
      <c r="F718" s="27"/>
      <c r="G718" s="27"/>
      <c r="H718" s="27"/>
      <c r="I718" s="27"/>
      <c r="J718" s="27"/>
      <c r="K718" s="66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15.75" customHeight="1" x14ac:dyDescent="0.2">
      <c r="A719" s="27"/>
      <c r="B719" s="27"/>
      <c r="C719" s="27"/>
      <c r="D719" s="27"/>
      <c r="E719" s="59"/>
      <c r="F719" s="27"/>
      <c r="G719" s="27"/>
      <c r="H719" s="27"/>
      <c r="I719" s="27"/>
      <c r="J719" s="27"/>
      <c r="K719" s="66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15.75" customHeight="1" x14ac:dyDescent="0.2">
      <c r="A720" s="27"/>
      <c r="B720" s="27"/>
      <c r="C720" s="27"/>
      <c r="D720" s="27"/>
      <c r="E720" s="59"/>
      <c r="F720" s="27"/>
      <c r="G720" s="27"/>
      <c r="H720" s="27"/>
      <c r="I720" s="27"/>
      <c r="J720" s="27"/>
      <c r="K720" s="66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15.75" customHeight="1" x14ac:dyDescent="0.2">
      <c r="A721" s="27"/>
      <c r="B721" s="27"/>
      <c r="C721" s="27"/>
      <c r="D721" s="27"/>
      <c r="E721" s="59"/>
      <c r="F721" s="27"/>
      <c r="G721" s="27"/>
      <c r="H721" s="27"/>
      <c r="I721" s="27"/>
      <c r="J721" s="27"/>
      <c r="K721" s="66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15.75" customHeight="1" x14ac:dyDescent="0.2">
      <c r="A722" s="27"/>
      <c r="B722" s="27"/>
      <c r="C722" s="27"/>
      <c r="D722" s="27"/>
      <c r="E722" s="59"/>
      <c r="F722" s="27"/>
      <c r="G722" s="27"/>
      <c r="H722" s="27"/>
      <c r="I722" s="27"/>
      <c r="J722" s="27"/>
      <c r="K722" s="66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15.75" customHeight="1" x14ac:dyDescent="0.2">
      <c r="A723" s="27"/>
      <c r="B723" s="27"/>
      <c r="C723" s="27"/>
      <c r="D723" s="27"/>
      <c r="E723" s="59"/>
      <c r="F723" s="27"/>
      <c r="G723" s="27"/>
      <c r="H723" s="27"/>
      <c r="I723" s="27"/>
      <c r="J723" s="27"/>
      <c r="K723" s="66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15.75" customHeight="1" x14ac:dyDescent="0.2">
      <c r="A724" s="27"/>
      <c r="B724" s="27"/>
      <c r="C724" s="27"/>
      <c r="D724" s="27"/>
      <c r="E724" s="59"/>
      <c r="F724" s="27"/>
      <c r="G724" s="27"/>
      <c r="H724" s="27"/>
      <c r="I724" s="27"/>
      <c r="J724" s="27"/>
      <c r="K724" s="66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15.75" customHeight="1" x14ac:dyDescent="0.2">
      <c r="A725" s="27"/>
      <c r="B725" s="27"/>
      <c r="C725" s="27"/>
      <c r="D725" s="27"/>
      <c r="E725" s="59"/>
      <c r="F725" s="27"/>
      <c r="G725" s="27"/>
      <c r="H725" s="27"/>
      <c r="I725" s="27"/>
      <c r="J725" s="27"/>
      <c r="K725" s="66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15.75" customHeight="1" x14ac:dyDescent="0.2">
      <c r="A726" s="27"/>
      <c r="B726" s="27"/>
      <c r="C726" s="27"/>
      <c r="D726" s="27"/>
      <c r="E726" s="59"/>
      <c r="F726" s="27"/>
      <c r="G726" s="27"/>
      <c r="H726" s="27"/>
      <c r="I726" s="27"/>
      <c r="J726" s="27"/>
      <c r="K726" s="66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15.75" customHeight="1" x14ac:dyDescent="0.2">
      <c r="A727" s="27"/>
      <c r="B727" s="27"/>
      <c r="C727" s="27"/>
      <c r="D727" s="27"/>
      <c r="E727" s="59"/>
      <c r="F727" s="27"/>
      <c r="G727" s="27"/>
      <c r="H727" s="27"/>
      <c r="I727" s="27"/>
      <c r="J727" s="27"/>
      <c r="K727" s="66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15.75" customHeight="1" x14ac:dyDescent="0.2">
      <c r="A728" s="27"/>
      <c r="B728" s="27"/>
      <c r="C728" s="27"/>
      <c r="D728" s="27"/>
      <c r="E728" s="59"/>
      <c r="F728" s="27"/>
      <c r="G728" s="27"/>
      <c r="H728" s="27"/>
      <c r="I728" s="27"/>
      <c r="J728" s="27"/>
      <c r="K728" s="66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15.75" customHeight="1" x14ac:dyDescent="0.2">
      <c r="A729" s="27"/>
      <c r="B729" s="27"/>
      <c r="C729" s="27"/>
      <c r="D729" s="27"/>
      <c r="E729" s="59"/>
      <c r="F729" s="27"/>
      <c r="G729" s="27"/>
      <c r="H729" s="27"/>
      <c r="I729" s="27"/>
      <c r="J729" s="27"/>
      <c r="K729" s="66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15.75" customHeight="1" x14ac:dyDescent="0.2">
      <c r="A730" s="27"/>
      <c r="B730" s="27"/>
      <c r="C730" s="27"/>
      <c r="D730" s="27"/>
      <c r="E730" s="59"/>
      <c r="F730" s="27"/>
      <c r="G730" s="27"/>
      <c r="H730" s="27"/>
      <c r="I730" s="27"/>
      <c r="J730" s="27"/>
      <c r="K730" s="66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15.75" customHeight="1" x14ac:dyDescent="0.2">
      <c r="A731" s="27"/>
      <c r="B731" s="27"/>
      <c r="C731" s="27"/>
      <c r="D731" s="27"/>
      <c r="E731" s="59"/>
      <c r="F731" s="27"/>
      <c r="G731" s="27"/>
      <c r="H731" s="27"/>
      <c r="I731" s="27"/>
      <c r="J731" s="27"/>
      <c r="K731" s="66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15.75" customHeight="1" x14ac:dyDescent="0.2">
      <c r="A732" s="27"/>
      <c r="B732" s="27"/>
      <c r="C732" s="27"/>
      <c r="D732" s="27"/>
      <c r="E732" s="59"/>
      <c r="F732" s="27"/>
      <c r="G732" s="27"/>
      <c r="H732" s="27"/>
      <c r="I732" s="27"/>
      <c r="J732" s="27"/>
      <c r="K732" s="66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15.75" customHeight="1" x14ac:dyDescent="0.2">
      <c r="A733" s="27"/>
      <c r="B733" s="27"/>
      <c r="C733" s="27"/>
      <c r="D733" s="27"/>
      <c r="E733" s="59"/>
      <c r="F733" s="27"/>
      <c r="G733" s="27"/>
      <c r="H733" s="27"/>
      <c r="I733" s="27"/>
      <c r="J733" s="27"/>
      <c r="K733" s="66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15.75" customHeight="1" x14ac:dyDescent="0.2">
      <c r="A734" s="27"/>
      <c r="B734" s="27"/>
      <c r="C734" s="27"/>
      <c r="D734" s="27"/>
      <c r="E734" s="59"/>
      <c r="F734" s="27"/>
      <c r="G734" s="27"/>
      <c r="H734" s="27"/>
      <c r="I734" s="27"/>
      <c r="J734" s="27"/>
      <c r="K734" s="66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15.75" customHeight="1" x14ac:dyDescent="0.2">
      <c r="A735" s="27"/>
      <c r="B735" s="27"/>
      <c r="C735" s="27"/>
      <c r="D735" s="27"/>
      <c r="E735" s="59"/>
      <c r="F735" s="27"/>
      <c r="G735" s="27"/>
      <c r="H735" s="27"/>
      <c r="I735" s="27"/>
      <c r="J735" s="27"/>
      <c r="K735" s="66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15.75" customHeight="1" x14ac:dyDescent="0.2">
      <c r="A736" s="27"/>
      <c r="B736" s="27"/>
      <c r="C736" s="27"/>
      <c r="D736" s="27"/>
      <c r="E736" s="59"/>
      <c r="F736" s="27"/>
      <c r="G736" s="27"/>
      <c r="H736" s="27"/>
      <c r="I736" s="27"/>
      <c r="J736" s="27"/>
      <c r="K736" s="66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15.75" customHeight="1" x14ac:dyDescent="0.2">
      <c r="A737" s="27"/>
      <c r="B737" s="27"/>
      <c r="C737" s="27"/>
      <c r="D737" s="27"/>
      <c r="E737" s="59"/>
      <c r="F737" s="27"/>
      <c r="G737" s="27"/>
      <c r="H737" s="27"/>
      <c r="I737" s="27"/>
      <c r="J737" s="27"/>
      <c r="K737" s="66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15.75" customHeight="1" x14ac:dyDescent="0.2">
      <c r="A738" s="27"/>
      <c r="B738" s="27"/>
      <c r="C738" s="27"/>
      <c r="D738" s="27"/>
      <c r="E738" s="59"/>
      <c r="F738" s="27"/>
      <c r="G738" s="27"/>
      <c r="H738" s="27"/>
      <c r="I738" s="27"/>
      <c r="J738" s="27"/>
      <c r="K738" s="66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15.75" customHeight="1" x14ac:dyDescent="0.2">
      <c r="A739" s="27"/>
      <c r="B739" s="27"/>
      <c r="C739" s="27"/>
      <c r="D739" s="27"/>
      <c r="E739" s="59"/>
      <c r="F739" s="27"/>
      <c r="G739" s="27"/>
      <c r="H739" s="27"/>
      <c r="I739" s="27"/>
      <c r="J739" s="27"/>
      <c r="K739" s="66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15.75" customHeight="1" x14ac:dyDescent="0.2">
      <c r="A740" s="27"/>
      <c r="B740" s="27"/>
      <c r="C740" s="27"/>
      <c r="D740" s="27"/>
      <c r="E740" s="59"/>
      <c r="F740" s="27"/>
      <c r="G740" s="27"/>
      <c r="H740" s="27"/>
      <c r="I740" s="27"/>
      <c r="J740" s="27"/>
      <c r="K740" s="66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15.75" customHeight="1" x14ac:dyDescent="0.2">
      <c r="A741" s="27"/>
      <c r="B741" s="27"/>
      <c r="C741" s="27"/>
      <c r="D741" s="27"/>
      <c r="E741" s="59"/>
      <c r="F741" s="27"/>
      <c r="G741" s="27"/>
      <c r="H741" s="27"/>
      <c r="I741" s="27"/>
      <c r="J741" s="27"/>
      <c r="K741" s="66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15.75" customHeight="1" x14ac:dyDescent="0.2">
      <c r="A742" s="27"/>
      <c r="B742" s="27"/>
      <c r="C742" s="27"/>
      <c r="D742" s="27"/>
      <c r="E742" s="59"/>
      <c r="F742" s="27"/>
      <c r="G742" s="27"/>
      <c r="H742" s="27"/>
      <c r="I742" s="27"/>
      <c r="J742" s="27"/>
      <c r="K742" s="66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15.75" customHeight="1" x14ac:dyDescent="0.2">
      <c r="A743" s="27"/>
      <c r="B743" s="27"/>
      <c r="C743" s="27"/>
      <c r="D743" s="27"/>
      <c r="E743" s="59"/>
      <c r="F743" s="27"/>
      <c r="G743" s="27"/>
      <c r="H743" s="27"/>
      <c r="I743" s="27"/>
      <c r="J743" s="27"/>
      <c r="K743" s="66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15.75" customHeight="1" x14ac:dyDescent="0.2">
      <c r="A744" s="27"/>
      <c r="B744" s="27"/>
      <c r="C744" s="27"/>
      <c r="D744" s="27"/>
      <c r="E744" s="59"/>
      <c r="F744" s="27"/>
      <c r="G744" s="27"/>
      <c r="H744" s="27"/>
      <c r="I744" s="27"/>
      <c r="J744" s="27"/>
      <c r="K744" s="66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15.75" customHeight="1" x14ac:dyDescent="0.2">
      <c r="A745" s="27"/>
      <c r="B745" s="27"/>
      <c r="C745" s="27"/>
      <c r="D745" s="27"/>
      <c r="E745" s="59"/>
      <c r="F745" s="27"/>
      <c r="G745" s="27"/>
      <c r="H745" s="27"/>
      <c r="I745" s="27"/>
      <c r="J745" s="27"/>
      <c r="K745" s="66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15.75" customHeight="1" x14ac:dyDescent="0.2">
      <c r="A746" s="27"/>
      <c r="B746" s="27"/>
      <c r="C746" s="27"/>
      <c r="D746" s="27"/>
      <c r="E746" s="59"/>
      <c r="F746" s="27"/>
      <c r="G746" s="27"/>
      <c r="H746" s="27"/>
      <c r="I746" s="27"/>
      <c r="J746" s="27"/>
      <c r="K746" s="66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15.75" customHeight="1" x14ac:dyDescent="0.2">
      <c r="A747" s="27"/>
      <c r="B747" s="27"/>
      <c r="C747" s="27"/>
      <c r="D747" s="27"/>
      <c r="E747" s="59"/>
      <c r="F747" s="27"/>
      <c r="G747" s="27"/>
      <c r="H747" s="27"/>
      <c r="I747" s="27"/>
      <c r="J747" s="27"/>
      <c r="K747" s="66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15.75" customHeight="1" x14ac:dyDescent="0.2">
      <c r="A748" s="27"/>
      <c r="B748" s="27"/>
      <c r="C748" s="27"/>
      <c r="D748" s="27"/>
      <c r="E748" s="59"/>
      <c r="F748" s="27"/>
      <c r="G748" s="27"/>
      <c r="H748" s="27"/>
      <c r="I748" s="27"/>
      <c r="J748" s="27"/>
      <c r="K748" s="66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15.75" customHeight="1" x14ac:dyDescent="0.2">
      <c r="A749" s="27"/>
      <c r="B749" s="27"/>
      <c r="C749" s="27"/>
      <c r="D749" s="27"/>
      <c r="E749" s="59"/>
      <c r="F749" s="27"/>
      <c r="G749" s="27"/>
      <c r="H749" s="27"/>
      <c r="I749" s="27"/>
      <c r="J749" s="27"/>
      <c r="K749" s="66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15.75" customHeight="1" x14ac:dyDescent="0.2">
      <c r="A750" s="27"/>
      <c r="B750" s="27"/>
      <c r="C750" s="27"/>
      <c r="D750" s="27"/>
      <c r="E750" s="59"/>
      <c r="F750" s="27"/>
      <c r="G750" s="27"/>
      <c r="H750" s="27"/>
      <c r="I750" s="27"/>
      <c r="J750" s="27"/>
      <c r="K750" s="66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15.75" customHeight="1" x14ac:dyDescent="0.2">
      <c r="A751" s="27"/>
      <c r="B751" s="27"/>
      <c r="C751" s="27"/>
      <c r="D751" s="27"/>
      <c r="E751" s="59"/>
      <c r="F751" s="27"/>
      <c r="G751" s="27"/>
      <c r="H751" s="27"/>
      <c r="I751" s="27"/>
      <c r="J751" s="27"/>
      <c r="K751" s="66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15.75" customHeight="1" x14ac:dyDescent="0.2">
      <c r="A752" s="27"/>
      <c r="B752" s="27"/>
      <c r="C752" s="27"/>
      <c r="D752" s="27"/>
      <c r="E752" s="59"/>
      <c r="F752" s="27"/>
      <c r="G752" s="27"/>
      <c r="H752" s="27"/>
      <c r="I752" s="27"/>
      <c r="J752" s="27"/>
      <c r="K752" s="66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15.75" customHeight="1" x14ac:dyDescent="0.2">
      <c r="A753" s="27"/>
      <c r="B753" s="27"/>
      <c r="C753" s="27"/>
      <c r="D753" s="27"/>
      <c r="E753" s="59"/>
      <c r="F753" s="27"/>
      <c r="G753" s="27"/>
      <c r="H753" s="27"/>
      <c r="I753" s="27"/>
      <c r="J753" s="27"/>
      <c r="K753" s="66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15.75" customHeight="1" x14ac:dyDescent="0.2">
      <c r="A754" s="27"/>
      <c r="B754" s="27"/>
      <c r="C754" s="27"/>
      <c r="D754" s="27"/>
      <c r="E754" s="59"/>
      <c r="F754" s="27"/>
      <c r="G754" s="27"/>
      <c r="H754" s="27"/>
      <c r="I754" s="27"/>
      <c r="J754" s="27"/>
      <c r="K754" s="66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15.75" customHeight="1" x14ac:dyDescent="0.2">
      <c r="A755" s="27"/>
      <c r="B755" s="27"/>
      <c r="C755" s="27"/>
      <c r="D755" s="27"/>
      <c r="E755" s="59"/>
      <c r="F755" s="27"/>
      <c r="G755" s="27"/>
      <c r="H755" s="27"/>
      <c r="I755" s="27"/>
      <c r="J755" s="27"/>
      <c r="K755" s="66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15.75" customHeight="1" x14ac:dyDescent="0.2">
      <c r="A756" s="27"/>
      <c r="B756" s="27"/>
      <c r="C756" s="27"/>
      <c r="D756" s="27"/>
      <c r="E756" s="59"/>
      <c r="F756" s="27"/>
      <c r="G756" s="27"/>
      <c r="H756" s="27"/>
      <c r="I756" s="27"/>
      <c r="J756" s="27"/>
      <c r="K756" s="66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15.75" customHeight="1" x14ac:dyDescent="0.2">
      <c r="A757" s="27"/>
      <c r="B757" s="27"/>
      <c r="C757" s="27"/>
      <c r="D757" s="27"/>
      <c r="E757" s="59"/>
      <c r="F757" s="27"/>
      <c r="G757" s="27"/>
      <c r="H757" s="27"/>
      <c r="I757" s="27"/>
      <c r="J757" s="27"/>
      <c r="K757" s="66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15.75" customHeight="1" x14ac:dyDescent="0.2">
      <c r="A758" s="27"/>
      <c r="B758" s="27"/>
      <c r="C758" s="27"/>
      <c r="D758" s="27"/>
      <c r="E758" s="59"/>
      <c r="F758" s="27"/>
      <c r="G758" s="27"/>
      <c r="H758" s="27"/>
      <c r="I758" s="27"/>
      <c r="J758" s="27"/>
      <c r="K758" s="66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15.75" customHeight="1" x14ac:dyDescent="0.2">
      <c r="A759" s="27"/>
      <c r="B759" s="27"/>
      <c r="C759" s="27"/>
      <c r="D759" s="27"/>
      <c r="E759" s="59"/>
      <c r="F759" s="27"/>
      <c r="G759" s="27"/>
      <c r="H759" s="27"/>
      <c r="I759" s="27"/>
      <c r="J759" s="27"/>
      <c r="K759" s="66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15.75" customHeight="1" x14ac:dyDescent="0.2">
      <c r="A760" s="27"/>
      <c r="B760" s="27"/>
      <c r="C760" s="27"/>
      <c r="D760" s="27"/>
      <c r="E760" s="59"/>
      <c r="F760" s="27"/>
      <c r="G760" s="27"/>
      <c r="H760" s="27"/>
      <c r="I760" s="27"/>
      <c r="J760" s="27"/>
      <c r="K760" s="66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15.75" customHeight="1" x14ac:dyDescent="0.2">
      <c r="A761" s="27"/>
      <c r="B761" s="27"/>
      <c r="C761" s="27"/>
      <c r="D761" s="27"/>
      <c r="E761" s="59"/>
      <c r="F761" s="27"/>
      <c r="G761" s="27"/>
      <c r="H761" s="27"/>
      <c r="I761" s="27"/>
      <c r="J761" s="27"/>
      <c r="K761" s="66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15.75" customHeight="1" x14ac:dyDescent="0.2">
      <c r="A762" s="27"/>
      <c r="B762" s="27"/>
      <c r="C762" s="27"/>
      <c r="D762" s="27"/>
      <c r="E762" s="59"/>
      <c r="F762" s="27"/>
      <c r="G762" s="27"/>
      <c r="H762" s="27"/>
      <c r="I762" s="27"/>
      <c r="J762" s="27"/>
      <c r="K762" s="66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15.75" customHeight="1" x14ac:dyDescent="0.2">
      <c r="A763" s="27"/>
      <c r="B763" s="27"/>
      <c r="C763" s="27"/>
      <c r="D763" s="27"/>
      <c r="E763" s="59"/>
      <c r="F763" s="27"/>
      <c r="G763" s="27"/>
      <c r="H763" s="27"/>
      <c r="I763" s="27"/>
      <c r="J763" s="27"/>
      <c r="K763" s="66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15.75" customHeight="1" x14ac:dyDescent="0.2">
      <c r="A764" s="27"/>
      <c r="B764" s="27"/>
      <c r="C764" s="27"/>
      <c r="D764" s="27"/>
      <c r="E764" s="59"/>
      <c r="F764" s="27"/>
      <c r="G764" s="27"/>
      <c r="H764" s="27"/>
      <c r="I764" s="27"/>
      <c r="J764" s="27"/>
      <c r="K764" s="66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15.75" customHeight="1" x14ac:dyDescent="0.2">
      <c r="A765" s="27"/>
      <c r="B765" s="27"/>
      <c r="C765" s="27"/>
      <c r="D765" s="27"/>
      <c r="E765" s="59"/>
      <c r="F765" s="27"/>
      <c r="G765" s="27"/>
      <c r="H765" s="27"/>
      <c r="I765" s="27"/>
      <c r="J765" s="27"/>
      <c r="K765" s="66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15.75" customHeight="1" x14ac:dyDescent="0.2">
      <c r="A766" s="27"/>
      <c r="B766" s="27"/>
      <c r="C766" s="27"/>
      <c r="D766" s="27"/>
      <c r="E766" s="59"/>
      <c r="F766" s="27"/>
      <c r="G766" s="27"/>
      <c r="H766" s="27"/>
      <c r="I766" s="27"/>
      <c r="J766" s="27"/>
      <c r="K766" s="66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15.75" customHeight="1" x14ac:dyDescent="0.2">
      <c r="A767" s="27"/>
      <c r="B767" s="27"/>
      <c r="C767" s="27"/>
      <c r="D767" s="27"/>
      <c r="E767" s="59"/>
      <c r="F767" s="27"/>
      <c r="G767" s="27"/>
      <c r="H767" s="27"/>
      <c r="I767" s="27"/>
      <c r="J767" s="27"/>
      <c r="K767" s="66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15.75" customHeight="1" x14ac:dyDescent="0.2">
      <c r="A768" s="27"/>
      <c r="B768" s="27"/>
      <c r="C768" s="27"/>
      <c r="D768" s="27"/>
      <c r="E768" s="59"/>
      <c r="F768" s="27"/>
      <c r="G768" s="27"/>
      <c r="H768" s="27"/>
      <c r="I768" s="27"/>
      <c r="J768" s="27"/>
      <c r="K768" s="66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15.75" customHeight="1" x14ac:dyDescent="0.2">
      <c r="A769" s="27"/>
      <c r="B769" s="27"/>
      <c r="C769" s="27"/>
      <c r="D769" s="27"/>
      <c r="E769" s="59"/>
      <c r="F769" s="27"/>
      <c r="G769" s="27"/>
      <c r="H769" s="27"/>
      <c r="I769" s="27"/>
      <c r="J769" s="27"/>
      <c r="K769" s="66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15.75" customHeight="1" x14ac:dyDescent="0.2">
      <c r="A770" s="27"/>
      <c r="B770" s="27"/>
      <c r="C770" s="27"/>
      <c r="D770" s="27"/>
      <c r="E770" s="59"/>
      <c r="F770" s="27"/>
      <c r="G770" s="27"/>
      <c r="H770" s="27"/>
      <c r="I770" s="27"/>
      <c r="J770" s="27"/>
      <c r="K770" s="66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15.75" customHeight="1" x14ac:dyDescent="0.2">
      <c r="A771" s="27"/>
      <c r="B771" s="27"/>
      <c r="C771" s="27"/>
      <c r="D771" s="27"/>
      <c r="E771" s="59"/>
      <c r="F771" s="27"/>
      <c r="G771" s="27"/>
      <c r="H771" s="27"/>
      <c r="I771" s="27"/>
      <c r="J771" s="27"/>
      <c r="K771" s="66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15.75" customHeight="1" x14ac:dyDescent="0.2">
      <c r="A772" s="27"/>
      <c r="B772" s="27"/>
      <c r="C772" s="27"/>
      <c r="D772" s="27"/>
      <c r="E772" s="59"/>
      <c r="F772" s="27"/>
      <c r="G772" s="27"/>
      <c r="H772" s="27"/>
      <c r="I772" s="27"/>
      <c r="J772" s="27"/>
      <c r="K772" s="66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15.75" customHeight="1" x14ac:dyDescent="0.2">
      <c r="A773" s="27"/>
      <c r="B773" s="27"/>
      <c r="C773" s="27"/>
      <c r="D773" s="27"/>
      <c r="E773" s="59"/>
      <c r="F773" s="27"/>
      <c r="G773" s="27"/>
      <c r="H773" s="27"/>
      <c r="I773" s="27"/>
      <c r="J773" s="27"/>
      <c r="K773" s="66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15.75" customHeight="1" x14ac:dyDescent="0.2">
      <c r="A774" s="27"/>
      <c r="B774" s="27"/>
      <c r="C774" s="27"/>
      <c r="D774" s="27"/>
      <c r="E774" s="59"/>
      <c r="F774" s="27"/>
      <c r="G774" s="27"/>
      <c r="H774" s="27"/>
      <c r="I774" s="27"/>
      <c r="J774" s="27"/>
      <c r="K774" s="66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15.75" customHeight="1" x14ac:dyDescent="0.2">
      <c r="A775" s="27"/>
      <c r="B775" s="27"/>
      <c r="C775" s="27"/>
      <c r="D775" s="27"/>
      <c r="E775" s="59"/>
      <c r="F775" s="27"/>
      <c r="G775" s="27"/>
      <c r="H775" s="27"/>
      <c r="I775" s="27"/>
      <c r="J775" s="27"/>
      <c r="K775" s="66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15.75" customHeight="1" x14ac:dyDescent="0.2">
      <c r="A776" s="27"/>
      <c r="B776" s="27"/>
      <c r="C776" s="27"/>
      <c r="D776" s="27"/>
      <c r="E776" s="59"/>
      <c r="F776" s="27"/>
      <c r="G776" s="27"/>
      <c r="H776" s="27"/>
      <c r="I776" s="27"/>
      <c r="J776" s="27"/>
      <c r="K776" s="66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15.75" customHeight="1" x14ac:dyDescent="0.2">
      <c r="A777" s="27"/>
      <c r="B777" s="27"/>
      <c r="C777" s="27"/>
      <c r="D777" s="27"/>
      <c r="E777" s="59"/>
      <c r="F777" s="27"/>
      <c r="G777" s="27"/>
      <c r="H777" s="27"/>
      <c r="I777" s="27"/>
      <c r="J777" s="27"/>
      <c r="K777" s="66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15.75" customHeight="1" x14ac:dyDescent="0.2">
      <c r="A778" s="27"/>
      <c r="B778" s="27"/>
      <c r="C778" s="27"/>
      <c r="D778" s="27"/>
      <c r="E778" s="59"/>
      <c r="F778" s="27"/>
      <c r="G778" s="27"/>
      <c r="H778" s="27"/>
      <c r="I778" s="27"/>
      <c r="J778" s="27"/>
      <c r="K778" s="66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15.75" customHeight="1" x14ac:dyDescent="0.2">
      <c r="A779" s="27"/>
      <c r="B779" s="27"/>
      <c r="C779" s="27"/>
      <c r="D779" s="27"/>
      <c r="E779" s="59"/>
      <c r="F779" s="27"/>
      <c r="G779" s="27"/>
      <c r="H779" s="27"/>
      <c r="I779" s="27"/>
      <c r="J779" s="27"/>
      <c r="K779" s="66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15.75" customHeight="1" x14ac:dyDescent="0.2">
      <c r="A780" s="27"/>
      <c r="B780" s="27"/>
      <c r="C780" s="27"/>
      <c r="D780" s="27"/>
      <c r="E780" s="59"/>
      <c r="F780" s="27"/>
      <c r="G780" s="27"/>
      <c r="H780" s="27"/>
      <c r="I780" s="27"/>
      <c r="J780" s="27"/>
      <c r="K780" s="66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15.75" customHeight="1" x14ac:dyDescent="0.2">
      <c r="A781" s="27"/>
      <c r="B781" s="27"/>
      <c r="C781" s="27"/>
      <c r="D781" s="27"/>
      <c r="E781" s="59"/>
      <c r="F781" s="27"/>
      <c r="G781" s="27"/>
      <c r="H781" s="27"/>
      <c r="I781" s="27"/>
      <c r="J781" s="27"/>
      <c r="K781" s="66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15.75" customHeight="1" x14ac:dyDescent="0.2">
      <c r="A782" s="27"/>
      <c r="B782" s="27"/>
      <c r="C782" s="27"/>
      <c r="D782" s="27"/>
      <c r="E782" s="59"/>
      <c r="F782" s="27"/>
      <c r="G782" s="27"/>
      <c r="H782" s="27"/>
      <c r="I782" s="27"/>
      <c r="J782" s="27"/>
      <c r="K782" s="66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15.75" customHeight="1" x14ac:dyDescent="0.2">
      <c r="A783" s="27"/>
      <c r="B783" s="27"/>
      <c r="C783" s="27"/>
      <c r="D783" s="27"/>
      <c r="E783" s="59"/>
      <c r="F783" s="27"/>
      <c r="G783" s="27"/>
      <c r="H783" s="27"/>
      <c r="I783" s="27"/>
      <c r="J783" s="27"/>
      <c r="K783" s="66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15.75" customHeight="1" x14ac:dyDescent="0.2">
      <c r="A784" s="27"/>
      <c r="B784" s="27"/>
      <c r="C784" s="27"/>
      <c r="D784" s="27"/>
      <c r="E784" s="59"/>
      <c r="F784" s="27"/>
      <c r="G784" s="27"/>
      <c r="H784" s="27"/>
      <c r="I784" s="27"/>
      <c r="J784" s="27"/>
      <c r="K784" s="66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15.75" customHeight="1" x14ac:dyDescent="0.2">
      <c r="A785" s="27"/>
      <c r="B785" s="27"/>
      <c r="C785" s="27"/>
      <c r="D785" s="27"/>
      <c r="E785" s="59"/>
      <c r="F785" s="27"/>
      <c r="G785" s="27"/>
      <c r="H785" s="27"/>
      <c r="I785" s="27"/>
      <c r="J785" s="27"/>
      <c r="K785" s="66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15.75" customHeight="1" x14ac:dyDescent="0.2">
      <c r="A786" s="27"/>
      <c r="B786" s="27"/>
      <c r="C786" s="27"/>
      <c r="D786" s="27"/>
      <c r="E786" s="59"/>
      <c r="F786" s="27"/>
      <c r="G786" s="27"/>
      <c r="H786" s="27"/>
      <c r="I786" s="27"/>
      <c r="J786" s="27"/>
      <c r="K786" s="66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15.75" customHeight="1" x14ac:dyDescent="0.2">
      <c r="A787" s="27"/>
      <c r="B787" s="27"/>
      <c r="C787" s="27"/>
      <c r="D787" s="27"/>
      <c r="E787" s="59"/>
      <c r="F787" s="27"/>
      <c r="G787" s="27"/>
      <c r="H787" s="27"/>
      <c r="I787" s="27"/>
      <c r="J787" s="27"/>
      <c r="K787" s="66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15.75" customHeight="1" x14ac:dyDescent="0.2">
      <c r="A788" s="27"/>
      <c r="B788" s="27"/>
      <c r="C788" s="27"/>
      <c r="D788" s="27"/>
      <c r="E788" s="59"/>
      <c r="F788" s="27"/>
      <c r="G788" s="27"/>
      <c r="H788" s="27"/>
      <c r="I788" s="27"/>
      <c r="J788" s="27"/>
      <c r="K788" s="66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15.75" customHeight="1" x14ac:dyDescent="0.2">
      <c r="A789" s="27"/>
      <c r="B789" s="27"/>
      <c r="C789" s="27"/>
      <c r="D789" s="27"/>
      <c r="E789" s="59"/>
      <c r="F789" s="27"/>
      <c r="G789" s="27"/>
      <c r="H789" s="27"/>
      <c r="I789" s="27"/>
      <c r="J789" s="27"/>
      <c r="K789" s="66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15.75" customHeight="1" x14ac:dyDescent="0.2">
      <c r="A790" s="27"/>
      <c r="B790" s="27"/>
      <c r="C790" s="27"/>
      <c r="D790" s="27"/>
      <c r="E790" s="59"/>
      <c r="F790" s="27"/>
      <c r="G790" s="27"/>
      <c r="H790" s="27"/>
      <c r="I790" s="27"/>
      <c r="J790" s="27"/>
      <c r="K790" s="66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15.75" customHeight="1" x14ac:dyDescent="0.2">
      <c r="A791" s="27"/>
      <c r="B791" s="27"/>
      <c r="C791" s="27"/>
      <c r="D791" s="27"/>
      <c r="E791" s="59"/>
      <c r="F791" s="27"/>
      <c r="G791" s="27"/>
      <c r="H791" s="27"/>
      <c r="I791" s="27"/>
      <c r="J791" s="27"/>
      <c r="K791" s="66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15.75" customHeight="1" x14ac:dyDescent="0.2">
      <c r="A792" s="27"/>
      <c r="B792" s="27"/>
      <c r="C792" s="27"/>
      <c r="D792" s="27"/>
      <c r="E792" s="59"/>
      <c r="F792" s="27"/>
      <c r="G792" s="27"/>
      <c r="H792" s="27"/>
      <c r="I792" s="27"/>
      <c r="J792" s="27"/>
      <c r="K792" s="66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15.75" customHeight="1" x14ac:dyDescent="0.2">
      <c r="A793" s="27"/>
      <c r="B793" s="27"/>
      <c r="C793" s="27"/>
      <c r="D793" s="27"/>
      <c r="E793" s="59"/>
      <c r="F793" s="27"/>
      <c r="G793" s="27"/>
      <c r="H793" s="27"/>
      <c r="I793" s="27"/>
      <c r="J793" s="27"/>
      <c r="K793" s="66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15.75" customHeight="1" x14ac:dyDescent="0.2">
      <c r="A794" s="27"/>
      <c r="B794" s="27"/>
      <c r="C794" s="27"/>
      <c r="D794" s="27"/>
      <c r="E794" s="59"/>
      <c r="F794" s="27"/>
      <c r="G794" s="27"/>
      <c r="H794" s="27"/>
      <c r="I794" s="27"/>
      <c r="J794" s="27"/>
      <c r="K794" s="66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15.75" customHeight="1" x14ac:dyDescent="0.2">
      <c r="A795" s="27"/>
      <c r="B795" s="27"/>
      <c r="C795" s="27"/>
      <c r="D795" s="27"/>
      <c r="E795" s="59"/>
      <c r="F795" s="27"/>
      <c r="G795" s="27"/>
      <c r="H795" s="27"/>
      <c r="I795" s="27"/>
      <c r="J795" s="27"/>
      <c r="K795" s="66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15.75" customHeight="1" x14ac:dyDescent="0.2">
      <c r="A796" s="27"/>
      <c r="B796" s="27"/>
      <c r="C796" s="27"/>
      <c r="D796" s="27"/>
      <c r="E796" s="59"/>
      <c r="F796" s="27"/>
      <c r="G796" s="27"/>
      <c r="H796" s="27"/>
      <c r="I796" s="27"/>
      <c r="J796" s="27"/>
      <c r="K796" s="66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15.75" customHeight="1" x14ac:dyDescent="0.2">
      <c r="A797" s="27"/>
      <c r="B797" s="27"/>
      <c r="C797" s="27"/>
      <c r="D797" s="27"/>
      <c r="E797" s="59"/>
      <c r="F797" s="27"/>
      <c r="G797" s="27"/>
      <c r="H797" s="27"/>
      <c r="I797" s="27"/>
      <c r="J797" s="27"/>
      <c r="K797" s="66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15.75" customHeight="1" x14ac:dyDescent="0.2">
      <c r="A798" s="27"/>
      <c r="B798" s="27"/>
      <c r="C798" s="27"/>
      <c r="D798" s="27"/>
      <c r="E798" s="59"/>
      <c r="F798" s="27"/>
      <c r="G798" s="27"/>
      <c r="H798" s="27"/>
      <c r="I798" s="27"/>
      <c r="J798" s="27"/>
      <c r="K798" s="66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15.75" customHeight="1" x14ac:dyDescent="0.2">
      <c r="A799" s="27"/>
      <c r="B799" s="27"/>
      <c r="C799" s="27"/>
      <c r="D799" s="27"/>
      <c r="E799" s="59"/>
      <c r="F799" s="27"/>
      <c r="G799" s="27"/>
      <c r="H799" s="27"/>
      <c r="I799" s="27"/>
      <c r="J799" s="27"/>
      <c r="K799" s="66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15.75" customHeight="1" x14ac:dyDescent="0.2">
      <c r="A800" s="27"/>
      <c r="B800" s="27"/>
      <c r="C800" s="27"/>
      <c r="D800" s="27"/>
      <c r="E800" s="59"/>
      <c r="F800" s="27"/>
      <c r="G800" s="27"/>
      <c r="H800" s="27"/>
      <c r="I800" s="27"/>
      <c r="J800" s="27"/>
      <c r="K800" s="66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15.75" customHeight="1" x14ac:dyDescent="0.2">
      <c r="A801" s="27"/>
      <c r="B801" s="27"/>
      <c r="C801" s="27"/>
      <c r="D801" s="27"/>
      <c r="E801" s="59"/>
      <c r="F801" s="27"/>
      <c r="G801" s="27"/>
      <c r="H801" s="27"/>
      <c r="I801" s="27"/>
      <c r="J801" s="27"/>
      <c r="K801" s="66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15.75" customHeight="1" x14ac:dyDescent="0.2">
      <c r="A802" s="27"/>
      <c r="B802" s="27"/>
      <c r="C802" s="27"/>
      <c r="D802" s="27"/>
      <c r="E802" s="59"/>
      <c r="F802" s="27"/>
      <c r="G802" s="27"/>
      <c r="H802" s="27"/>
      <c r="I802" s="27"/>
      <c r="J802" s="27"/>
      <c r="K802" s="66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15.75" customHeight="1" x14ac:dyDescent="0.2">
      <c r="A803" s="27"/>
      <c r="B803" s="27"/>
      <c r="C803" s="27"/>
      <c r="D803" s="27"/>
      <c r="E803" s="59"/>
      <c r="F803" s="27"/>
      <c r="G803" s="27"/>
      <c r="H803" s="27"/>
      <c r="I803" s="27"/>
      <c r="J803" s="27"/>
      <c r="K803" s="66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15.75" customHeight="1" x14ac:dyDescent="0.2">
      <c r="A804" s="27"/>
      <c r="B804" s="27"/>
      <c r="C804" s="27"/>
      <c r="D804" s="27"/>
      <c r="E804" s="59"/>
      <c r="F804" s="27"/>
      <c r="G804" s="27"/>
      <c r="H804" s="27"/>
      <c r="I804" s="27"/>
      <c r="J804" s="27"/>
      <c r="K804" s="66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15.75" customHeight="1" x14ac:dyDescent="0.2">
      <c r="A805" s="27"/>
      <c r="B805" s="27"/>
      <c r="C805" s="27"/>
      <c r="D805" s="27"/>
      <c r="E805" s="59"/>
      <c r="F805" s="27"/>
      <c r="G805" s="27"/>
      <c r="H805" s="27"/>
      <c r="I805" s="27"/>
      <c r="J805" s="27"/>
      <c r="K805" s="66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15.75" customHeight="1" x14ac:dyDescent="0.2">
      <c r="A806" s="27"/>
      <c r="B806" s="27"/>
      <c r="C806" s="27"/>
      <c r="D806" s="27"/>
      <c r="E806" s="59"/>
      <c r="F806" s="27"/>
      <c r="G806" s="27"/>
      <c r="H806" s="27"/>
      <c r="I806" s="27"/>
      <c r="J806" s="27"/>
      <c r="K806" s="66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15.75" customHeight="1" x14ac:dyDescent="0.2">
      <c r="A807" s="27"/>
      <c r="B807" s="27"/>
      <c r="C807" s="27"/>
      <c r="D807" s="27"/>
      <c r="E807" s="59"/>
      <c r="F807" s="27"/>
      <c r="G807" s="27"/>
      <c r="H807" s="27"/>
      <c r="I807" s="27"/>
      <c r="J807" s="27"/>
      <c r="K807" s="66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15.75" customHeight="1" x14ac:dyDescent="0.2">
      <c r="A808" s="27"/>
      <c r="B808" s="27"/>
      <c r="C808" s="27"/>
      <c r="D808" s="27"/>
      <c r="E808" s="59"/>
      <c r="F808" s="27"/>
      <c r="G808" s="27"/>
      <c r="H808" s="27"/>
      <c r="I808" s="27"/>
      <c r="J808" s="27"/>
      <c r="K808" s="66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15.75" customHeight="1" x14ac:dyDescent="0.2">
      <c r="A809" s="27"/>
      <c r="B809" s="27"/>
      <c r="C809" s="27"/>
      <c r="D809" s="27"/>
      <c r="E809" s="59"/>
      <c r="F809" s="27"/>
      <c r="G809" s="27"/>
      <c r="H809" s="27"/>
      <c r="I809" s="27"/>
      <c r="J809" s="27"/>
      <c r="K809" s="66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15.75" customHeight="1" x14ac:dyDescent="0.2">
      <c r="A810" s="27"/>
      <c r="B810" s="27"/>
      <c r="C810" s="27"/>
      <c r="D810" s="27"/>
      <c r="E810" s="59"/>
      <c r="F810" s="27"/>
      <c r="G810" s="27"/>
      <c r="H810" s="27"/>
      <c r="I810" s="27"/>
      <c r="J810" s="27"/>
      <c r="K810" s="66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15.75" customHeight="1" x14ac:dyDescent="0.2">
      <c r="A811" s="27"/>
      <c r="B811" s="27"/>
      <c r="C811" s="27"/>
      <c r="D811" s="27"/>
      <c r="E811" s="59"/>
      <c r="F811" s="27"/>
      <c r="G811" s="27"/>
      <c r="H811" s="27"/>
      <c r="I811" s="27"/>
      <c r="J811" s="27"/>
      <c r="K811" s="66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15.75" customHeight="1" x14ac:dyDescent="0.2">
      <c r="A812" s="27"/>
      <c r="B812" s="27"/>
      <c r="C812" s="27"/>
      <c r="D812" s="27"/>
      <c r="E812" s="59"/>
      <c r="F812" s="27"/>
      <c r="G812" s="27"/>
      <c r="H812" s="27"/>
      <c r="I812" s="27"/>
      <c r="J812" s="27"/>
      <c r="K812" s="66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15.75" customHeight="1" x14ac:dyDescent="0.2">
      <c r="A813" s="27"/>
      <c r="B813" s="27"/>
      <c r="C813" s="27"/>
      <c r="D813" s="27"/>
      <c r="E813" s="59"/>
      <c r="F813" s="27"/>
      <c r="G813" s="27"/>
      <c r="H813" s="27"/>
      <c r="I813" s="27"/>
      <c r="J813" s="27"/>
      <c r="K813" s="66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15.75" customHeight="1" x14ac:dyDescent="0.2">
      <c r="A814" s="27"/>
      <c r="B814" s="27"/>
      <c r="C814" s="27"/>
      <c r="D814" s="27"/>
      <c r="E814" s="59"/>
      <c r="F814" s="27"/>
      <c r="G814" s="27"/>
      <c r="H814" s="27"/>
      <c r="I814" s="27"/>
      <c r="J814" s="27"/>
      <c r="K814" s="66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15.75" customHeight="1" x14ac:dyDescent="0.2">
      <c r="A815" s="27"/>
      <c r="B815" s="27"/>
      <c r="C815" s="27"/>
      <c r="D815" s="27"/>
      <c r="E815" s="59"/>
      <c r="F815" s="27"/>
      <c r="G815" s="27"/>
      <c r="H815" s="27"/>
      <c r="I815" s="27"/>
      <c r="J815" s="27"/>
      <c r="K815" s="66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15.75" customHeight="1" x14ac:dyDescent="0.2">
      <c r="A816" s="27"/>
      <c r="B816" s="27"/>
      <c r="C816" s="27"/>
      <c r="D816" s="27"/>
      <c r="E816" s="59"/>
      <c r="F816" s="27"/>
      <c r="G816" s="27"/>
      <c r="H816" s="27"/>
      <c r="I816" s="27"/>
      <c r="J816" s="27"/>
      <c r="K816" s="66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15.75" customHeight="1" x14ac:dyDescent="0.2">
      <c r="A817" s="27"/>
      <c r="B817" s="27"/>
      <c r="C817" s="27"/>
      <c r="D817" s="27"/>
      <c r="E817" s="59"/>
      <c r="F817" s="27"/>
      <c r="G817" s="27"/>
      <c r="H817" s="27"/>
      <c r="I817" s="27"/>
      <c r="J817" s="27"/>
      <c r="K817" s="66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15.75" customHeight="1" x14ac:dyDescent="0.2">
      <c r="A818" s="27"/>
      <c r="B818" s="27"/>
      <c r="C818" s="27"/>
      <c r="D818" s="27"/>
      <c r="E818" s="59"/>
      <c r="F818" s="27"/>
      <c r="G818" s="27"/>
      <c r="H818" s="27"/>
      <c r="I818" s="27"/>
      <c r="J818" s="27"/>
      <c r="K818" s="66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15.75" customHeight="1" x14ac:dyDescent="0.2">
      <c r="A819" s="27"/>
      <c r="B819" s="27"/>
      <c r="C819" s="27"/>
      <c r="D819" s="27"/>
      <c r="E819" s="59"/>
      <c r="F819" s="27"/>
      <c r="G819" s="27"/>
      <c r="H819" s="27"/>
      <c r="I819" s="27"/>
      <c r="J819" s="27"/>
      <c r="K819" s="66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15.75" customHeight="1" x14ac:dyDescent="0.2">
      <c r="A820" s="27"/>
      <c r="B820" s="27"/>
      <c r="C820" s="27"/>
      <c r="D820" s="27"/>
      <c r="E820" s="59"/>
      <c r="F820" s="27"/>
      <c r="G820" s="27"/>
      <c r="H820" s="27"/>
      <c r="I820" s="27"/>
      <c r="J820" s="27"/>
      <c r="K820" s="66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15.75" customHeight="1" x14ac:dyDescent="0.2">
      <c r="A821" s="27"/>
      <c r="B821" s="27"/>
      <c r="C821" s="27"/>
      <c r="D821" s="27"/>
      <c r="E821" s="59"/>
      <c r="F821" s="27"/>
      <c r="G821" s="27"/>
      <c r="H821" s="27"/>
      <c r="I821" s="27"/>
      <c r="J821" s="27"/>
      <c r="K821" s="66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15.75" customHeight="1" x14ac:dyDescent="0.2">
      <c r="A822" s="27"/>
      <c r="B822" s="27"/>
      <c r="C822" s="27"/>
      <c r="D822" s="27"/>
      <c r="E822" s="59"/>
      <c r="F822" s="27"/>
      <c r="G822" s="27"/>
      <c r="H822" s="27"/>
      <c r="I822" s="27"/>
      <c r="J822" s="27"/>
      <c r="K822" s="66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15.75" customHeight="1" x14ac:dyDescent="0.2">
      <c r="A823" s="27"/>
      <c r="B823" s="27"/>
      <c r="C823" s="27"/>
      <c r="D823" s="27"/>
      <c r="E823" s="59"/>
      <c r="F823" s="27"/>
      <c r="G823" s="27"/>
      <c r="H823" s="27"/>
      <c r="I823" s="27"/>
      <c r="J823" s="27"/>
      <c r="K823" s="66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15.75" customHeight="1" x14ac:dyDescent="0.2">
      <c r="A824" s="27"/>
      <c r="B824" s="27"/>
      <c r="C824" s="27"/>
      <c r="D824" s="27"/>
      <c r="E824" s="59"/>
      <c r="F824" s="27"/>
      <c r="G824" s="27"/>
      <c r="H824" s="27"/>
      <c r="I824" s="27"/>
      <c r="J824" s="27"/>
      <c r="K824" s="66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15.75" customHeight="1" x14ac:dyDescent="0.2">
      <c r="A825" s="27"/>
      <c r="B825" s="27"/>
      <c r="C825" s="27"/>
      <c r="D825" s="27"/>
      <c r="E825" s="59"/>
      <c r="F825" s="27"/>
      <c r="G825" s="27"/>
      <c r="H825" s="27"/>
      <c r="I825" s="27"/>
      <c r="J825" s="27"/>
      <c r="K825" s="66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15.75" customHeight="1" x14ac:dyDescent="0.2">
      <c r="A826" s="27"/>
      <c r="B826" s="27"/>
      <c r="C826" s="27"/>
      <c r="D826" s="27"/>
      <c r="E826" s="59"/>
      <c r="F826" s="27"/>
      <c r="G826" s="27"/>
      <c r="H826" s="27"/>
      <c r="I826" s="27"/>
      <c r="J826" s="27"/>
      <c r="K826" s="66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15.75" customHeight="1" x14ac:dyDescent="0.2">
      <c r="A827" s="27"/>
      <c r="B827" s="27"/>
      <c r="C827" s="27"/>
      <c r="D827" s="27"/>
      <c r="E827" s="59"/>
      <c r="F827" s="27"/>
      <c r="G827" s="27"/>
      <c r="H827" s="27"/>
      <c r="I827" s="27"/>
      <c r="J827" s="27"/>
      <c r="K827" s="66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15.75" customHeight="1" x14ac:dyDescent="0.2">
      <c r="A828" s="27"/>
      <c r="B828" s="27"/>
      <c r="C828" s="27"/>
      <c r="D828" s="27"/>
      <c r="E828" s="59"/>
      <c r="F828" s="27"/>
      <c r="G828" s="27"/>
      <c r="H828" s="27"/>
      <c r="I828" s="27"/>
      <c r="J828" s="27"/>
      <c r="K828" s="66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15.75" customHeight="1" x14ac:dyDescent="0.2">
      <c r="A829" s="27"/>
      <c r="B829" s="27"/>
      <c r="C829" s="27"/>
      <c r="D829" s="27"/>
      <c r="E829" s="59"/>
      <c r="F829" s="27"/>
      <c r="G829" s="27"/>
      <c r="H829" s="27"/>
      <c r="I829" s="27"/>
      <c r="J829" s="27"/>
      <c r="K829" s="66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15.75" customHeight="1" x14ac:dyDescent="0.2">
      <c r="A830" s="27"/>
      <c r="B830" s="27"/>
      <c r="C830" s="27"/>
      <c r="D830" s="27"/>
      <c r="E830" s="59"/>
      <c r="F830" s="27"/>
      <c r="G830" s="27"/>
      <c r="H830" s="27"/>
      <c r="I830" s="27"/>
      <c r="J830" s="27"/>
      <c r="K830" s="66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15.75" customHeight="1" x14ac:dyDescent="0.2">
      <c r="A831" s="27"/>
      <c r="B831" s="27"/>
      <c r="C831" s="27"/>
      <c r="D831" s="27"/>
      <c r="E831" s="59"/>
      <c r="F831" s="27"/>
      <c r="G831" s="27"/>
      <c r="H831" s="27"/>
      <c r="I831" s="27"/>
      <c r="J831" s="27"/>
      <c r="K831" s="66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15.75" customHeight="1" x14ac:dyDescent="0.2">
      <c r="A832" s="27"/>
      <c r="B832" s="27"/>
      <c r="C832" s="27"/>
      <c r="D832" s="27"/>
      <c r="E832" s="59"/>
      <c r="F832" s="27"/>
      <c r="G832" s="27"/>
      <c r="H832" s="27"/>
      <c r="I832" s="27"/>
      <c r="J832" s="27"/>
      <c r="K832" s="66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15.75" customHeight="1" x14ac:dyDescent="0.2">
      <c r="A833" s="27"/>
      <c r="B833" s="27"/>
      <c r="C833" s="27"/>
      <c r="D833" s="27"/>
      <c r="E833" s="59"/>
      <c r="F833" s="27"/>
      <c r="G833" s="27"/>
      <c r="H833" s="27"/>
      <c r="I833" s="27"/>
      <c r="J833" s="27"/>
      <c r="K833" s="66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15.75" customHeight="1" x14ac:dyDescent="0.2">
      <c r="A834" s="27"/>
      <c r="B834" s="27"/>
      <c r="C834" s="27"/>
      <c r="D834" s="27"/>
      <c r="E834" s="59"/>
      <c r="F834" s="27"/>
      <c r="G834" s="27"/>
      <c r="H834" s="27"/>
      <c r="I834" s="27"/>
      <c r="J834" s="27"/>
      <c r="K834" s="66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15.75" customHeight="1" x14ac:dyDescent="0.2">
      <c r="A835" s="27"/>
      <c r="B835" s="27"/>
      <c r="C835" s="27"/>
      <c r="D835" s="27"/>
      <c r="E835" s="59"/>
      <c r="F835" s="27"/>
      <c r="G835" s="27"/>
      <c r="H835" s="27"/>
      <c r="I835" s="27"/>
      <c r="J835" s="27"/>
      <c r="K835" s="66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15.75" customHeight="1" x14ac:dyDescent="0.2">
      <c r="A836" s="27"/>
      <c r="B836" s="27"/>
      <c r="C836" s="27"/>
      <c r="D836" s="27"/>
      <c r="E836" s="59"/>
      <c r="F836" s="27"/>
      <c r="G836" s="27"/>
      <c r="H836" s="27"/>
      <c r="I836" s="27"/>
      <c r="J836" s="27"/>
      <c r="K836" s="66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15.75" customHeight="1" x14ac:dyDescent="0.2">
      <c r="A837" s="27"/>
      <c r="B837" s="27"/>
      <c r="C837" s="27"/>
      <c r="D837" s="27"/>
      <c r="E837" s="59"/>
      <c r="F837" s="27"/>
      <c r="G837" s="27"/>
      <c r="H837" s="27"/>
      <c r="I837" s="27"/>
      <c r="J837" s="27"/>
      <c r="K837" s="66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15.75" customHeight="1" x14ac:dyDescent="0.2">
      <c r="A838" s="27"/>
      <c r="B838" s="27"/>
      <c r="C838" s="27"/>
      <c r="D838" s="27"/>
      <c r="E838" s="59"/>
      <c r="F838" s="27"/>
      <c r="G838" s="27"/>
      <c r="H838" s="27"/>
      <c r="I838" s="27"/>
      <c r="J838" s="27"/>
      <c r="K838" s="66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15.75" customHeight="1" x14ac:dyDescent="0.2">
      <c r="A839" s="27"/>
      <c r="B839" s="27"/>
      <c r="C839" s="27"/>
      <c r="D839" s="27"/>
      <c r="E839" s="59"/>
      <c r="F839" s="27"/>
      <c r="G839" s="27"/>
      <c r="H839" s="27"/>
      <c r="I839" s="27"/>
      <c r="J839" s="27"/>
      <c r="K839" s="66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15.75" customHeight="1" x14ac:dyDescent="0.2">
      <c r="A840" s="27"/>
      <c r="B840" s="27"/>
      <c r="C840" s="27"/>
      <c r="D840" s="27"/>
      <c r="E840" s="59"/>
      <c r="F840" s="27"/>
      <c r="G840" s="27"/>
      <c r="H840" s="27"/>
      <c r="I840" s="27"/>
      <c r="J840" s="27"/>
      <c r="K840" s="66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15.75" customHeight="1" x14ac:dyDescent="0.2">
      <c r="A841" s="27"/>
      <c r="B841" s="27"/>
      <c r="C841" s="27"/>
      <c r="D841" s="27"/>
      <c r="E841" s="59"/>
      <c r="F841" s="27"/>
      <c r="G841" s="27"/>
      <c r="H841" s="27"/>
      <c r="I841" s="27"/>
      <c r="J841" s="27"/>
      <c r="K841" s="66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15.75" customHeight="1" x14ac:dyDescent="0.2">
      <c r="A842" s="27"/>
      <c r="B842" s="27"/>
      <c r="C842" s="27"/>
      <c r="D842" s="27"/>
      <c r="E842" s="59"/>
      <c r="F842" s="27"/>
      <c r="G842" s="27"/>
      <c r="H842" s="27"/>
      <c r="I842" s="27"/>
      <c r="J842" s="27"/>
      <c r="K842" s="66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15.75" customHeight="1" x14ac:dyDescent="0.2">
      <c r="A843" s="27"/>
      <c r="B843" s="27"/>
      <c r="C843" s="27"/>
      <c r="D843" s="27"/>
      <c r="E843" s="59"/>
      <c r="F843" s="27"/>
      <c r="G843" s="27"/>
      <c r="H843" s="27"/>
      <c r="I843" s="27"/>
      <c r="J843" s="27"/>
      <c r="K843" s="66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15.75" customHeight="1" x14ac:dyDescent="0.2">
      <c r="A844" s="27"/>
      <c r="B844" s="27"/>
      <c r="C844" s="27"/>
      <c r="D844" s="27"/>
      <c r="E844" s="59"/>
      <c r="F844" s="27"/>
      <c r="G844" s="27"/>
      <c r="H844" s="27"/>
      <c r="I844" s="27"/>
      <c r="J844" s="27"/>
      <c r="K844" s="66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15.75" customHeight="1" x14ac:dyDescent="0.2">
      <c r="A845" s="27"/>
      <c r="B845" s="27"/>
      <c r="C845" s="27"/>
      <c r="D845" s="27"/>
      <c r="E845" s="59"/>
      <c r="F845" s="27"/>
      <c r="G845" s="27"/>
      <c r="H845" s="27"/>
      <c r="I845" s="27"/>
      <c r="J845" s="27"/>
      <c r="K845" s="66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15.75" customHeight="1" x14ac:dyDescent="0.2">
      <c r="A846" s="27"/>
      <c r="B846" s="27"/>
      <c r="C846" s="27"/>
      <c r="D846" s="27"/>
      <c r="E846" s="59"/>
      <c r="F846" s="27"/>
      <c r="G846" s="27"/>
      <c r="H846" s="27"/>
      <c r="I846" s="27"/>
      <c r="J846" s="27"/>
      <c r="K846" s="66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15.75" customHeight="1" x14ac:dyDescent="0.2">
      <c r="A847" s="27"/>
      <c r="B847" s="27"/>
      <c r="C847" s="27"/>
      <c r="D847" s="27"/>
      <c r="E847" s="59"/>
      <c r="F847" s="27"/>
      <c r="G847" s="27"/>
      <c r="H847" s="27"/>
      <c r="I847" s="27"/>
      <c r="J847" s="27"/>
      <c r="K847" s="66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15.75" customHeight="1" x14ac:dyDescent="0.2">
      <c r="A848" s="27"/>
      <c r="B848" s="27"/>
      <c r="C848" s="27"/>
      <c r="D848" s="27"/>
      <c r="E848" s="59"/>
      <c r="F848" s="27"/>
      <c r="G848" s="27"/>
      <c r="H848" s="27"/>
      <c r="I848" s="27"/>
      <c r="J848" s="27"/>
      <c r="K848" s="66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15.75" customHeight="1" x14ac:dyDescent="0.2">
      <c r="A849" s="27"/>
      <c r="B849" s="27"/>
      <c r="C849" s="27"/>
      <c r="D849" s="27"/>
      <c r="E849" s="59"/>
      <c r="F849" s="27"/>
      <c r="G849" s="27"/>
      <c r="H849" s="27"/>
      <c r="I849" s="27"/>
      <c r="J849" s="27"/>
      <c r="K849" s="66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15.75" customHeight="1" x14ac:dyDescent="0.2">
      <c r="A850" s="27"/>
      <c r="B850" s="27"/>
      <c r="C850" s="27"/>
      <c r="D850" s="27"/>
      <c r="E850" s="59"/>
      <c r="F850" s="27"/>
      <c r="G850" s="27"/>
      <c r="H850" s="27"/>
      <c r="I850" s="27"/>
      <c r="J850" s="27"/>
      <c r="K850" s="66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15.75" customHeight="1" x14ac:dyDescent="0.2">
      <c r="A851" s="27"/>
      <c r="B851" s="27"/>
      <c r="C851" s="27"/>
      <c r="D851" s="27"/>
      <c r="E851" s="59"/>
      <c r="F851" s="27"/>
      <c r="G851" s="27"/>
      <c r="H851" s="27"/>
      <c r="I851" s="27"/>
      <c r="J851" s="27"/>
      <c r="K851" s="66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15.75" customHeight="1" x14ac:dyDescent="0.2">
      <c r="A852" s="27"/>
      <c r="B852" s="27"/>
      <c r="C852" s="27"/>
      <c r="D852" s="27"/>
      <c r="E852" s="59"/>
      <c r="F852" s="27"/>
      <c r="G852" s="27"/>
      <c r="H852" s="27"/>
      <c r="I852" s="27"/>
      <c r="J852" s="27"/>
      <c r="K852" s="66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15.75" customHeight="1" x14ac:dyDescent="0.2">
      <c r="A853" s="27"/>
      <c r="B853" s="27"/>
      <c r="C853" s="27"/>
      <c r="D853" s="27"/>
      <c r="E853" s="59"/>
      <c r="F853" s="27"/>
      <c r="G853" s="27"/>
      <c r="H853" s="27"/>
      <c r="I853" s="27"/>
      <c r="J853" s="27"/>
      <c r="K853" s="66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15.75" customHeight="1" x14ac:dyDescent="0.2">
      <c r="A854" s="27"/>
      <c r="B854" s="27"/>
      <c r="C854" s="27"/>
      <c r="D854" s="27"/>
      <c r="E854" s="59"/>
      <c r="F854" s="27"/>
      <c r="G854" s="27"/>
      <c r="H854" s="27"/>
      <c r="I854" s="27"/>
      <c r="J854" s="27"/>
      <c r="K854" s="66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15.75" customHeight="1" x14ac:dyDescent="0.2">
      <c r="A855" s="27"/>
      <c r="B855" s="27"/>
      <c r="C855" s="27"/>
      <c r="D855" s="27"/>
      <c r="E855" s="59"/>
      <c r="F855" s="27"/>
      <c r="G855" s="27"/>
      <c r="H855" s="27"/>
      <c r="I855" s="27"/>
      <c r="J855" s="27"/>
      <c r="K855" s="66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15.75" customHeight="1" x14ac:dyDescent="0.2">
      <c r="A856" s="27"/>
      <c r="B856" s="27"/>
      <c r="C856" s="27"/>
      <c r="D856" s="27"/>
      <c r="E856" s="59"/>
      <c r="F856" s="27"/>
      <c r="G856" s="27"/>
      <c r="H856" s="27"/>
      <c r="I856" s="27"/>
      <c r="J856" s="27"/>
      <c r="K856" s="66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15.75" customHeight="1" x14ac:dyDescent="0.2">
      <c r="A857" s="27"/>
      <c r="B857" s="27"/>
      <c r="C857" s="27"/>
      <c r="D857" s="27"/>
      <c r="E857" s="59"/>
      <c r="F857" s="27"/>
      <c r="G857" s="27"/>
      <c r="H857" s="27"/>
      <c r="I857" s="27"/>
      <c r="J857" s="27"/>
      <c r="K857" s="66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15.75" customHeight="1" x14ac:dyDescent="0.2">
      <c r="A858" s="27"/>
      <c r="B858" s="27"/>
      <c r="C858" s="27"/>
      <c r="D858" s="27"/>
      <c r="E858" s="59"/>
      <c r="F858" s="27"/>
      <c r="G858" s="27"/>
      <c r="H858" s="27"/>
      <c r="I858" s="27"/>
      <c r="J858" s="27"/>
      <c r="K858" s="66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15.75" customHeight="1" x14ac:dyDescent="0.2">
      <c r="A859" s="27"/>
      <c r="B859" s="27"/>
      <c r="C859" s="27"/>
      <c r="D859" s="27"/>
      <c r="E859" s="59"/>
      <c r="F859" s="27"/>
      <c r="G859" s="27"/>
      <c r="H859" s="27"/>
      <c r="I859" s="27"/>
      <c r="J859" s="27"/>
      <c r="K859" s="66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15.75" customHeight="1" x14ac:dyDescent="0.2">
      <c r="A860" s="27"/>
      <c r="B860" s="27"/>
      <c r="C860" s="27"/>
      <c r="D860" s="27"/>
      <c r="E860" s="59"/>
      <c r="F860" s="27"/>
      <c r="G860" s="27"/>
      <c r="H860" s="27"/>
      <c r="I860" s="27"/>
      <c r="J860" s="27"/>
      <c r="K860" s="66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15.75" customHeight="1" x14ac:dyDescent="0.2">
      <c r="A861" s="27"/>
      <c r="B861" s="27"/>
      <c r="C861" s="27"/>
      <c r="D861" s="27"/>
      <c r="E861" s="59"/>
      <c r="F861" s="27"/>
      <c r="G861" s="27"/>
      <c r="H861" s="27"/>
      <c r="I861" s="27"/>
      <c r="J861" s="27"/>
      <c r="K861" s="66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15.75" customHeight="1" x14ac:dyDescent="0.2">
      <c r="A862" s="27"/>
      <c r="B862" s="27"/>
      <c r="C862" s="27"/>
      <c r="D862" s="27"/>
      <c r="E862" s="59"/>
      <c r="F862" s="27"/>
      <c r="G862" s="27"/>
      <c r="H862" s="27"/>
      <c r="I862" s="27"/>
      <c r="J862" s="27"/>
      <c r="K862" s="66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15.75" customHeight="1" x14ac:dyDescent="0.2">
      <c r="A863" s="27"/>
      <c r="B863" s="27"/>
      <c r="C863" s="27"/>
      <c r="D863" s="27"/>
      <c r="E863" s="59"/>
      <c r="F863" s="27"/>
      <c r="G863" s="27"/>
      <c r="H863" s="27"/>
      <c r="I863" s="27"/>
      <c r="J863" s="27"/>
      <c r="K863" s="66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15.75" customHeight="1" x14ac:dyDescent="0.2">
      <c r="A864" s="27"/>
      <c r="B864" s="27"/>
      <c r="C864" s="27"/>
      <c r="D864" s="27"/>
      <c r="E864" s="59"/>
      <c r="F864" s="27"/>
      <c r="G864" s="27"/>
      <c r="H864" s="27"/>
      <c r="I864" s="27"/>
      <c r="J864" s="27"/>
      <c r="K864" s="66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15.75" customHeight="1" x14ac:dyDescent="0.2">
      <c r="A865" s="27"/>
      <c r="B865" s="27"/>
      <c r="C865" s="27"/>
      <c r="D865" s="27"/>
      <c r="E865" s="59"/>
      <c r="F865" s="27"/>
      <c r="G865" s="27"/>
      <c r="H865" s="27"/>
      <c r="I865" s="27"/>
      <c r="J865" s="27"/>
      <c r="K865" s="66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15.75" customHeight="1" x14ac:dyDescent="0.2">
      <c r="A866" s="27"/>
      <c r="B866" s="27"/>
      <c r="C866" s="27"/>
      <c r="D866" s="27"/>
      <c r="E866" s="59"/>
      <c r="F866" s="27"/>
      <c r="G866" s="27"/>
      <c r="H866" s="27"/>
      <c r="I866" s="27"/>
      <c r="J866" s="27"/>
      <c r="K866" s="66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15.75" customHeight="1" x14ac:dyDescent="0.2">
      <c r="A867" s="27"/>
      <c r="B867" s="27"/>
      <c r="C867" s="27"/>
      <c r="D867" s="27"/>
      <c r="E867" s="59"/>
      <c r="F867" s="27"/>
      <c r="G867" s="27"/>
      <c r="H867" s="27"/>
      <c r="I867" s="27"/>
      <c r="J867" s="27"/>
      <c r="K867" s="66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15.75" customHeight="1" x14ac:dyDescent="0.2">
      <c r="A868" s="27"/>
      <c r="B868" s="27"/>
      <c r="C868" s="27"/>
      <c r="D868" s="27"/>
      <c r="E868" s="59"/>
      <c r="F868" s="27"/>
      <c r="G868" s="27"/>
      <c r="H868" s="27"/>
      <c r="I868" s="27"/>
      <c r="J868" s="27"/>
      <c r="K868" s="66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15.75" customHeight="1" x14ac:dyDescent="0.2">
      <c r="A869" s="27"/>
      <c r="B869" s="27"/>
      <c r="C869" s="27"/>
      <c r="D869" s="27"/>
      <c r="E869" s="59"/>
      <c r="F869" s="27"/>
      <c r="G869" s="27"/>
      <c r="H869" s="27"/>
      <c r="I869" s="27"/>
      <c r="J869" s="27"/>
      <c r="K869" s="66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15.75" customHeight="1" x14ac:dyDescent="0.2">
      <c r="A870" s="27"/>
      <c r="B870" s="27"/>
      <c r="C870" s="27"/>
      <c r="D870" s="27"/>
      <c r="E870" s="59"/>
      <c r="F870" s="27"/>
      <c r="G870" s="27"/>
      <c r="H870" s="27"/>
      <c r="I870" s="27"/>
      <c r="J870" s="27"/>
      <c r="K870" s="66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15.75" customHeight="1" x14ac:dyDescent="0.2">
      <c r="A871" s="27"/>
      <c r="B871" s="27"/>
      <c r="C871" s="27"/>
      <c r="D871" s="27"/>
      <c r="E871" s="59"/>
      <c r="F871" s="27"/>
      <c r="G871" s="27"/>
      <c r="H871" s="27"/>
      <c r="I871" s="27"/>
      <c r="J871" s="27"/>
      <c r="K871" s="66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15.75" customHeight="1" x14ac:dyDescent="0.2">
      <c r="A872" s="27"/>
      <c r="B872" s="27"/>
      <c r="C872" s="27"/>
      <c r="D872" s="27"/>
      <c r="E872" s="59"/>
      <c r="F872" s="27"/>
      <c r="G872" s="27"/>
      <c r="H872" s="27"/>
      <c r="I872" s="27"/>
      <c r="J872" s="27"/>
      <c r="K872" s="66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15.75" customHeight="1" x14ac:dyDescent="0.2">
      <c r="A873" s="27"/>
      <c r="B873" s="27"/>
      <c r="C873" s="27"/>
      <c r="D873" s="27"/>
      <c r="E873" s="59"/>
      <c r="F873" s="27"/>
      <c r="G873" s="27"/>
      <c r="H873" s="27"/>
      <c r="I873" s="27"/>
      <c r="J873" s="27"/>
      <c r="K873" s="66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15.75" customHeight="1" x14ac:dyDescent="0.2">
      <c r="A874" s="27"/>
      <c r="B874" s="27"/>
      <c r="C874" s="27"/>
      <c r="D874" s="27"/>
      <c r="E874" s="59"/>
      <c r="F874" s="27"/>
      <c r="G874" s="27"/>
      <c r="H874" s="27"/>
      <c r="I874" s="27"/>
      <c r="J874" s="27"/>
      <c r="K874" s="66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15.75" customHeight="1" x14ac:dyDescent="0.2">
      <c r="A875" s="27"/>
      <c r="B875" s="27"/>
      <c r="C875" s="27"/>
      <c r="D875" s="27"/>
      <c r="E875" s="59"/>
      <c r="F875" s="27"/>
      <c r="G875" s="27"/>
      <c r="H875" s="27"/>
      <c r="I875" s="27"/>
      <c r="J875" s="27"/>
      <c r="K875" s="66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15.75" customHeight="1" x14ac:dyDescent="0.2">
      <c r="A876" s="27"/>
      <c r="B876" s="27"/>
      <c r="C876" s="27"/>
      <c r="D876" s="27"/>
      <c r="E876" s="59"/>
      <c r="F876" s="27"/>
      <c r="G876" s="27"/>
      <c r="H876" s="27"/>
      <c r="I876" s="27"/>
      <c r="J876" s="27"/>
      <c r="K876" s="66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15.75" customHeight="1" x14ac:dyDescent="0.2">
      <c r="A877" s="27"/>
      <c r="B877" s="27"/>
      <c r="C877" s="27"/>
      <c r="D877" s="27"/>
      <c r="E877" s="59"/>
      <c r="F877" s="27"/>
      <c r="G877" s="27"/>
      <c r="H877" s="27"/>
      <c r="I877" s="27"/>
      <c r="J877" s="27"/>
      <c r="K877" s="66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15.75" customHeight="1" x14ac:dyDescent="0.2">
      <c r="A878" s="27"/>
      <c r="B878" s="27"/>
      <c r="C878" s="27"/>
      <c r="D878" s="27"/>
      <c r="E878" s="59"/>
      <c r="F878" s="27"/>
      <c r="G878" s="27"/>
      <c r="H878" s="27"/>
      <c r="I878" s="27"/>
      <c r="J878" s="27"/>
      <c r="K878" s="66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15.75" customHeight="1" x14ac:dyDescent="0.2">
      <c r="A879" s="27"/>
      <c r="B879" s="27"/>
      <c r="C879" s="27"/>
      <c r="D879" s="27"/>
      <c r="E879" s="59"/>
      <c r="F879" s="27"/>
      <c r="G879" s="27"/>
      <c r="H879" s="27"/>
      <c r="I879" s="27"/>
      <c r="J879" s="27"/>
      <c r="K879" s="66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15.75" customHeight="1" x14ac:dyDescent="0.2">
      <c r="A880" s="27"/>
      <c r="B880" s="27"/>
      <c r="C880" s="27"/>
      <c r="D880" s="27"/>
      <c r="E880" s="59"/>
      <c r="F880" s="27"/>
      <c r="G880" s="27"/>
      <c r="H880" s="27"/>
      <c r="I880" s="27"/>
      <c r="J880" s="27"/>
      <c r="K880" s="66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15.75" customHeight="1" x14ac:dyDescent="0.2">
      <c r="A881" s="27"/>
      <c r="B881" s="27"/>
      <c r="C881" s="27"/>
      <c r="D881" s="27"/>
      <c r="E881" s="59"/>
      <c r="F881" s="27"/>
      <c r="G881" s="27"/>
      <c r="H881" s="27"/>
      <c r="I881" s="27"/>
      <c r="J881" s="27"/>
      <c r="K881" s="66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15.75" customHeight="1" x14ac:dyDescent="0.2">
      <c r="A882" s="27"/>
      <c r="B882" s="27"/>
      <c r="C882" s="27"/>
      <c r="D882" s="27"/>
      <c r="E882" s="59"/>
      <c r="F882" s="27"/>
      <c r="G882" s="27"/>
      <c r="H882" s="27"/>
      <c r="I882" s="27"/>
      <c r="J882" s="27"/>
      <c r="K882" s="66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15.75" customHeight="1" x14ac:dyDescent="0.2">
      <c r="A883" s="27"/>
      <c r="B883" s="27"/>
      <c r="C883" s="27"/>
      <c r="D883" s="27"/>
      <c r="E883" s="59"/>
      <c r="F883" s="27"/>
      <c r="G883" s="27"/>
      <c r="H883" s="27"/>
      <c r="I883" s="27"/>
      <c r="J883" s="27"/>
      <c r="K883" s="66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15.75" customHeight="1" x14ac:dyDescent="0.2">
      <c r="A884" s="27"/>
      <c r="B884" s="27"/>
      <c r="C884" s="27"/>
      <c r="D884" s="27"/>
      <c r="E884" s="59"/>
      <c r="F884" s="27"/>
      <c r="G884" s="27"/>
      <c r="H884" s="27"/>
      <c r="I884" s="27"/>
      <c r="J884" s="27"/>
      <c r="K884" s="66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15.75" customHeight="1" x14ac:dyDescent="0.2">
      <c r="A885" s="27"/>
      <c r="B885" s="27"/>
      <c r="C885" s="27"/>
      <c r="D885" s="27"/>
      <c r="E885" s="59"/>
      <c r="F885" s="27"/>
      <c r="G885" s="27"/>
      <c r="H885" s="27"/>
      <c r="I885" s="27"/>
      <c r="J885" s="27"/>
      <c r="K885" s="66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15.75" customHeight="1" x14ac:dyDescent="0.2">
      <c r="A886" s="27"/>
      <c r="B886" s="27"/>
      <c r="C886" s="27"/>
      <c r="D886" s="27"/>
      <c r="E886" s="59"/>
      <c r="F886" s="27"/>
      <c r="G886" s="27"/>
      <c r="H886" s="27"/>
      <c r="I886" s="27"/>
      <c r="J886" s="27"/>
      <c r="K886" s="66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15.75" customHeight="1" x14ac:dyDescent="0.2">
      <c r="A887" s="27"/>
      <c r="B887" s="27"/>
      <c r="C887" s="27"/>
      <c r="D887" s="27"/>
      <c r="E887" s="59"/>
      <c r="F887" s="27"/>
      <c r="G887" s="27"/>
      <c r="H887" s="27"/>
      <c r="I887" s="27"/>
      <c r="J887" s="27"/>
      <c r="K887" s="66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15.75" customHeight="1" x14ac:dyDescent="0.2">
      <c r="A888" s="27"/>
      <c r="B888" s="27"/>
      <c r="C888" s="27"/>
      <c r="D888" s="27"/>
      <c r="E888" s="59"/>
      <c r="F888" s="27"/>
      <c r="G888" s="27"/>
      <c r="H888" s="27"/>
      <c r="I888" s="27"/>
      <c r="J888" s="27"/>
      <c r="K888" s="66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15.75" customHeight="1" x14ac:dyDescent="0.2">
      <c r="A889" s="27"/>
      <c r="B889" s="27"/>
      <c r="C889" s="27"/>
      <c r="D889" s="27"/>
      <c r="E889" s="59"/>
      <c r="F889" s="27"/>
      <c r="G889" s="27"/>
      <c r="H889" s="27"/>
      <c r="I889" s="27"/>
      <c r="J889" s="27"/>
      <c r="K889" s="66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15.75" customHeight="1" x14ac:dyDescent="0.2">
      <c r="A890" s="27"/>
      <c r="B890" s="27"/>
      <c r="C890" s="27"/>
      <c r="D890" s="27"/>
      <c r="E890" s="59"/>
      <c r="F890" s="27"/>
      <c r="G890" s="27"/>
      <c r="H890" s="27"/>
      <c r="I890" s="27"/>
      <c r="J890" s="27"/>
      <c r="K890" s="66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15.75" customHeight="1" x14ac:dyDescent="0.2">
      <c r="A891" s="27"/>
      <c r="B891" s="27"/>
      <c r="C891" s="27"/>
      <c r="D891" s="27"/>
      <c r="E891" s="59"/>
      <c r="F891" s="27"/>
      <c r="G891" s="27"/>
      <c r="H891" s="27"/>
      <c r="I891" s="27"/>
      <c r="J891" s="27"/>
      <c r="K891" s="66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15.75" customHeight="1" x14ac:dyDescent="0.2">
      <c r="A892" s="27"/>
      <c r="B892" s="27"/>
      <c r="C892" s="27"/>
      <c r="D892" s="27"/>
      <c r="E892" s="59"/>
      <c r="F892" s="27"/>
      <c r="G892" s="27"/>
      <c r="H892" s="27"/>
      <c r="I892" s="27"/>
      <c r="J892" s="27"/>
      <c r="K892" s="66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15.75" customHeight="1" x14ac:dyDescent="0.2">
      <c r="A893" s="27"/>
      <c r="B893" s="27"/>
      <c r="C893" s="27"/>
      <c r="D893" s="27"/>
      <c r="E893" s="59"/>
      <c r="F893" s="27"/>
      <c r="G893" s="27"/>
      <c r="H893" s="27"/>
      <c r="I893" s="27"/>
      <c r="J893" s="27"/>
      <c r="K893" s="66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15.75" customHeight="1" x14ac:dyDescent="0.2">
      <c r="A894" s="27"/>
      <c r="B894" s="27"/>
      <c r="C894" s="27"/>
      <c r="D894" s="27"/>
      <c r="E894" s="59"/>
      <c r="F894" s="27"/>
      <c r="G894" s="27"/>
      <c r="H894" s="27"/>
      <c r="I894" s="27"/>
      <c r="J894" s="27"/>
      <c r="K894" s="66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15.75" customHeight="1" x14ac:dyDescent="0.2">
      <c r="A895" s="27"/>
      <c r="B895" s="27"/>
      <c r="C895" s="27"/>
      <c r="D895" s="27"/>
      <c r="E895" s="59"/>
      <c r="F895" s="27"/>
      <c r="G895" s="27"/>
      <c r="H895" s="27"/>
      <c r="I895" s="27"/>
      <c r="J895" s="27"/>
      <c r="K895" s="66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15.75" customHeight="1" x14ac:dyDescent="0.2">
      <c r="A896" s="27"/>
      <c r="B896" s="27"/>
      <c r="C896" s="27"/>
      <c r="D896" s="27"/>
      <c r="E896" s="59"/>
      <c r="F896" s="27"/>
      <c r="G896" s="27"/>
      <c r="H896" s="27"/>
      <c r="I896" s="27"/>
      <c r="J896" s="27"/>
      <c r="K896" s="66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15.75" customHeight="1" x14ac:dyDescent="0.2">
      <c r="A897" s="27"/>
      <c r="B897" s="27"/>
      <c r="C897" s="27"/>
      <c r="D897" s="27"/>
      <c r="E897" s="59"/>
      <c r="F897" s="27"/>
      <c r="G897" s="27"/>
      <c r="H897" s="27"/>
      <c r="I897" s="27"/>
      <c r="J897" s="27"/>
      <c r="K897" s="66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15.75" customHeight="1" x14ac:dyDescent="0.2">
      <c r="A898" s="27"/>
      <c r="B898" s="27"/>
      <c r="C898" s="27"/>
      <c r="D898" s="27"/>
      <c r="E898" s="59"/>
      <c r="F898" s="27"/>
      <c r="G898" s="27"/>
      <c r="H898" s="27"/>
      <c r="I898" s="27"/>
      <c r="J898" s="27"/>
      <c r="K898" s="66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15.75" customHeight="1" x14ac:dyDescent="0.2">
      <c r="A899" s="27"/>
      <c r="B899" s="27"/>
      <c r="C899" s="27"/>
      <c r="D899" s="27"/>
      <c r="E899" s="59"/>
      <c r="F899" s="27"/>
      <c r="G899" s="27"/>
      <c r="H899" s="27"/>
      <c r="I899" s="27"/>
      <c r="J899" s="27"/>
      <c r="K899" s="66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15.75" customHeight="1" x14ac:dyDescent="0.2">
      <c r="A900" s="27"/>
      <c r="B900" s="27"/>
      <c r="C900" s="27"/>
      <c r="D900" s="27"/>
      <c r="E900" s="59"/>
      <c r="F900" s="27"/>
      <c r="G900" s="27"/>
      <c r="H900" s="27"/>
      <c r="I900" s="27"/>
      <c r="J900" s="27"/>
      <c r="K900" s="66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15.75" customHeight="1" x14ac:dyDescent="0.2">
      <c r="A901" s="27"/>
      <c r="B901" s="27"/>
      <c r="C901" s="27"/>
      <c r="D901" s="27"/>
      <c r="E901" s="59"/>
      <c r="F901" s="27"/>
      <c r="G901" s="27"/>
      <c r="H901" s="27"/>
      <c r="I901" s="27"/>
      <c r="J901" s="27"/>
      <c r="K901" s="66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15.75" customHeight="1" x14ac:dyDescent="0.2">
      <c r="A902" s="27"/>
      <c r="B902" s="27"/>
      <c r="C902" s="27"/>
      <c r="D902" s="27"/>
      <c r="E902" s="59"/>
      <c r="F902" s="27"/>
      <c r="G902" s="27"/>
      <c r="H902" s="27"/>
      <c r="I902" s="27"/>
      <c r="J902" s="27"/>
      <c r="K902" s="66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15.75" customHeight="1" x14ac:dyDescent="0.2">
      <c r="A903" s="27"/>
      <c r="B903" s="27"/>
      <c r="C903" s="27"/>
      <c r="D903" s="27"/>
      <c r="E903" s="59"/>
      <c r="F903" s="27"/>
      <c r="G903" s="27"/>
      <c r="H903" s="27"/>
      <c r="I903" s="27"/>
      <c r="J903" s="27"/>
      <c r="K903" s="66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15.75" customHeight="1" x14ac:dyDescent="0.2">
      <c r="A904" s="27"/>
      <c r="B904" s="27"/>
      <c r="C904" s="27"/>
      <c r="D904" s="27"/>
      <c r="E904" s="59"/>
      <c r="F904" s="27"/>
      <c r="G904" s="27"/>
      <c r="H904" s="27"/>
      <c r="I904" s="27"/>
      <c r="J904" s="27"/>
      <c r="K904" s="66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15.75" customHeight="1" x14ac:dyDescent="0.2">
      <c r="A905" s="27"/>
      <c r="B905" s="27"/>
      <c r="C905" s="27"/>
      <c r="D905" s="27"/>
      <c r="E905" s="59"/>
      <c r="F905" s="27"/>
      <c r="G905" s="27"/>
      <c r="H905" s="27"/>
      <c r="I905" s="27"/>
      <c r="J905" s="27"/>
      <c r="K905" s="66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15.75" customHeight="1" x14ac:dyDescent="0.2">
      <c r="A906" s="27"/>
      <c r="B906" s="27"/>
      <c r="C906" s="27"/>
      <c r="D906" s="27"/>
      <c r="E906" s="59"/>
      <c r="F906" s="27"/>
      <c r="G906" s="27"/>
      <c r="H906" s="27"/>
      <c r="I906" s="27"/>
      <c r="J906" s="27"/>
      <c r="K906" s="66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15.75" customHeight="1" x14ac:dyDescent="0.2">
      <c r="A907" s="27"/>
      <c r="B907" s="27"/>
      <c r="C907" s="27"/>
      <c r="D907" s="27"/>
      <c r="E907" s="59"/>
      <c r="F907" s="27"/>
      <c r="G907" s="27"/>
      <c r="H907" s="27"/>
      <c r="I907" s="27"/>
      <c r="J907" s="27"/>
      <c r="K907" s="66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15.75" customHeight="1" x14ac:dyDescent="0.2">
      <c r="A908" s="27"/>
      <c r="B908" s="27"/>
      <c r="C908" s="27"/>
      <c r="D908" s="27"/>
      <c r="E908" s="59"/>
      <c r="F908" s="27"/>
      <c r="G908" s="27"/>
      <c r="H908" s="27"/>
      <c r="I908" s="27"/>
      <c r="J908" s="27"/>
      <c r="K908" s="66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15.75" customHeight="1" x14ac:dyDescent="0.2">
      <c r="A909" s="27"/>
      <c r="B909" s="27"/>
      <c r="C909" s="27"/>
      <c r="D909" s="27"/>
      <c r="E909" s="59"/>
      <c r="F909" s="27"/>
      <c r="G909" s="27"/>
      <c r="H909" s="27"/>
      <c r="I909" s="27"/>
      <c r="J909" s="27"/>
      <c r="K909" s="66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15.75" customHeight="1" x14ac:dyDescent="0.2">
      <c r="A910" s="27"/>
      <c r="B910" s="27"/>
      <c r="C910" s="27"/>
      <c r="D910" s="27"/>
      <c r="E910" s="59"/>
      <c r="F910" s="27"/>
      <c r="G910" s="27"/>
      <c r="H910" s="27"/>
      <c r="I910" s="27"/>
      <c r="J910" s="27"/>
      <c r="K910" s="66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15.75" customHeight="1" x14ac:dyDescent="0.2">
      <c r="A911" s="27"/>
      <c r="B911" s="27"/>
      <c r="C911" s="27"/>
      <c r="D911" s="27"/>
      <c r="E911" s="59"/>
      <c r="F911" s="27"/>
      <c r="G911" s="27"/>
      <c r="H911" s="27"/>
      <c r="I911" s="27"/>
      <c r="J911" s="27"/>
      <c r="K911" s="66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15.75" customHeight="1" x14ac:dyDescent="0.2">
      <c r="A912" s="27"/>
      <c r="B912" s="27"/>
      <c r="C912" s="27"/>
      <c r="D912" s="27"/>
      <c r="E912" s="59"/>
      <c r="F912" s="27"/>
      <c r="G912" s="27"/>
      <c r="H912" s="27"/>
      <c r="I912" s="27"/>
      <c r="J912" s="27"/>
      <c r="K912" s="66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15.75" customHeight="1" x14ac:dyDescent="0.2">
      <c r="A913" s="27"/>
      <c r="B913" s="27"/>
      <c r="C913" s="27"/>
      <c r="D913" s="27"/>
      <c r="E913" s="59"/>
      <c r="F913" s="27"/>
      <c r="G913" s="27"/>
      <c r="H913" s="27"/>
      <c r="I913" s="27"/>
      <c r="J913" s="27"/>
      <c r="K913" s="66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15.75" customHeight="1" x14ac:dyDescent="0.2">
      <c r="A914" s="27"/>
      <c r="B914" s="27"/>
      <c r="C914" s="27"/>
      <c r="D914" s="27"/>
      <c r="E914" s="59"/>
      <c r="F914" s="27"/>
      <c r="G914" s="27"/>
      <c r="H914" s="27"/>
      <c r="I914" s="27"/>
      <c r="J914" s="27"/>
      <c r="K914" s="66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15.75" customHeight="1" x14ac:dyDescent="0.2">
      <c r="A915" s="27"/>
      <c r="B915" s="27"/>
      <c r="C915" s="27"/>
      <c r="D915" s="27"/>
      <c r="E915" s="59"/>
      <c r="F915" s="27"/>
      <c r="G915" s="27"/>
      <c r="H915" s="27"/>
      <c r="I915" s="27"/>
      <c r="J915" s="27"/>
      <c r="K915" s="66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15.75" customHeight="1" x14ac:dyDescent="0.2">
      <c r="A916" s="27"/>
      <c r="B916" s="27"/>
      <c r="C916" s="27"/>
      <c r="D916" s="27"/>
      <c r="E916" s="59"/>
      <c r="F916" s="27"/>
      <c r="G916" s="27"/>
      <c r="H916" s="27"/>
      <c r="I916" s="27"/>
      <c r="J916" s="27"/>
      <c r="K916" s="66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15.75" customHeight="1" x14ac:dyDescent="0.2">
      <c r="A917" s="27"/>
      <c r="B917" s="27"/>
      <c r="C917" s="27"/>
      <c r="D917" s="27"/>
      <c r="E917" s="59"/>
      <c r="F917" s="27"/>
      <c r="G917" s="27"/>
      <c r="H917" s="27"/>
      <c r="I917" s="27"/>
      <c r="J917" s="27"/>
      <c r="K917" s="66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15.75" customHeight="1" x14ac:dyDescent="0.2">
      <c r="A918" s="27"/>
      <c r="B918" s="27"/>
      <c r="C918" s="27"/>
      <c r="D918" s="27"/>
      <c r="E918" s="59"/>
      <c r="F918" s="27"/>
      <c r="G918" s="27"/>
      <c r="H918" s="27"/>
      <c r="I918" s="27"/>
      <c r="J918" s="27"/>
      <c r="K918" s="66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15.75" customHeight="1" x14ac:dyDescent="0.2">
      <c r="A919" s="27"/>
      <c r="B919" s="27"/>
      <c r="C919" s="27"/>
      <c r="D919" s="27"/>
      <c r="E919" s="59"/>
      <c r="F919" s="27"/>
      <c r="G919" s="27"/>
      <c r="H919" s="27"/>
      <c r="I919" s="27"/>
      <c r="J919" s="27"/>
      <c r="K919" s="66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15.75" customHeight="1" x14ac:dyDescent="0.2">
      <c r="A920" s="27"/>
      <c r="B920" s="27"/>
      <c r="C920" s="27"/>
      <c r="D920" s="27"/>
      <c r="E920" s="59"/>
      <c r="F920" s="27"/>
      <c r="G920" s="27"/>
      <c r="H920" s="27"/>
      <c r="I920" s="27"/>
      <c r="J920" s="27"/>
      <c r="K920" s="66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15.75" customHeight="1" x14ac:dyDescent="0.2">
      <c r="A921" s="27"/>
      <c r="B921" s="27"/>
      <c r="C921" s="27"/>
      <c r="D921" s="27"/>
      <c r="E921" s="59"/>
      <c r="F921" s="27"/>
      <c r="G921" s="27"/>
      <c r="H921" s="27"/>
      <c r="I921" s="27"/>
      <c r="J921" s="27"/>
      <c r="K921" s="66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15.75" customHeight="1" x14ac:dyDescent="0.2">
      <c r="A922" s="27"/>
      <c r="B922" s="27"/>
      <c r="C922" s="27"/>
      <c r="D922" s="27"/>
      <c r="E922" s="59"/>
      <c r="F922" s="27"/>
      <c r="G922" s="27"/>
      <c r="H922" s="27"/>
      <c r="I922" s="27"/>
      <c r="J922" s="27"/>
      <c r="K922" s="66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15.75" customHeight="1" x14ac:dyDescent="0.2">
      <c r="A923" s="27"/>
      <c r="B923" s="27"/>
      <c r="C923" s="27"/>
      <c r="D923" s="27"/>
      <c r="E923" s="59"/>
      <c r="F923" s="27"/>
      <c r="G923" s="27"/>
      <c r="H923" s="27"/>
      <c r="I923" s="27"/>
      <c r="J923" s="27"/>
      <c r="K923" s="66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15.75" customHeight="1" x14ac:dyDescent="0.2">
      <c r="A924" s="27"/>
      <c r="B924" s="27"/>
      <c r="C924" s="27"/>
      <c r="D924" s="27"/>
      <c r="E924" s="59"/>
      <c r="F924" s="27"/>
      <c r="G924" s="27"/>
      <c r="H924" s="27"/>
      <c r="I924" s="27"/>
      <c r="J924" s="27"/>
      <c r="K924" s="66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15.75" customHeight="1" x14ac:dyDescent="0.2">
      <c r="A925" s="27"/>
      <c r="B925" s="27"/>
      <c r="C925" s="27"/>
      <c r="D925" s="27"/>
      <c r="E925" s="59"/>
      <c r="F925" s="27"/>
      <c r="G925" s="27"/>
      <c r="H925" s="27"/>
      <c r="I925" s="27"/>
      <c r="J925" s="27"/>
      <c r="K925" s="66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15.75" customHeight="1" x14ac:dyDescent="0.2">
      <c r="A926" s="27"/>
      <c r="B926" s="27"/>
      <c r="C926" s="27"/>
      <c r="D926" s="27"/>
      <c r="E926" s="59"/>
      <c r="F926" s="27"/>
      <c r="G926" s="27"/>
      <c r="H926" s="27"/>
      <c r="I926" s="27"/>
      <c r="J926" s="27"/>
      <c r="K926" s="66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15.75" customHeight="1" x14ac:dyDescent="0.2">
      <c r="A927" s="27"/>
      <c r="B927" s="27"/>
      <c r="C927" s="27"/>
      <c r="D927" s="27"/>
      <c r="E927" s="59"/>
      <c r="F927" s="27"/>
      <c r="G927" s="27"/>
      <c r="H927" s="27"/>
      <c r="I927" s="27"/>
      <c r="J927" s="27"/>
      <c r="K927" s="66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15.75" customHeight="1" x14ac:dyDescent="0.2">
      <c r="A928" s="27"/>
      <c r="B928" s="27"/>
      <c r="C928" s="27"/>
      <c r="D928" s="27"/>
      <c r="E928" s="59"/>
      <c r="F928" s="27"/>
      <c r="G928" s="27"/>
      <c r="H928" s="27"/>
      <c r="I928" s="27"/>
      <c r="J928" s="27"/>
      <c r="K928" s="66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15.75" customHeight="1" x14ac:dyDescent="0.2">
      <c r="A929" s="27"/>
      <c r="B929" s="27"/>
      <c r="C929" s="27"/>
      <c r="D929" s="27"/>
      <c r="E929" s="59"/>
      <c r="F929" s="27"/>
      <c r="G929" s="27"/>
      <c r="H929" s="27"/>
      <c r="I929" s="27"/>
      <c r="J929" s="27"/>
      <c r="K929" s="66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15.75" customHeight="1" x14ac:dyDescent="0.2">
      <c r="A930" s="27"/>
      <c r="B930" s="27"/>
      <c r="C930" s="27"/>
      <c r="D930" s="27"/>
      <c r="E930" s="59"/>
      <c r="F930" s="27"/>
      <c r="G930" s="27"/>
      <c r="H930" s="27"/>
      <c r="I930" s="27"/>
      <c r="J930" s="27"/>
      <c r="K930" s="66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15.75" customHeight="1" x14ac:dyDescent="0.2">
      <c r="A931" s="27"/>
      <c r="B931" s="27"/>
      <c r="C931" s="27"/>
      <c r="D931" s="27"/>
      <c r="E931" s="59"/>
      <c r="F931" s="27"/>
      <c r="G931" s="27"/>
      <c r="H931" s="27"/>
      <c r="I931" s="27"/>
      <c r="J931" s="27"/>
      <c r="K931" s="66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15.75" customHeight="1" x14ac:dyDescent="0.2">
      <c r="A932" s="27"/>
      <c r="B932" s="27"/>
      <c r="C932" s="27"/>
      <c r="D932" s="27"/>
      <c r="E932" s="59"/>
      <c r="F932" s="27"/>
      <c r="G932" s="27"/>
      <c r="H932" s="27"/>
      <c r="I932" s="27"/>
      <c r="J932" s="27"/>
      <c r="K932" s="66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15.75" customHeight="1" x14ac:dyDescent="0.2">
      <c r="A933" s="27"/>
      <c r="B933" s="27"/>
      <c r="C933" s="27"/>
      <c r="D933" s="27"/>
      <c r="E933" s="59"/>
      <c r="F933" s="27"/>
      <c r="G933" s="27"/>
      <c r="H933" s="27"/>
      <c r="I933" s="27"/>
      <c r="J933" s="27"/>
      <c r="K933" s="66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15.75" customHeight="1" x14ac:dyDescent="0.2">
      <c r="A934" s="27"/>
      <c r="B934" s="27"/>
      <c r="C934" s="27"/>
      <c r="D934" s="27"/>
      <c r="E934" s="59"/>
      <c r="F934" s="27"/>
      <c r="G934" s="27"/>
      <c r="H934" s="27"/>
      <c r="I934" s="27"/>
      <c r="J934" s="27"/>
      <c r="K934" s="66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15.75" customHeight="1" x14ac:dyDescent="0.2">
      <c r="A935" s="27"/>
      <c r="B935" s="27"/>
      <c r="C935" s="27"/>
      <c r="D935" s="27"/>
      <c r="E935" s="59"/>
      <c r="F935" s="27"/>
      <c r="G935" s="27"/>
      <c r="H935" s="27"/>
      <c r="I935" s="27"/>
      <c r="J935" s="27"/>
      <c r="K935" s="66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15.75" customHeight="1" x14ac:dyDescent="0.2">
      <c r="A936" s="27"/>
      <c r="B936" s="27"/>
      <c r="C936" s="27"/>
      <c r="D936" s="27"/>
      <c r="E936" s="59"/>
      <c r="F936" s="27"/>
      <c r="G936" s="27"/>
      <c r="H936" s="27"/>
      <c r="I936" s="27"/>
      <c r="J936" s="27"/>
      <c r="K936" s="66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15.75" customHeight="1" x14ac:dyDescent="0.2">
      <c r="A937" s="27"/>
      <c r="B937" s="27"/>
      <c r="C937" s="27"/>
      <c r="D937" s="27"/>
      <c r="E937" s="59"/>
      <c r="F937" s="27"/>
      <c r="G937" s="27"/>
      <c r="H937" s="27"/>
      <c r="I937" s="27"/>
      <c r="J937" s="27"/>
      <c r="K937" s="66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15.75" customHeight="1" x14ac:dyDescent="0.2">
      <c r="A938" s="27"/>
      <c r="B938" s="27"/>
      <c r="C938" s="27"/>
      <c r="D938" s="27"/>
      <c r="E938" s="59"/>
      <c r="F938" s="27"/>
      <c r="G938" s="27"/>
      <c r="H938" s="27"/>
      <c r="I938" s="27"/>
      <c r="J938" s="27"/>
      <c r="K938" s="66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15.75" customHeight="1" x14ac:dyDescent="0.2">
      <c r="A939" s="27"/>
      <c r="B939" s="27"/>
      <c r="C939" s="27"/>
      <c r="D939" s="27"/>
      <c r="E939" s="59"/>
      <c r="F939" s="27"/>
      <c r="G939" s="27"/>
      <c r="H939" s="27"/>
      <c r="I939" s="27"/>
      <c r="J939" s="27"/>
      <c r="K939" s="66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15.75" customHeight="1" x14ac:dyDescent="0.2">
      <c r="A940" s="27"/>
      <c r="B940" s="27"/>
      <c r="C940" s="27"/>
      <c r="D940" s="27"/>
      <c r="E940" s="59"/>
      <c r="F940" s="27"/>
      <c r="G940" s="27"/>
      <c r="H940" s="27"/>
      <c r="I940" s="27"/>
      <c r="J940" s="27"/>
      <c r="K940" s="66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15.75" customHeight="1" x14ac:dyDescent="0.2">
      <c r="A941" s="27"/>
      <c r="B941" s="27"/>
      <c r="C941" s="27"/>
      <c r="D941" s="27"/>
      <c r="E941" s="59"/>
      <c r="F941" s="27"/>
      <c r="G941" s="27"/>
      <c r="H941" s="27"/>
      <c r="I941" s="27"/>
      <c r="J941" s="27"/>
      <c r="K941" s="66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15.75" customHeight="1" x14ac:dyDescent="0.2">
      <c r="A942" s="27"/>
      <c r="B942" s="27"/>
      <c r="C942" s="27"/>
      <c r="D942" s="27"/>
      <c r="E942" s="59"/>
      <c r="F942" s="27"/>
      <c r="G942" s="27"/>
      <c r="H942" s="27"/>
      <c r="I942" s="27"/>
      <c r="J942" s="27"/>
      <c r="K942" s="66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15.75" customHeight="1" x14ac:dyDescent="0.2">
      <c r="A943" s="27"/>
      <c r="B943" s="27"/>
      <c r="C943" s="27"/>
      <c r="D943" s="27"/>
      <c r="E943" s="59"/>
      <c r="F943" s="27"/>
      <c r="G943" s="27"/>
      <c r="H943" s="27"/>
      <c r="I943" s="27"/>
      <c r="J943" s="27"/>
      <c r="K943" s="66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15.75" customHeight="1" x14ac:dyDescent="0.2">
      <c r="A944" s="27"/>
      <c r="B944" s="27"/>
      <c r="C944" s="27"/>
      <c r="D944" s="27"/>
      <c r="E944" s="59"/>
      <c r="F944" s="27"/>
      <c r="G944" s="27"/>
      <c r="H944" s="27"/>
      <c r="I944" s="27"/>
      <c r="J944" s="27"/>
      <c r="K944" s="66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15.75" customHeight="1" x14ac:dyDescent="0.2">
      <c r="A945" s="27"/>
      <c r="B945" s="27"/>
      <c r="C945" s="27"/>
      <c r="D945" s="27"/>
      <c r="E945" s="59"/>
      <c r="F945" s="27"/>
      <c r="G945" s="27"/>
      <c r="H945" s="27"/>
      <c r="I945" s="27"/>
      <c r="J945" s="27"/>
      <c r="K945" s="66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15.75" customHeight="1" x14ac:dyDescent="0.2">
      <c r="A946" s="27"/>
      <c r="B946" s="27"/>
      <c r="C946" s="27"/>
      <c r="D946" s="27"/>
      <c r="E946" s="59"/>
      <c r="F946" s="27"/>
      <c r="G946" s="27"/>
      <c r="H946" s="27"/>
      <c r="I946" s="27"/>
      <c r="J946" s="27"/>
      <c r="K946" s="66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15.75" customHeight="1" x14ac:dyDescent="0.2">
      <c r="A947" s="27"/>
      <c r="B947" s="27"/>
      <c r="C947" s="27"/>
      <c r="D947" s="27"/>
      <c r="E947" s="59"/>
      <c r="F947" s="27"/>
      <c r="G947" s="27"/>
      <c r="H947" s="27"/>
      <c r="I947" s="27"/>
      <c r="J947" s="27"/>
      <c r="K947" s="66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15.75" customHeight="1" x14ac:dyDescent="0.2">
      <c r="A948" s="27"/>
      <c r="B948" s="27"/>
      <c r="C948" s="27"/>
      <c r="D948" s="27"/>
      <c r="E948" s="59"/>
      <c r="F948" s="27"/>
      <c r="G948" s="27"/>
      <c r="H948" s="27"/>
      <c r="I948" s="27"/>
      <c r="J948" s="27"/>
      <c r="K948" s="66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15.75" customHeight="1" x14ac:dyDescent="0.2">
      <c r="A949" s="27"/>
      <c r="B949" s="27"/>
      <c r="C949" s="27"/>
      <c r="D949" s="27"/>
      <c r="E949" s="59"/>
      <c r="F949" s="27"/>
      <c r="G949" s="27"/>
      <c r="H949" s="27"/>
      <c r="I949" s="27"/>
      <c r="J949" s="27"/>
      <c r="K949" s="66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15.75" customHeight="1" x14ac:dyDescent="0.2">
      <c r="A950" s="27"/>
      <c r="B950" s="27"/>
      <c r="C950" s="27"/>
      <c r="D950" s="27"/>
      <c r="E950" s="59"/>
      <c r="F950" s="27"/>
      <c r="G950" s="27"/>
      <c r="H950" s="27"/>
      <c r="I950" s="27"/>
      <c r="J950" s="27"/>
      <c r="K950" s="66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15.75" customHeight="1" x14ac:dyDescent="0.2">
      <c r="A951" s="27"/>
      <c r="B951" s="27"/>
      <c r="C951" s="27"/>
      <c r="D951" s="27"/>
      <c r="E951" s="59"/>
      <c r="F951" s="27"/>
      <c r="G951" s="27"/>
      <c r="H951" s="27"/>
      <c r="I951" s="27"/>
      <c r="J951" s="27"/>
      <c r="K951" s="66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15.75" customHeight="1" x14ac:dyDescent="0.2">
      <c r="A952" s="27"/>
      <c r="B952" s="27"/>
      <c r="C952" s="27"/>
      <c r="D952" s="27"/>
      <c r="E952" s="59"/>
      <c r="F952" s="27"/>
      <c r="G952" s="27"/>
      <c r="H952" s="27"/>
      <c r="I952" s="27"/>
      <c r="J952" s="27"/>
      <c r="K952" s="66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15.75" customHeight="1" x14ac:dyDescent="0.2">
      <c r="A953" s="27"/>
      <c r="B953" s="27"/>
      <c r="C953" s="27"/>
      <c r="D953" s="27"/>
      <c r="E953" s="59"/>
      <c r="F953" s="27"/>
      <c r="G953" s="27"/>
      <c r="H953" s="27"/>
      <c r="I953" s="27"/>
      <c r="J953" s="27"/>
      <c r="K953" s="66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15.75" customHeight="1" x14ac:dyDescent="0.2">
      <c r="A954" s="27"/>
      <c r="B954" s="27"/>
      <c r="C954" s="27"/>
      <c r="D954" s="27"/>
      <c r="E954" s="59"/>
      <c r="F954" s="27"/>
      <c r="G954" s="27"/>
      <c r="H954" s="27"/>
      <c r="I954" s="27"/>
      <c r="J954" s="27"/>
      <c r="K954" s="66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15.75" customHeight="1" x14ac:dyDescent="0.2">
      <c r="A955" s="27"/>
      <c r="B955" s="27"/>
      <c r="C955" s="27"/>
      <c r="D955" s="27"/>
      <c r="E955" s="59"/>
      <c r="F955" s="27"/>
      <c r="G955" s="27"/>
      <c r="H955" s="27"/>
      <c r="I955" s="27"/>
      <c r="J955" s="27"/>
      <c r="K955" s="66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15.75" customHeight="1" x14ac:dyDescent="0.2">
      <c r="A956" s="27"/>
      <c r="B956" s="27"/>
      <c r="C956" s="27"/>
      <c r="D956" s="27"/>
      <c r="E956" s="59"/>
      <c r="F956" s="27"/>
      <c r="G956" s="27"/>
      <c r="H956" s="27"/>
      <c r="I956" s="27"/>
      <c r="J956" s="27"/>
      <c r="K956" s="66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15.75" customHeight="1" x14ac:dyDescent="0.2">
      <c r="A957" s="27"/>
      <c r="B957" s="27"/>
      <c r="C957" s="27"/>
      <c r="D957" s="27"/>
      <c r="E957" s="59"/>
      <c r="F957" s="27"/>
      <c r="G957" s="27"/>
      <c r="H957" s="27"/>
      <c r="I957" s="27"/>
      <c r="J957" s="27"/>
      <c r="K957" s="66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15.75" customHeight="1" x14ac:dyDescent="0.2">
      <c r="A958" s="27"/>
      <c r="B958" s="27"/>
      <c r="C958" s="27"/>
      <c r="D958" s="27"/>
      <c r="E958" s="59"/>
      <c r="F958" s="27"/>
      <c r="G958" s="27"/>
      <c r="H958" s="27"/>
      <c r="I958" s="27"/>
      <c r="J958" s="27"/>
      <c r="K958" s="66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15.75" customHeight="1" x14ac:dyDescent="0.2">
      <c r="A959" s="27"/>
      <c r="B959" s="27"/>
      <c r="C959" s="27"/>
      <c r="D959" s="27"/>
      <c r="E959" s="59"/>
      <c r="F959" s="27"/>
      <c r="G959" s="27"/>
      <c r="H959" s="27"/>
      <c r="I959" s="27"/>
      <c r="J959" s="27"/>
      <c r="K959" s="66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15.75" customHeight="1" x14ac:dyDescent="0.2">
      <c r="A960" s="27"/>
      <c r="B960" s="27"/>
      <c r="C960" s="27"/>
      <c r="D960" s="27"/>
      <c r="E960" s="59"/>
      <c r="F960" s="27"/>
      <c r="G960" s="27"/>
      <c r="H960" s="27"/>
      <c r="I960" s="27"/>
      <c r="J960" s="27"/>
      <c r="K960" s="66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15.75" customHeight="1" x14ac:dyDescent="0.2">
      <c r="A961" s="27"/>
      <c r="B961" s="27"/>
      <c r="C961" s="27"/>
      <c r="D961" s="27"/>
      <c r="E961" s="59"/>
      <c r="F961" s="27"/>
      <c r="G961" s="27"/>
      <c r="H961" s="27"/>
      <c r="I961" s="27"/>
      <c r="J961" s="27"/>
      <c r="K961" s="66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15.75" customHeight="1" x14ac:dyDescent="0.2">
      <c r="A962" s="27"/>
      <c r="B962" s="27"/>
      <c r="C962" s="27"/>
      <c r="D962" s="27"/>
      <c r="E962" s="59"/>
      <c r="F962" s="27"/>
      <c r="G962" s="27"/>
      <c r="H962" s="27"/>
      <c r="I962" s="27"/>
      <c r="J962" s="27"/>
      <c r="K962" s="66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15.75" customHeight="1" x14ac:dyDescent="0.2">
      <c r="A963" s="27"/>
      <c r="B963" s="27"/>
      <c r="C963" s="27"/>
      <c r="D963" s="27"/>
      <c r="E963" s="59"/>
      <c r="F963" s="27"/>
      <c r="G963" s="27"/>
      <c r="H963" s="27"/>
      <c r="I963" s="27"/>
      <c r="J963" s="27"/>
      <c r="K963" s="66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15.75" customHeight="1" x14ac:dyDescent="0.2">
      <c r="A964" s="27"/>
      <c r="B964" s="27"/>
      <c r="C964" s="27"/>
      <c r="D964" s="27"/>
      <c r="E964" s="59"/>
      <c r="F964" s="27"/>
      <c r="G964" s="27"/>
      <c r="H964" s="27"/>
      <c r="I964" s="27"/>
      <c r="J964" s="27"/>
      <c r="K964" s="66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15.75" customHeight="1" x14ac:dyDescent="0.2">
      <c r="A965" s="27"/>
      <c r="B965" s="27"/>
      <c r="C965" s="27"/>
      <c r="D965" s="27"/>
      <c r="E965" s="59"/>
      <c r="F965" s="27"/>
      <c r="G965" s="27"/>
      <c r="H965" s="27"/>
      <c r="I965" s="27"/>
      <c r="J965" s="27"/>
      <c r="K965" s="66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15.75" customHeight="1" x14ac:dyDescent="0.2">
      <c r="A966" s="27"/>
      <c r="B966" s="27"/>
      <c r="C966" s="27"/>
      <c r="D966" s="27"/>
      <c r="E966" s="59"/>
      <c r="F966" s="27"/>
      <c r="G966" s="27"/>
      <c r="H966" s="27"/>
      <c r="I966" s="27"/>
      <c r="J966" s="27"/>
      <c r="K966" s="66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15.75" customHeight="1" x14ac:dyDescent="0.2">
      <c r="A967" s="27"/>
      <c r="B967" s="27"/>
      <c r="C967" s="27"/>
      <c r="D967" s="27"/>
      <c r="E967" s="59"/>
      <c r="F967" s="27"/>
      <c r="G967" s="27"/>
      <c r="H967" s="27"/>
      <c r="I967" s="27"/>
      <c r="J967" s="27"/>
      <c r="K967" s="66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15.75" customHeight="1" x14ac:dyDescent="0.2">
      <c r="A968" s="27"/>
      <c r="B968" s="27"/>
      <c r="C968" s="27"/>
      <c r="D968" s="27"/>
      <c r="E968" s="59"/>
      <c r="F968" s="27"/>
      <c r="G968" s="27"/>
      <c r="H968" s="27"/>
      <c r="I968" s="27"/>
      <c r="J968" s="27"/>
      <c r="K968" s="66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15.75" customHeight="1" x14ac:dyDescent="0.2">
      <c r="A969" s="27"/>
      <c r="B969" s="27"/>
      <c r="C969" s="27"/>
      <c r="D969" s="27"/>
      <c r="E969" s="59"/>
      <c r="F969" s="27"/>
      <c r="G969" s="27"/>
      <c r="H969" s="27"/>
      <c r="I969" s="27"/>
      <c r="J969" s="27"/>
      <c r="K969" s="66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15.75" customHeight="1" x14ac:dyDescent="0.2">
      <c r="A970" s="27"/>
      <c r="B970" s="27"/>
      <c r="C970" s="27"/>
      <c r="D970" s="27"/>
      <c r="E970" s="59"/>
      <c r="F970" s="27"/>
      <c r="G970" s="27"/>
      <c r="H970" s="27"/>
      <c r="I970" s="27"/>
      <c r="J970" s="27"/>
      <c r="K970" s="66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15.75" customHeight="1" x14ac:dyDescent="0.2">
      <c r="A971" s="27"/>
      <c r="B971" s="27"/>
      <c r="C971" s="27"/>
      <c r="D971" s="27"/>
      <c r="E971" s="59"/>
      <c r="F971" s="27"/>
      <c r="G971" s="27"/>
      <c r="H971" s="27"/>
      <c r="I971" s="27"/>
      <c r="J971" s="27"/>
      <c r="K971" s="66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15.75" customHeight="1" x14ac:dyDescent="0.2">
      <c r="A972" s="27"/>
      <c r="B972" s="27"/>
      <c r="C972" s="27"/>
      <c r="D972" s="27"/>
      <c r="E972" s="59"/>
      <c r="F972" s="27"/>
      <c r="G972" s="27"/>
      <c r="H972" s="27"/>
      <c r="I972" s="27"/>
      <c r="J972" s="27"/>
      <c r="K972" s="66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15.75" customHeight="1" x14ac:dyDescent="0.2">
      <c r="A973" s="27"/>
      <c r="B973" s="27"/>
      <c r="C973" s="27"/>
      <c r="D973" s="27"/>
      <c r="E973" s="59"/>
      <c r="F973" s="27"/>
      <c r="G973" s="27"/>
      <c r="H973" s="27"/>
      <c r="I973" s="27"/>
      <c r="J973" s="27"/>
      <c r="K973" s="66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15.75" customHeight="1" x14ac:dyDescent="0.2">
      <c r="A974" s="27"/>
      <c r="B974" s="27"/>
      <c r="C974" s="27"/>
      <c r="D974" s="27"/>
      <c r="E974" s="59"/>
      <c r="F974" s="27"/>
      <c r="G974" s="27"/>
      <c r="H974" s="27"/>
      <c r="I974" s="27"/>
      <c r="J974" s="27"/>
      <c r="K974" s="66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15.75" customHeight="1" x14ac:dyDescent="0.2">
      <c r="A975" s="27"/>
      <c r="B975" s="27"/>
      <c r="C975" s="27"/>
      <c r="D975" s="27"/>
      <c r="E975" s="59"/>
      <c r="F975" s="27"/>
      <c r="G975" s="27"/>
      <c r="H975" s="27"/>
      <c r="I975" s="27"/>
      <c r="J975" s="27"/>
      <c r="K975" s="66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15.75" customHeight="1" x14ac:dyDescent="0.2">
      <c r="A976" s="27"/>
      <c r="B976" s="27"/>
      <c r="C976" s="27"/>
      <c r="D976" s="27"/>
      <c r="E976" s="59"/>
      <c r="F976" s="27"/>
      <c r="G976" s="27"/>
      <c r="H976" s="27"/>
      <c r="I976" s="27"/>
      <c r="J976" s="27"/>
      <c r="K976" s="66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15.75" customHeight="1" x14ac:dyDescent="0.2">
      <c r="A977" s="27"/>
      <c r="B977" s="27"/>
      <c r="C977" s="27"/>
      <c r="D977" s="27"/>
      <c r="E977" s="59"/>
      <c r="F977" s="27"/>
      <c r="G977" s="27"/>
      <c r="H977" s="27"/>
      <c r="I977" s="27"/>
      <c r="J977" s="27"/>
      <c r="K977" s="66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15.75" customHeight="1" x14ac:dyDescent="0.2">
      <c r="A978" s="27"/>
      <c r="B978" s="27"/>
      <c r="C978" s="27"/>
      <c r="D978" s="27"/>
      <c r="E978" s="59"/>
      <c r="F978" s="27"/>
      <c r="G978" s="27"/>
      <c r="H978" s="27"/>
      <c r="I978" s="27"/>
      <c r="J978" s="27"/>
      <c r="K978" s="66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15.75" customHeight="1" x14ac:dyDescent="0.2">
      <c r="A979" s="27"/>
      <c r="B979" s="27"/>
      <c r="C979" s="27"/>
      <c r="D979" s="27"/>
      <c r="E979" s="59"/>
      <c r="F979" s="27"/>
      <c r="G979" s="27"/>
      <c r="H979" s="27"/>
      <c r="I979" s="27"/>
      <c r="J979" s="27"/>
      <c r="K979" s="66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15.75" customHeight="1" x14ac:dyDescent="0.2">
      <c r="A980" s="27"/>
      <c r="B980" s="27"/>
      <c r="C980" s="27"/>
      <c r="D980" s="27"/>
      <c r="E980" s="59"/>
      <c r="F980" s="27"/>
      <c r="G980" s="27"/>
      <c r="H980" s="27"/>
      <c r="I980" s="27"/>
      <c r="J980" s="27"/>
      <c r="K980" s="66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15.75" customHeight="1" x14ac:dyDescent="0.2">
      <c r="A981" s="27"/>
      <c r="B981" s="27"/>
      <c r="C981" s="27"/>
      <c r="D981" s="27"/>
      <c r="E981" s="59"/>
      <c r="F981" s="27"/>
      <c r="G981" s="27"/>
      <c r="H981" s="27"/>
      <c r="I981" s="27"/>
      <c r="J981" s="27"/>
      <c r="K981" s="66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15.75" customHeight="1" x14ac:dyDescent="0.2">
      <c r="A982" s="27"/>
      <c r="B982" s="27"/>
      <c r="C982" s="27"/>
      <c r="D982" s="27"/>
      <c r="E982" s="59"/>
      <c r="F982" s="27"/>
      <c r="G982" s="27"/>
      <c r="H982" s="27"/>
      <c r="I982" s="27"/>
      <c r="J982" s="27"/>
      <c r="K982" s="66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15.75" customHeight="1" x14ac:dyDescent="0.2">
      <c r="A983" s="27"/>
      <c r="B983" s="27"/>
      <c r="C983" s="27"/>
      <c r="D983" s="27"/>
      <c r="E983" s="59"/>
      <c r="F983" s="27"/>
      <c r="G983" s="27"/>
      <c r="H983" s="27"/>
      <c r="I983" s="27"/>
      <c r="J983" s="27"/>
      <c r="K983" s="66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spans="1:26" ht="15.75" customHeight="1" x14ac:dyDescent="0.2">
      <c r="A984" s="27"/>
      <c r="B984" s="27"/>
      <c r="C984" s="27"/>
      <c r="D984" s="27"/>
      <c r="E984" s="59"/>
      <c r="F984" s="27"/>
      <c r="G984" s="27"/>
      <c r="H984" s="27"/>
      <c r="I984" s="27"/>
      <c r="J984" s="27"/>
      <c r="K984" s="66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spans="1:26" ht="15" customHeight="1" x14ac:dyDescent="0.2">
      <c r="A985" s="27"/>
      <c r="B985" s="27"/>
      <c r="C985" s="27"/>
      <c r="D985" s="27"/>
      <c r="E985" s="59"/>
      <c r="F985" s="27"/>
      <c r="G985" s="27"/>
      <c r="H985" s="27"/>
      <c r="I985" s="27"/>
      <c r="J985" s="27"/>
      <c r="K985" s="66"/>
    </row>
    <row r="986" spans="1:26" ht="15" customHeight="1" x14ac:dyDescent="0.2">
      <c r="A986" s="27"/>
      <c r="B986" s="27"/>
      <c r="C986" s="27"/>
      <c r="D986" s="27"/>
      <c r="E986" s="59"/>
      <c r="F986" s="27"/>
      <c r="G986" s="27"/>
      <c r="H986" s="27"/>
      <c r="I986" s="27"/>
      <c r="J986" s="27"/>
      <c r="K986" s="66"/>
    </row>
    <row r="987" spans="1:26" ht="15" customHeight="1" x14ac:dyDescent="0.2">
      <c r="A987" s="27"/>
      <c r="B987" s="27"/>
      <c r="C987" s="27"/>
      <c r="D987" s="27"/>
      <c r="E987" s="59"/>
      <c r="F987" s="27"/>
      <c r="G987" s="27"/>
      <c r="H987" s="27"/>
      <c r="I987" s="27"/>
      <c r="J987" s="27"/>
      <c r="K987" s="66"/>
    </row>
    <row r="988" spans="1:26" ht="15" customHeight="1" x14ac:dyDescent="0.2">
      <c r="A988" s="27"/>
      <c r="B988" s="27"/>
      <c r="C988" s="27"/>
      <c r="D988" s="27"/>
      <c r="E988" s="59"/>
      <c r="F988" s="27"/>
      <c r="G988" s="27"/>
      <c r="H988" s="27"/>
      <c r="I988" s="27"/>
      <c r="J988" s="27"/>
      <c r="K988" s="66"/>
    </row>
    <row r="989" spans="1:26" ht="15" customHeight="1" x14ac:dyDescent="0.2">
      <c r="A989" s="27"/>
      <c r="B989" s="27"/>
      <c r="C989" s="27"/>
      <c r="D989" s="27"/>
      <c r="E989" s="59"/>
      <c r="F989" s="27"/>
      <c r="G989" s="27"/>
      <c r="H989" s="27"/>
      <c r="I989" s="27"/>
      <c r="J989" s="27"/>
      <c r="K989" s="66"/>
    </row>
    <row r="990" spans="1:26" ht="15" customHeight="1" x14ac:dyDescent="0.2">
      <c r="A990" s="27"/>
      <c r="B990" s="27"/>
      <c r="C990" s="27"/>
      <c r="D990" s="27"/>
      <c r="E990" s="59"/>
      <c r="F990" s="27"/>
      <c r="G990" s="27"/>
      <c r="H990" s="27"/>
      <c r="I990" s="27"/>
      <c r="J990" s="27"/>
      <c r="K990" s="66"/>
    </row>
    <row r="991" spans="1:26" ht="15" customHeight="1" x14ac:dyDescent="0.2">
      <c r="A991" s="27"/>
      <c r="B991" s="27"/>
      <c r="C991" s="27"/>
      <c r="D991" s="27"/>
      <c r="E991" s="59"/>
      <c r="F991" s="27"/>
      <c r="G991" s="27"/>
      <c r="H991" s="27"/>
      <c r="I991" s="27"/>
      <c r="J991" s="27"/>
      <c r="K991" s="66"/>
    </row>
    <row r="992" spans="1:26" ht="15" customHeight="1" x14ac:dyDescent="0.2">
      <c r="A992" s="27"/>
      <c r="B992" s="27"/>
      <c r="C992" s="27"/>
      <c r="D992" s="27"/>
      <c r="E992" s="59"/>
      <c r="F992" s="27"/>
      <c r="G992" s="27"/>
      <c r="H992" s="27"/>
      <c r="I992" s="27"/>
      <c r="J992" s="27"/>
      <c r="K992" s="66"/>
    </row>
    <row r="993" spans="1:11" ht="15" customHeight="1" x14ac:dyDescent="0.2">
      <c r="A993" s="27"/>
      <c r="B993" s="27"/>
      <c r="C993" s="27"/>
      <c r="D993" s="27"/>
      <c r="E993" s="59"/>
      <c r="F993" s="27"/>
      <c r="G993" s="27"/>
      <c r="H993" s="27"/>
      <c r="I993" s="27"/>
      <c r="J993" s="27"/>
      <c r="K993" s="66"/>
    </row>
    <row r="994" spans="1:11" ht="15" customHeight="1" x14ac:dyDescent="0.2">
      <c r="A994" s="27"/>
      <c r="B994" s="27"/>
      <c r="C994" s="27"/>
      <c r="D994" s="27"/>
      <c r="E994" s="59"/>
      <c r="F994" s="27"/>
      <c r="G994" s="27"/>
      <c r="H994" s="27"/>
      <c r="I994" s="27"/>
      <c r="J994" s="27"/>
      <c r="K994" s="66"/>
    </row>
    <row r="995" spans="1:11" ht="15" customHeight="1" x14ac:dyDescent="0.2">
      <c r="A995" s="27"/>
      <c r="B995" s="27"/>
      <c r="C995" s="27"/>
      <c r="D995" s="27"/>
      <c r="E995" s="59"/>
      <c r="F995" s="27"/>
      <c r="G995" s="27"/>
      <c r="H995" s="27"/>
      <c r="I995" s="27"/>
      <c r="J995" s="27"/>
      <c r="K995" s="66"/>
    </row>
    <row r="996" spans="1:11" ht="15" customHeight="1" x14ac:dyDescent="0.2">
      <c r="A996" s="27"/>
      <c r="B996" s="27"/>
      <c r="C996" s="27"/>
      <c r="D996" s="27"/>
      <c r="E996" s="59"/>
      <c r="F996" s="27"/>
      <c r="G996" s="27"/>
      <c r="H996" s="27"/>
      <c r="I996" s="27"/>
      <c r="J996" s="27"/>
      <c r="K996" s="66"/>
    </row>
    <row r="997" spans="1:11" ht="15" customHeight="1" x14ac:dyDescent="0.2">
      <c r="A997" s="27"/>
      <c r="B997" s="27"/>
      <c r="C997" s="27"/>
      <c r="D997" s="27"/>
      <c r="E997" s="59"/>
      <c r="F997" s="27"/>
      <c r="G997" s="27"/>
      <c r="H997" s="27"/>
      <c r="I997" s="27"/>
      <c r="J997" s="27"/>
      <c r="K997" s="66"/>
    </row>
    <row r="998" spans="1:11" ht="15" customHeight="1" x14ac:dyDescent="0.2">
      <c r="A998" s="27"/>
      <c r="B998" s="27"/>
      <c r="C998" s="27"/>
      <c r="D998" s="27"/>
      <c r="E998" s="59"/>
      <c r="F998" s="27"/>
      <c r="G998" s="27"/>
      <c r="H998" s="27"/>
      <c r="I998" s="27"/>
      <c r="J998" s="27"/>
      <c r="K998" s="66"/>
    </row>
    <row r="999" spans="1:11" ht="15" customHeight="1" x14ac:dyDescent="0.2">
      <c r="A999" s="27"/>
      <c r="B999" s="27"/>
      <c r="C999" s="27"/>
      <c r="D999" s="27"/>
      <c r="E999" s="59"/>
      <c r="F999" s="27"/>
      <c r="G999" s="27"/>
      <c r="H999" s="27"/>
      <c r="I999" s="27"/>
      <c r="J999" s="27"/>
      <c r="K999" s="66"/>
    </row>
    <row r="1000" spans="1:11" ht="15" customHeight="1" x14ac:dyDescent="0.2">
      <c r="A1000" s="27"/>
      <c r="B1000" s="27"/>
      <c r="C1000" s="27"/>
      <c r="D1000" s="27"/>
      <c r="E1000" s="59"/>
      <c r="F1000" s="27"/>
      <c r="G1000" s="27"/>
      <c r="H1000" s="27"/>
      <c r="I1000" s="27"/>
      <c r="J1000" s="27"/>
      <c r="K1000" s="66"/>
    </row>
    <row r="1001" spans="1:11" ht="15" customHeight="1" x14ac:dyDescent="0.2">
      <c r="A1001" s="27"/>
      <c r="B1001" s="27"/>
      <c r="C1001" s="27"/>
      <c r="D1001" s="27"/>
      <c r="E1001" s="59"/>
      <c r="F1001" s="27"/>
      <c r="G1001" s="27"/>
      <c r="H1001" s="27"/>
      <c r="I1001" s="27"/>
      <c r="J1001" s="27"/>
      <c r="K1001" s="66"/>
    </row>
    <row r="1002" spans="1:11" ht="15" customHeight="1" x14ac:dyDescent="0.2">
      <c r="A1002" s="27"/>
      <c r="B1002" s="27"/>
      <c r="C1002" s="27"/>
      <c r="D1002" s="27"/>
      <c r="E1002" s="59"/>
      <c r="F1002" s="27"/>
      <c r="G1002" s="27"/>
      <c r="H1002" s="27"/>
      <c r="I1002" s="27"/>
      <c r="J1002" s="27"/>
      <c r="K1002" s="66"/>
    </row>
    <row r="1003" spans="1:11" ht="15" customHeight="1" x14ac:dyDescent="0.2">
      <c r="A1003" s="27"/>
      <c r="B1003" s="27"/>
      <c r="C1003" s="27"/>
      <c r="D1003" s="27"/>
      <c r="E1003" s="59"/>
      <c r="F1003" s="27"/>
      <c r="G1003" s="27"/>
      <c r="H1003" s="27"/>
      <c r="I1003" s="27"/>
      <c r="J1003" s="27"/>
      <c r="K1003" s="66"/>
    </row>
    <row r="1004" spans="1:11" ht="15" customHeight="1" x14ac:dyDescent="0.2">
      <c r="A1004" s="27"/>
      <c r="B1004" s="27"/>
      <c r="C1004" s="27"/>
      <c r="D1004" s="27"/>
      <c r="E1004" s="59"/>
      <c r="F1004" s="27"/>
      <c r="G1004" s="27"/>
      <c r="H1004" s="27"/>
      <c r="I1004" s="27"/>
      <c r="J1004" s="27"/>
      <c r="K1004" s="66"/>
    </row>
    <row r="1005" spans="1:11" ht="15" customHeight="1" x14ac:dyDescent="0.2">
      <c r="A1005" s="27"/>
      <c r="B1005" s="27"/>
      <c r="C1005" s="27"/>
      <c r="D1005" s="27"/>
      <c r="E1005" s="59"/>
      <c r="F1005" s="27"/>
      <c r="G1005" s="27"/>
      <c r="H1005" s="27"/>
      <c r="I1005" s="27"/>
      <c r="J1005" s="27"/>
      <c r="K1005" s="66"/>
    </row>
    <row r="1006" spans="1:11" ht="15" customHeight="1" x14ac:dyDescent="0.2">
      <c r="A1006" s="27"/>
      <c r="B1006" s="27"/>
      <c r="C1006" s="27"/>
      <c r="D1006" s="27"/>
      <c r="E1006" s="59"/>
      <c r="F1006" s="27"/>
      <c r="G1006" s="27"/>
      <c r="H1006" s="27"/>
      <c r="I1006" s="27"/>
      <c r="J1006" s="27"/>
      <c r="K1006" s="66"/>
    </row>
    <row r="1007" spans="1:11" ht="15" customHeight="1" x14ac:dyDescent="0.2">
      <c r="A1007" s="27"/>
      <c r="B1007" s="27"/>
      <c r="C1007" s="27"/>
      <c r="D1007" s="27"/>
      <c r="E1007" s="59"/>
      <c r="F1007" s="27"/>
      <c r="H1007" s="27"/>
      <c r="I1007" s="27"/>
      <c r="J1007" s="27"/>
      <c r="K1007" s="66"/>
    </row>
    <row r="1008" spans="1:11" ht="15" customHeight="1" x14ac:dyDescent="0.2">
      <c r="A1008" s="27"/>
      <c r="B1008" s="27"/>
      <c r="C1008" s="27"/>
      <c r="D1008" s="27"/>
      <c r="E1008" s="59"/>
      <c r="F1008" s="27"/>
      <c r="H1008" s="27"/>
      <c r="I1008" s="27"/>
      <c r="J1008" s="27"/>
      <c r="K1008" s="66"/>
    </row>
    <row r="1009" spans="1:11" ht="15" customHeight="1" x14ac:dyDescent="0.2">
      <c r="A1009" s="27"/>
      <c r="B1009" s="27"/>
      <c r="C1009" s="27"/>
      <c r="D1009" s="27"/>
      <c r="E1009" s="59"/>
      <c r="F1009" s="27"/>
      <c r="H1009" s="27"/>
      <c r="I1009" s="27"/>
      <c r="J1009" s="27"/>
      <c r="K1009" s="66"/>
    </row>
    <row r="1010" spans="1:11" ht="15" customHeight="1" x14ac:dyDescent="0.2">
      <c r="A1010" s="27"/>
      <c r="B1010" s="27"/>
      <c r="C1010" s="27"/>
      <c r="D1010" s="27"/>
      <c r="E1010" s="59"/>
      <c r="F1010" s="27"/>
      <c r="H1010" s="27"/>
      <c r="I1010" s="27"/>
      <c r="J1010" s="27"/>
      <c r="K1010" s="66"/>
    </row>
    <row r="1011" spans="1:11" ht="15" customHeight="1" x14ac:dyDescent="0.2">
      <c r="A1011" s="27"/>
      <c r="B1011" s="27"/>
      <c r="C1011" s="27"/>
      <c r="D1011" s="27"/>
      <c r="E1011" s="59"/>
      <c r="H1011" s="27"/>
      <c r="I1011" s="27"/>
      <c r="J1011" s="27"/>
      <c r="K1011" s="66"/>
    </row>
    <row r="1012" spans="1:11" ht="15" customHeight="1" x14ac:dyDescent="0.2">
      <c r="A1012" s="27"/>
      <c r="B1012" s="27"/>
      <c r="C1012" s="27"/>
      <c r="D1012" s="27"/>
      <c r="E1012" s="59"/>
    </row>
    <row r="1013" spans="1:11" ht="15" customHeight="1" x14ac:dyDescent="0.2">
      <c r="A1013" s="27"/>
      <c r="B1013" s="27"/>
      <c r="C1013" s="27"/>
      <c r="D1013" s="27"/>
      <c r="E1013" s="59"/>
    </row>
    <row r="1014" spans="1:11" ht="15" customHeight="1" x14ac:dyDescent="0.2">
      <c r="A1014" s="27"/>
      <c r="B1014" s="27"/>
      <c r="C1014" s="27"/>
      <c r="D1014" s="27"/>
      <c r="E1014" s="59"/>
    </row>
    <row r="1015" spans="1:11" ht="15" customHeight="1" x14ac:dyDescent="0.2">
      <c r="A1015" s="27"/>
      <c r="B1015" s="27"/>
      <c r="C1015" s="27"/>
      <c r="D1015" s="27"/>
      <c r="E1015" s="59"/>
    </row>
    <row r="1016" spans="1:11" ht="15" customHeight="1" x14ac:dyDescent="0.2">
      <c r="A1016" s="27"/>
      <c r="B1016" s="27"/>
      <c r="C1016" s="27"/>
      <c r="D1016" s="27"/>
      <c r="E1016" s="59"/>
    </row>
    <row r="1017" spans="1:11" ht="15" customHeight="1" x14ac:dyDescent="0.2">
      <c r="A1017" s="27"/>
      <c r="B1017" s="27"/>
      <c r="C1017" s="27"/>
      <c r="D1017" s="27"/>
      <c r="E1017" s="59"/>
    </row>
  </sheetData>
  <mergeCells count="7">
    <mergeCell ref="A3:K3"/>
    <mergeCell ref="A4:K4"/>
    <mergeCell ref="A5:K5"/>
    <mergeCell ref="A6:K6"/>
    <mergeCell ref="B53:B54"/>
    <mergeCell ref="H41:H42"/>
    <mergeCell ref="G41:G42"/>
  </mergeCells>
  <printOptions horizontalCentered="1" verticalCentered="1"/>
  <pageMargins left="0" right="0" top="0.35433070866141736" bottom="0.55118110236220474" header="0" footer="0"/>
  <pageSetup scale="61" orientation="landscape" r:id="rId1"/>
  <headerFooter>
    <oddHeader>&amp;L&amp;G</oddHeader>
    <oddFooter>&amp;C&amp;G&amp;R&amp;G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showGridLines="0" view="pageLayout" zoomScale="70" zoomScaleNormal="80" zoomScalePageLayoutView="70" workbookViewId="0"/>
  </sheetViews>
  <sheetFormatPr baseColWidth="10" defaultColWidth="14.42578125" defaultRowHeight="15" customHeight="1" x14ac:dyDescent="0.2"/>
  <cols>
    <col min="1" max="1" width="7.85546875" style="228" customWidth="1"/>
    <col min="2" max="2" width="15.140625" style="228" customWidth="1"/>
    <col min="3" max="3" width="59.140625" style="228" bestFit="1" customWidth="1"/>
    <col min="4" max="4" width="45.140625" style="228" bestFit="1" customWidth="1"/>
    <col min="5" max="5" width="20.140625" style="228" customWidth="1"/>
    <col min="6" max="6" width="31.5703125" style="228" customWidth="1"/>
    <col min="7" max="7" width="31.28515625" style="228" customWidth="1"/>
    <col min="8" max="8" width="8" style="228" customWidth="1"/>
    <col min="9" max="9" width="37.5703125" style="228" customWidth="1"/>
    <col min="10" max="10" width="23.5703125" style="228" customWidth="1"/>
    <col min="11" max="11" width="21.5703125" style="228" customWidth="1"/>
    <col min="12" max="23" width="10.7109375" style="228" customWidth="1"/>
    <col min="24" max="16384" width="14.42578125" style="228"/>
  </cols>
  <sheetData>
    <row r="1" spans="1:26" ht="15.75" x14ac:dyDescent="0.2">
      <c r="A1" s="27"/>
      <c r="B1" s="32"/>
      <c r="C1" s="25"/>
      <c r="D1" s="38"/>
      <c r="E1" s="38"/>
      <c r="F1" s="38"/>
      <c r="G1" s="25"/>
      <c r="H1" s="39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.75" customHeight="1" x14ac:dyDescent="0.2">
      <c r="A2" s="249" t="s">
        <v>93</v>
      </c>
      <c r="B2" s="249"/>
      <c r="C2" s="249"/>
      <c r="D2" s="249"/>
      <c r="E2" s="249"/>
      <c r="F2" s="249"/>
      <c r="G2" s="249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25"/>
      <c r="Y2" s="25"/>
      <c r="Z2" s="25"/>
    </row>
    <row r="3" spans="1:26" ht="15.75" customHeight="1" x14ac:dyDescent="0.2">
      <c r="A3" s="249" t="s">
        <v>39</v>
      </c>
      <c r="B3" s="256"/>
      <c r="C3" s="256"/>
      <c r="D3" s="256"/>
      <c r="E3" s="256"/>
      <c r="F3" s="256"/>
      <c r="G3" s="256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25"/>
      <c r="Y3" s="25"/>
      <c r="Z3" s="25"/>
    </row>
    <row r="4" spans="1:26" ht="15.75" customHeight="1" x14ac:dyDescent="0.2">
      <c r="A4" s="249" t="s">
        <v>94</v>
      </c>
      <c r="B4" s="256"/>
      <c r="C4" s="256"/>
      <c r="D4" s="256"/>
      <c r="E4" s="256"/>
      <c r="F4" s="256"/>
      <c r="G4" s="256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25"/>
      <c r="Y4" s="25"/>
      <c r="Z4" s="25"/>
    </row>
    <row r="5" spans="1:26" ht="15.75" customHeight="1" x14ac:dyDescent="0.2">
      <c r="A5" s="249" t="s">
        <v>599</v>
      </c>
      <c r="B5" s="256"/>
      <c r="C5" s="256"/>
      <c r="D5" s="256"/>
      <c r="E5" s="256"/>
      <c r="F5" s="256"/>
      <c r="G5" s="256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25"/>
      <c r="Y5" s="25"/>
      <c r="Z5" s="25"/>
    </row>
    <row r="6" spans="1:26" ht="15" customHeight="1" x14ac:dyDescent="0.2">
      <c r="A6" s="37"/>
      <c r="B6" s="1"/>
      <c r="C6" s="37"/>
      <c r="D6" s="1"/>
      <c r="E6" s="1"/>
      <c r="F6" s="1"/>
      <c r="G6" s="37"/>
      <c r="H6" s="202"/>
      <c r="I6" s="226"/>
      <c r="J6" s="226"/>
      <c r="K6" s="226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25"/>
      <c r="Y6" s="25"/>
      <c r="Z6" s="25"/>
    </row>
    <row r="7" spans="1:26" x14ac:dyDescent="0.2">
      <c r="A7" s="1"/>
      <c r="B7" s="1"/>
      <c r="C7" s="1"/>
      <c r="D7" s="1"/>
      <c r="E7" s="1"/>
      <c r="F7" s="1"/>
      <c r="G7" s="1"/>
      <c r="H7" s="39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5" customHeight="1" x14ac:dyDescent="0.2">
      <c r="A8" s="1"/>
      <c r="B8" s="34"/>
      <c r="C8" s="34"/>
      <c r="D8" s="226" t="s">
        <v>3</v>
      </c>
      <c r="E8" s="226"/>
      <c r="F8" s="226" t="s">
        <v>3</v>
      </c>
      <c r="G8" s="1"/>
      <c r="H8" s="39"/>
      <c r="I8" s="25"/>
      <c r="J8" s="226"/>
      <c r="K8" s="226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5" customHeight="1" x14ac:dyDescent="0.2">
      <c r="A9" s="1"/>
      <c r="B9" s="34"/>
      <c r="C9" s="34" t="s">
        <v>4</v>
      </c>
      <c r="D9" s="41">
        <v>2022</v>
      </c>
      <c r="E9" s="226"/>
      <c r="F9" s="41">
        <v>2021</v>
      </c>
      <c r="G9" s="1"/>
      <c r="H9" s="39"/>
      <c r="I9" s="25"/>
      <c r="J9" s="41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5" customHeight="1" x14ac:dyDescent="0.2">
      <c r="A10" s="1"/>
      <c r="B10" s="34" t="s">
        <v>95</v>
      </c>
      <c r="C10" s="34" t="s">
        <v>96</v>
      </c>
      <c r="D10" s="210"/>
      <c r="E10" s="210"/>
      <c r="F10" s="210"/>
      <c r="G10" s="1"/>
      <c r="H10" s="39"/>
      <c r="I10" s="226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5" customHeight="1" x14ac:dyDescent="0.2">
      <c r="A11" s="1"/>
      <c r="B11" s="25"/>
      <c r="C11" s="25"/>
      <c r="D11" s="38"/>
      <c r="E11" s="210"/>
      <c r="F11" s="38"/>
      <c r="G11" s="1"/>
      <c r="H11" s="39"/>
      <c r="I11" s="226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5.75" x14ac:dyDescent="0.2">
      <c r="A12" s="1"/>
      <c r="B12" s="34"/>
      <c r="C12" s="34" t="s">
        <v>97</v>
      </c>
      <c r="D12" s="109">
        <f>D14+D15+D16+D17+D18</f>
        <v>2447053862.48</v>
      </c>
      <c r="E12" s="109"/>
      <c r="F12" s="109">
        <f>F14+F15+F16+F17+F18</f>
        <v>1987091867.6099999</v>
      </c>
      <c r="G12" s="211"/>
      <c r="H12" s="202"/>
      <c r="I12" s="35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ht="15.75" x14ac:dyDescent="0.2">
      <c r="A13" s="1"/>
      <c r="B13" s="27"/>
      <c r="C13" s="25"/>
      <c r="D13" s="212"/>
      <c r="E13" s="212"/>
      <c r="F13" s="212"/>
      <c r="G13" s="1"/>
      <c r="H13" s="202"/>
      <c r="I13" s="35"/>
      <c r="J13" s="3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75" x14ac:dyDescent="0.2">
      <c r="A14" s="1"/>
      <c r="B14" s="27">
        <v>41</v>
      </c>
      <c r="C14" s="25" t="s">
        <v>521</v>
      </c>
      <c r="D14" s="212">
        <f>(IFERROR(VLOOKUP(B14,'2022'!$A$2:$F$625,6,0),0))</f>
        <v>0</v>
      </c>
      <c r="E14" s="212"/>
      <c r="F14" s="212">
        <f>(IFERROR(VLOOKUP(B14,'2021'!$A$2:$F$605,6,0),0))</f>
        <v>0</v>
      </c>
      <c r="G14" s="1"/>
      <c r="H14" s="202"/>
      <c r="I14" s="35"/>
      <c r="J14" s="34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.75" x14ac:dyDescent="0.2">
      <c r="A15" s="1"/>
      <c r="B15" s="27">
        <v>42</v>
      </c>
      <c r="C15" s="25" t="s">
        <v>98</v>
      </c>
      <c r="D15" s="212">
        <f>(IFERROR(VLOOKUP(B15,'2022'!$A$2:$F$625,6,0),0))</f>
        <v>872714481.95000005</v>
      </c>
      <c r="E15" s="212"/>
      <c r="F15" s="212">
        <f>(IFERROR(VLOOKUP(B15,'2021'!$A$2:$F$605,6,0),0))</f>
        <v>65229992</v>
      </c>
      <c r="G15" s="1"/>
      <c r="H15" s="202"/>
      <c r="I15" s="34"/>
      <c r="J15" s="34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x14ac:dyDescent="0.2">
      <c r="A16" s="1"/>
      <c r="B16" s="27">
        <v>43</v>
      </c>
      <c r="C16" s="25" t="s">
        <v>99</v>
      </c>
      <c r="D16" s="212">
        <f>(IFERROR(VLOOKUP(B16,'2022'!$A$2:$F$625,6,0),0))</f>
        <v>0</v>
      </c>
      <c r="E16" s="212"/>
      <c r="F16" s="212">
        <f>(IFERROR(VLOOKUP(B16,'2021'!$A$2:$F$605,6,0),0))</f>
        <v>0</v>
      </c>
      <c r="G16" s="1"/>
      <c r="H16" s="39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x14ac:dyDescent="0.2">
      <c r="A17" s="1"/>
      <c r="B17" s="27">
        <v>44</v>
      </c>
      <c r="C17" s="25" t="s">
        <v>100</v>
      </c>
      <c r="D17" s="212">
        <f>(IFERROR(VLOOKUP(B17,'2022'!$A$2:$F$625,6,0),0))</f>
        <v>0</v>
      </c>
      <c r="E17" s="212"/>
      <c r="F17" s="212">
        <f>(IFERROR(VLOOKUP(B17,'2021'!$A$2:$F$605,6,0),0))</f>
        <v>0</v>
      </c>
      <c r="G17" s="1"/>
      <c r="H17" s="39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x14ac:dyDescent="0.2">
      <c r="A18" s="1"/>
      <c r="B18" s="27">
        <v>47</v>
      </c>
      <c r="C18" s="25" t="s">
        <v>101</v>
      </c>
      <c r="D18" s="212">
        <f>(IFERROR(VLOOKUP(B18,'2022'!$A$2:$F$625,6,0),0))</f>
        <v>1574339380.53</v>
      </c>
      <c r="E18" s="212"/>
      <c r="F18" s="212">
        <f>(IFERROR(VLOOKUP(B18,'2021'!$A$2:$F$605,6,0),0))</f>
        <v>1921861875.6099999</v>
      </c>
      <c r="G18" s="1"/>
      <c r="H18" s="39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x14ac:dyDescent="0.2">
      <c r="A19" s="1"/>
      <c r="B19" s="25"/>
      <c r="C19" s="25"/>
      <c r="D19" s="212"/>
      <c r="E19" s="212"/>
      <c r="F19" s="212"/>
      <c r="G19" s="1"/>
      <c r="H19" s="39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5.75" x14ac:dyDescent="0.2">
      <c r="A20" s="1"/>
      <c r="B20" s="25"/>
      <c r="C20" s="34" t="s">
        <v>102</v>
      </c>
      <c r="D20" s="109">
        <f>D22+D23</f>
        <v>18135079.07</v>
      </c>
      <c r="E20" s="109"/>
      <c r="F20" s="109">
        <f>F22+F23</f>
        <v>0</v>
      </c>
      <c r="G20" s="1"/>
      <c r="H20" s="39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x14ac:dyDescent="0.2">
      <c r="A21" s="1"/>
      <c r="B21" s="25"/>
      <c r="C21" s="25"/>
      <c r="D21" s="212"/>
      <c r="E21" s="212"/>
      <c r="F21" s="212"/>
      <c r="G21" s="1"/>
      <c r="H21" s="39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x14ac:dyDescent="0.2">
      <c r="A22" s="1"/>
      <c r="B22" s="27">
        <v>62</v>
      </c>
      <c r="C22" s="25" t="s">
        <v>103</v>
      </c>
      <c r="D22" s="212">
        <f>(IFERROR(VLOOKUP(B22,'2022'!$A$2:$F$625,6,0),0))</f>
        <v>48812908.75</v>
      </c>
      <c r="E22" s="212"/>
      <c r="F22" s="212">
        <f>(IFERROR(VLOOKUP(B22,'2021'!$A$2:$F$605,6,0),0))</f>
        <v>0</v>
      </c>
      <c r="G22" s="1"/>
      <c r="H22" s="39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s="230" customFormat="1" x14ac:dyDescent="0.2">
      <c r="A23" s="1"/>
      <c r="B23" s="27">
        <v>71</v>
      </c>
      <c r="C23" s="25" t="s">
        <v>154</v>
      </c>
      <c r="D23" s="212">
        <f>(IFERROR(VLOOKUP(B23,'2022'!$A$2:$F$625,6,0),0))</f>
        <v>-30677829.68</v>
      </c>
      <c r="E23" s="212"/>
      <c r="F23" s="212">
        <f>(IFERROR(VLOOKUP(B23,'2021'!$A$2:$F$605,6,0),0))</f>
        <v>0</v>
      </c>
      <c r="G23" s="1"/>
      <c r="H23" s="39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s="230" customFormat="1" x14ac:dyDescent="0.2">
      <c r="A24" s="1"/>
      <c r="B24" s="27"/>
      <c r="C24" s="25"/>
      <c r="D24" s="212"/>
      <c r="E24" s="212"/>
      <c r="F24" s="212"/>
      <c r="G24" s="1"/>
      <c r="H24" s="39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x14ac:dyDescent="0.2">
      <c r="A25" s="1"/>
      <c r="B25" s="27"/>
      <c r="C25" s="25"/>
      <c r="D25" s="212"/>
      <c r="E25" s="212"/>
      <c r="F25" s="212"/>
      <c r="G25" s="1"/>
      <c r="H25" s="39"/>
      <c r="I25" s="251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5.75" x14ac:dyDescent="0.2">
      <c r="A26" s="1"/>
      <c r="B26" s="27"/>
      <c r="C26" s="226" t="s">
        <v>104</v>
      </c>
      <c r="D26" s="109">
        <f>SUM(D28:D30)</f>
        <v>2109622150.21</v>
      </c>
      <c r="E26" s="109"/>
      <c r="F26" s="109">
        <f>SUM(F28:F30)</f>
        <v>2006557597.6700001</v>
      </c>
      <c r="G26" s="1"/>
      <c r="H26" s="39"/>
      <c r="I26" s="256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" customHeight="1" x14ac:dyDescent="0.2">
      <c r="A27" s="1"/>
      <c r="B27" s="27"/>
      <c r="C27" s="25"/>
      <c r="D27" s="212"/>
      <c r="E27" s="212"/>
      <c r="F27" s="212"/>
      <c r="G27" s="1"/>
      <c r="H27" s="39"/>
      <c r="I27" s="256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5" customHeight="1" x14ac:dyDescent="0.2">
      <c r="A28" s="1"/>
      <c r="B28" s="27">
        <v>51</v>
      </c>
      <c r="C28" s="25" t="s">
        <v>105</v>
      </c>
      <c r="D28" s="212">
        <f>(IFERROR(VLOOKUP(B28,'2022'!$A$2:$F$625,6,0),0))</f>
        <v>1971713690.3199999</v>
      </c>
      <c r="E28" s="212"/>
      <c r="F28" s="212">
        <f>(IFERROR(VLOOKUP(B28,'2021'!$A$2:$F$605,6,0),0))</f>
        <v>1884354312.5</v>
      </c>
      <c r="G28" s="1"/>
      <c r="H28" s="39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" customHeight="1" x14ac:dyDescent="0.2">
      <c r="A29" s="1"/>
      <c r="B29" s="27">
        <v>53</v>
      </c>
      <c r="C29" s="25" t="s">
        <v>106</v>
      </c>
      <c r="D29" s="212">
        <f>(IFERROR(VLOOKUP(B29,'2022'!$A$2:$F$625,6,0),0))</f>
        <v>138667759.88999999</v>
      </c>
      <c r="E29" s="212"/>
      <c r="F29" s="212">
        <f>(IFERROR(VLOOKUP(B29,'2021'!$A$2:$F$605,6,0),0))</f>
        <v>114260969.17</v>
      </c>
      <c r="G29" s="1"/>
      <c r="H29" s="39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5.75" customHeight="1" x14ac:dyDescent="0.2">
      <c r="A30" s="1"/>
      <c r="B30" s="27">
        <v>57</v>
      </c>
      <c r="C30" s="25" t="s">
        <v>520</v>
      </c>
      <c r="D30" s="212">
        <f>(IFERROR(VLOOKUP(B30,'2022'!$A$2:$F$625,6,0),0))</f>
        <v>-759300</v>
      </c>
      <c r="E30" s="212"/>
      <c r="F30" s="212">
        <f>(IFERROR(VLOOKUP(B30,'2021'!$A$2:$F$605,6,0),0))</f>
        <v>7942316</v>
      </c>
      <c r="G30" s="1"/>
      <c r="H30" s="39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customHeight="1" x14ac:dyDescent="0.2">
      <c r="A31" s="1"/>
      <c r="B31" s="32"/>
      <c r="C31" s="25"/>
      <c r="D31" s="212"/>
      <c r="E31" s="212"/>
      <c r="F31" s="212"/>
      <c r="G31" s="1"/>
      <c r="H31" s="39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" customHeight="1" x14ac:dyDescent="0.2">
      <c r="A32" s="1"/>
      <c r="B32" s="32"/>
      <c r="C32" s="34" t="s">
        <v>107</v>
      </c>
      <c r="D32" s="109">
        <f>D12-D20-D26</f>
        <v>319296633.19999981</v>
      </c>
      <c r="E32" s="109"/>
      <c r="F32" s="109">
        <f>F12-F20-F26</f>
        <v>-19465730.060000181</v>
      </c>
      <c r="G32" s="1"/>
      <c r="H32" s="39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customHeight="1" x14ac:dyDescent="0.2">
      <c r="A33" s="1"/>
      <c r="B33" s="32"/>
      <c r="C33" s="25"/>
      <c r="D33" s="212"/>
      <c r="E33" s="212"/>
      <c r="F33" s="212"/>
      <c r="G33" s="1"/>
      <c r="H33" s="39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" customHeight="1" x14ac:dyDescent="0.2">
      <c r="A34" s="1"/>
      <c r="B34" s="32"/>
      <c r="C34" s="35" t="s">
        <v>108</v>
      </c>
      <c r="D34" s="109">
        <f>D36</f>
        <v>129430854.83</v>
      </c>
      <c r="E34" s="109"/>
      <c r="F34" s="109">
        <f>F36</f>
        <v>1441</v>
      </c>
      <c r="G34" s="1"/>
      <c r="H34" s="39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" customHeight="1" x14ac:dyDescent="0.2">
      <c r="A35" s="1"/>
      <c r="B35" s="32"/>
      <c r="C35" s="25"/>
      <c r="D35" s="212"/>
      <c r="E35" s="212"/>
      <c r="F35" s="212"/>
      <c r="G35" s="1"/>
      <c r="H35" s="202"/>
      <c r="I35" s="34"/>
      <c r="J35" s="34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" customHeight="1" x14ac:dyDescent="0.2">
      <c r="A36" s="1"/>
      <c r="B36" s="27">
        <v>48</v>
      </c>
      <c r="C36" s="25" t="s">
        <v>109</v>
      </c>
      <c r="D36" s="212">
        <f>(IFERROR(VLOOKUP(B36,'2022'!$A$2:$F$625,6,0),0))</f>
        <v>129430854.83</v>
      </c>
      <c r="E36" s="212"/>
      <c r="F36" s="212">
        <f>(IFERROR(VLOOKUP(B36,'2021'!$A$2:$F$605,6,0),0))</f>
        <v>1441</v>
      </c>
      <c r="G36" s="1"/>
      <c r="H36" s="39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.75" customHeight="1" x14ac:dyDescent="0.2">
      <c r="A37" s="1"/>
      <c r="B37" s="32"/>
      <c r="C37" s="25"/>
      <c r="D37" s="212"/>
      <c r="E37" s="212"/>
      <c r="F37" s="212"/>
      <c r="G37" s="1"/>
      <c r="H37" s="39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" customHeight="1" x14ac:dyDescent="0.2">
      <c r="A38" s="1"/>
      <c r="B38" s="32"/>
      <c r="C38" s="35" t="s">
        <v>110</v>
      </c>
      <c r="D38" s="109">
        <f>D40</f>
        <v>0</v>
      </c>
      <c r="E38" s="109"/>
      <c r="F38" s="109">
        <f>F40</f>
        <v>7320000</v>
      </c>
      <c r="G38" s="1"/>
      <c r="H38" s="202"/>
      <c r="I38" s="34"/>
      <c r="J38" s="34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" customHeight="1" x14ac:dyDescent="0.2">
      <c r="A39" s="1"/>
      <c r="B39" s="32"/>
      <c r="C39" s="25"/>
      <c r="D39" s="212"/>
      <c r="E39" s="212"/>
      <c r="F39" s="212"/>
      <c r="G39" s="1"/>
      <c r="H39" s="202"/>
      <c r="I39" s="34"/>
      <c r="J39" s="34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" customHeight="1" x14ac:dyDescent="0.2">
      <c r="A40" s="1"/>
      <c r="B40" s="27">
        <v>58</v>
      </c>
      <c r="C40" s="25" t="s">
        <v>111</v>
      </c>
      <c r="D40" s="212">
        <f>(IFERROR(VLOOKUP(B40,'2022'!$A$2:$F$625,6,0),0))</f>
        <v>0</v>
      </c>
      <c r="E40" s="212"/>
      <c r="F40" s="212">
        <f>(IFERROR(VLOOKUP(B40,'2021'!$A$2:$F$605,6,0),0))</f>
        <v>7320000</v>
      </c>
      <c r="G40" s="1"/>
      <c r="H40" s="32"/>
      <c r="I40" s="34"/>
      <c r="J40" s="34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5.75" customHeight="1" x14ac:dyDescent="0.2">
      <c r="A41" s="1"/>
      <c r="B41" s="32"/>
      <c r="C41" s="25"/>
      <c r="D41" s="212"/>
      <c r="E41" s="212"/>
      <c r="F41" s="212"/>
      <c r="G41" s="1"/>
      <c r="H41" s="39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.75" customHeight="1" x14ac:dyDescent="0.2">
      <c r="A42" s="1"/>
      <c r="B42" s="32"/>
      <c r="C42" s="25"/>
      <c r="D42" s="212"/>
      <c r="E42" s="212"/>
      <c r="F42" s="212"/>
      <c r="G42" s="1"/>
      <c r="H42" s="39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5" customHeight="1" x14ac:dyDescent="0.2">
      <c r="A43" s="1"/>
      <c r="B43" s="32"/>
      <c r="C43" s="34" t="s">
        <v>112</v>
      </c>
      <c r="D43" s="109">
        <f>D32+D34-D38</f>
        <v>448727488.02999979</v>
      </c>
      <c r="E43" s="109"/>
      <c r="F43" s="109">
        <f>F32+F34-F38</f>
        <v>-26784289.060000181</v>
      </c>
      <c r="G43" s="213"/>
      <c r="H43" s="39"/>
      <c r="I43" s="226"/>
      <c r="J43" s="34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5.75" customHeight="1" x14ac:dyDescent="0.2">
      <c r="A44" s="27"/>
      <c r="B44" s="32"/>
      <c r="C44" s="25"/>
      <c r="D44" s="212"/>
      <c r="E44" s="212"/>
      <c r="F44" s="212"/>
      <c r="G44" s="25"/>
      <c r="H44" s="39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" customHeight="1" x14ac:dyDescent="0.2">
      <c r="A45" s="27"/>
      <c r="B45" s="32"/>
      <c r="C45" s="25"/>
      <c r="D45" s="212"/>
      <c r="E45" s="212"/>
      <c r="F45" s="212"/>
      <c r="G45" s="25"/>
      <c r="H45" s="39"/>
      <c r="I45" s="25"/>
      <c r="J45" s="33"/>
      <c r="K45" s="33"/>
      <c r="L45" s="33"/>
      <c r="M45" s="33"/>
      <c r="N45" s="33"/>
      <c r="O45" s="33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5" customHeight="1" x14ac:dyDescent="0.2">
      <c r="A46" s="27"/>
      <c r="B46" s="32"/>
      <c r="C46" s="25"/>
      <c r="D46" s="212"/>
      <c r="E46" s="212"/>
      <c r="F46" s="212"/>
      <c r="G46" s="25"/>
      <c r="H46" s="39"/>
      <c r="I46" s="25"/>
      <c r="J46" s="33"/>
      <c r="K46" s="33"/>
      <c r="L46" s="33"/>
      <c r="M46" s="33"/>
      <c r="N46" s="33"/>
      <c r="O46" s="33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" customHeight="1" x14ac:dyDescent="0.2">
      <c r="A47" s="27"/>
      <c r="B47" s="32"/>
      <c r="C47" s="25"/>
      <c r="D47" s="38"/>
      <c r="E47" s="38"/>
      <c r="F47" s="36"/>
      <c r="G47" s="25"/>
      <c r="H47" s="39"/>
      <c r="I47" s="25"/>
      <c r="J47" s="33"/>
      <c r="K47" s="33"/>
      <c r="L47" s="33"/>
      <c r="M47" s="33"/>
      <c r="N47" s="33"/>
      <c r="O47" s="33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5" customHeight="1" x14ac:dyDescent="0.2">
      <c r="A48" s="27"/>
      <c r="B48" s="32"/>
      <c r="C48" s="27"/>
      <c r="D48" s="27"/>
      <c r="E48" s="3"/>
      <c r="F48" s="27"/>
      <c r="G48" s="3"/>
      <c r="H48" s="39"/>
      <c r="I48" s="33"/>
      <c r="J48" s="33"/>
      <c r="K48" s="33"/>
      <c r="L48" s="33"/>
      <c r="M48" s="33"/>
      <c r="N48" s="33"/>
      <c r="O48" s="33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" customHeight="1" x14ac:dyDescent="0.25">
      <c r="A49" s="27"/>
      <c r="B49" s="32"/>
      <c r="C49" s="57" t="s">
        <v>34</v>
      </c>
      <c r="D49" s="32"/>
      <c r="F49" s="12" t="s">
        <v>496</v>
      </c>
      <c r="G49" s="57"/>
      <c r="H49" s="208"/>
      <c r="J49" s="38"/>
      <c r="K49" s="33"/>
      <c r="L49" s="33"/>
      <c r="M49" s="33"/>
      <c r="N49" s="33"/>
      <c r="O49" s="33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.75" customHeight="1" x14ac:dyDescent="0.2">
      <c r="A50" s="27"/>
      <c r="B50" s="32"/>
      <c r="C50" s="31" t="s">
        <v>35</v>
      </c>
      <c r="D50" s="27"/>
      <c r="F50" s="29" t="s">
        <v>497</v>
      </c>
      <c r="G50" s="29"/>
      <c r="H50" s="208"/>
      <c r="J50" s="38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5.75" customHeight="1" x14ac:dyDescent="0.2">
      <c r="A51" s="27"/>
      <c r="B51" s="32"/>
      <c r="C51" s="25"/>
      <c r="D51" s="25"/>
      <c r="F51" s="29" t="s">
        <v>36</v>
      </c>
      <c r="G51" s="25"/>
      <c r="H51" s="208"/>
      <c r="J51" s="38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.75" customHeight="1" x14ac:dyDescent="0.2">
      <c r="A52" s="27"/>
      <c r="B52" s="32"/>
      <c r="C52" s="25"/>
      <c r="D52" s="38"/>
      <c r="E52" s="38"/>
      <c r="F52" s="38"/>
      <c r="G52" s="25"/>
      <c r="H52" s="39"/>
      <c r="J52" s="38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.75" customHeight="1" x14ac:dyDescent="0.2">
      <c r="A53" s="27"/>
      <c r="B53" s="32"/>
      <c r="C53" s="25"/>
      <c r="D53" s="38"/>
      <c r="E53" s="38"/>
      <c r="F53" s="38"/>
      <c r="G53" s="25"/>
      <c r="H53" s="39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.75" customHeight="1" x14ac:dyDescent="0.2">
      <c r="A54" s="27"/>
      <c r="B54" s="32"/>
      <c r="C54" s="25"/>
      <c r="D54" s="38"/>
      <c r="E54" s="38"/>
      <c r="F54" s="38"/>
      <c r="G54" s="25"/>
      <c r="H54" s="39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5" customHeight="1" x14ac:dyDescent="0.2">
      <c r="A55" s="27"/>
      <c r="B55" s="32"/>
      <c r="C55" s="25"/>
      <c r="D55" s="38"/>
      <c r="E55" s="38"/>
      <c r="F55" s="38"/>
      <c r="G55" s="25"/>
      <c r="H55" s="39"/>
      <c r="I55" s="226"/>
      <c r="J55" s="34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5" customHeight="1" x14ac:dyDescent="0.2">
      <c r="A56" s="33"/>
      <c r="B56" s="33"/>
      <c r="C56" s="33"/>
      <c r="D56" s="214"/>
      <c r="E56" s="214"/>
      <c r="F56" s="214"/>
      <c r="G56" s="33"/>
      <c r="H56" s="33"/>
      <c r="I56" s="40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5" customHeight="1" x14ac:dyDescent="0.2">
      <c r="A57" s="33"/>
      <c r="B57" s="33"/>
      <c r="C57" s="33"/>
      <c r="D57" s="214"/>
      <c r="E57" s="214"/>
      <c r="F57" s="214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5" customHeight="1" x14ac:dyDescent="0.2">
      <c r="A58" s="33"/>
      <c r="B58" s="33"/>
      <c r="C58" s="33"/>
      <c r="D58" s="214"/>
      <c r="E58" s="214"/>
      <c r="F58" s="214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5" customHeight="1" x14ac:dyDescent="0.2">
      <c r="A59" s="33"/>
      <c r="B59" s="33"/>
      <c r="C59" s="33"/>
      <c r="D59" s="214"/>
      <c r="E59" s="214"/>
      <c r="F59" s="214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5" customHeight="1" x14ac:dyDescent="0.2">
      <c r="A60" s="33"/>
      <c r="B60" s="33"/>
      <c r="C60" s="33"/>
      <c r="D60" s="214"/>
      <c r="E60" s="214"/>
      <c r="F60" s="214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5" customHeight="1" x14ac:dyDescent="0.2">
      <c r="A61" s="33"/>
      <c r="B61" s="33"/>
      <c r="C61" s="33"/>
      <c r="D61" s="214"/>
      <c r="E61" s="214"/>
      <c r="F61" s="214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5" customHeight="1" x14ac:dyDescent="0.2">
      <c r="A62" s="33"/>
      <c r="B62" s="33"/>
      <c r="C62" s="33"/>
      <c r="D62" s="214"/>
      <c r="E62" s="214"/>
      <c r="F62" s="214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5" customHeight="1" x14ac:dyDescent="0.2">
      <c r="A63" s="27"/>
      <c r="B63" s="32"/>
      <c r="C63" s="25"/>
      <c r="D63" s="38"/>
      <c r="E63" s="38"/>
      <c r="F63" s="38"/>
      <c r="G63" s="25"/>
      <c r="H63" s="25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5" customHeight="1" x14ac:dyDescent="0.2">
      <c r="A64" s="32"/>
      <c r="B64" s="32"/>
      <c r="C64" s="34"/>
      <c r="D64" s="210"/>
      <c r="E64" s="210"/>
      <c r="F64" s="38"/>
      <c r="G64" s="25"/>
      <c r="H64" s="202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5" customHeight="1" x14ac:dyDescent="0.2">
      <c r="A65" s="27"/>
      <c r="B65" s="32"/>
      <c r="C65" s="25"/>
      <c r="D65" s="38"/>
      <c r="E65" s="38"/>
      <c r="F65" s="38"/>
      <c r="G65" s="25"/>
      <c r="H65" s="39"/>
      <c r="I65" s="34"/>
      <c r="J65" s="34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7"/>
      <c r="Y65" s="27"/>
      <c r="Z65" s="27"/>
    </row>
    <row r="66" spans="1:26" ht="15" customHeight="1" x14ac:dyDescent="0.2">
      <c r="A66" s="27"/>
      <c r="B66" s="32"/>
      <c r="C66" s="25"/>
      <c r="D66" s="38"/>
      <c r="E66" s="38"/>
      <c r="F66" s="38"/>
      <c r="G66" s="25"/>
      <c r="H66" s="39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7"/>
      <c r="Y66" s="27"/>
      <c r="Z66" s="27"/>
    </row>
    <row r="67" spans="1:26" ht="15" customHeight="1" x14ac:dyDescent="0.2">
      <c r="A67" s="32"/>
      <c r="B67" s="32"/>
      <c r="C67" s="34"/>
      <c r="D67" s="210"/>
      <c r="E67" s="210"/>
      <c r="F67" s="38"/>
      <c r="G67" s="25"/>
      <c r="H67" s="202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7"/>
      <c r="Y67" s="27"/>
      <c r="Z67" s="27"/>
    </row>
    <row r="68" spans="1:26" ht="15" customHeight="1" x14ac:dyDescent="0.2">
      <c r="A68" s="27"/>
      <c r="B68" s="32"/>
      <c r="C68" s="25"/>
      <c r="D68" s="38"/>
      <c r="E68" s="38"/>
      <c r="F68" s="38"/>
      <c r="G68" s="25"/>
      <c r="H68" s="39"/>
      <c r="I68" s="34"/>
      <c r="J68" s="34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7"/>
      <c r="Y68" s="27"/>
      <c r="Z68" s="27"/>
    </row>
    <row r="69" spans="1:26" ht="15" customHeight="1" x14ac:dyDescent="0.2">
      <c r="A69" s="27"/>
      <c r="B69" s="32"/>
      <c r="C69" s="25"/>
      <c r="D69" s="38"/>
      <c r="E69" s="38"/>
      <c r="F69" s="38"/>
      <c r="G69" s="25"/>
      <c r="H69" s="39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7"/>
      <c r="Y69" s="27"/>
      <c r="Z69" s="27"/>
    </row>
    <row r="70" spans="1:26" ht="15" customHeight="1" x14ac:dyDescent="0.2">
      <c r="A70" s="27"/>
      <c r="B70" s="32"/>
      <c r="C70" s="25"/>
      <c r="D70" s="38"/>
      <c r="E70" s="38"/>
      <c r="F70" s="38"/>
      <c r="G70" s="25"/>
      <c r="H70" s="39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7"/>
      <c r="Y70" s="27"/>
      <c r="Z70" s="27"/>
    </row>
    <row r="71" spans="1:26" ht="15" customHeight="1" x14ac:dyDescent="0.2">
      <c r="A71" s="27"/>
      <c r="B71" s="32"/>
      <c r="C71" s="25"/>
      <c r="D71" s="38"/>
      <c r="E71" s="38"/>
      <c r="F71" s="38"/>
      <c r="G71" s="25"/>
      <c r="H71" s="39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7"/>
      <c r="Y71" s="27"/>
      <c r="Z71" s="27"/>
    </row>
    <row r="72" spans="1:26" ht="15" customHeight="1" x14ac:dyDescent="0.2">
      <c r="A72" s="27"/>
      <c r="B72" s="32"/>
      <c r="C72" s="25"/>
      <c r="D72" s="38"/>
      <c r="E72" s="38"/>
      <c r="F72" s="38"/>
      <c r="G72" s="25"/>
      <c r="H72" s="27"/>
      <c r="I72" s="34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7"/>
      <c r="Y72" s="27"/>
      <c r="Z72" s="27"/>
    </row>
    <row r="73" spans="1:26" ht="15" customHeight="1" x14ac:dyDescent="0.2">
      <c r="A73" s="32"/>
      <c r="B73" s="32"/>
      <c r="C73" s="34"/>
      <c r="D73" s="210"/>
      <c r="E73" s="210"/>
      <c r="F73" s="38"/>
      <c r="G73" s="25"/>
      <c r="H73" s="202"/>
      <c r="I73" s="27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7"/>
      <c r="Y73" s="27"/>
      <c r="Z73" s="27"/>
    </row>
    <row r="74" spans="1:26" ht="15" customHeight="1" x14ac:dyDescent="0.2">
      <c r="A74" s="27"/>
      <c r="B74" s="32"/>
      <c r="C74" s="25"/>
      <c r="D74" s="38"/>
      <c r="E74" s="38"/>
      <c r="F74" s="38"/>
      <c r="G74" s="25"/>
      <c r="H74" s="39"/>
      <c r="I74" s="34"/>
      <c r="J74" s="34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7"/>
      <c r="Y74" s="27"/>
      <c r="Z74" s="27"/>
    </row>
    <row r="75" spans="1:26" ht="15" customHeight="1" x14ac:dyDescent="0.2">
      <c r="A75" s="27"/>
      <c r="B75" s="32"/>
      <c r="C75" s="25"/>
      <c r="D75" s="38"/>
      <c r="E75" s="38"/>
      <c r="F75" s="38"/>
      <c r="G75" s="25"/>
      <c r="H75" s="39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7"/>
      <c r="Y75" s="27"/>
      <c r="Z75" s="27"/>
    </row>
    <row r="76" spans="1:26" ht="15" customHeight="1" x14ac:dyDescent="0.2">
      <c r="A76" s="27"/>
      <c r="B76" s="32"/>
      <c r="C76" s="25"/>
      <c r="D76" s="38"/>
      <c r="E76" s="38"/>
      <c r="F76" s="38"/>
      <c r="G76" s="25"/>
      <c r="H76" s="27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7"/>
      <c r="Y76" s="27"/>
      <c r="Z76" s="27"/>
    </row>
    <row r="77" spans="1:26" ht="15" customHeight="1" x14ac:dyDescent="0.2">
      <c r="A77" s="27"/>
      <c r="B77" s="32"/>
      <c r="C77" s="25"/>
      <c r="D77" s="38"/>
      <c r="E77" s="38"/>
      <c r="F77" s="38"/>
      <c r="G77" s="25"/>
      <c r="H77" s="39"/>
      <c r="I77" s="27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7"/>
      <c r="Y77" s="27"/>
      <c r="Z77" s="27"/>
    </row>
    <row r="78" spans="1:26" ht="15" customHeight="1" x14ac:dyDescent="0.2">
      <c r="A78" s="27"/>
      <c r="B78" s="32"/>
      <c r="C78" s="25"/>
      <c r="D78" s="38"/>
      <c r="E78" s="38"/>
      <c r="F78" s="38"/>
      <c r="G78" s="25"/>
      <c r="H78" s="39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7"/>
      <c r="Y78" s="27"/>
      <c r="Z78" s="27"/>
    </row>
    <row r="79" spans="1:26" ht="15" customHeight="1" x14ac:dyDescent="0.2">
      <c r="A79" s="27"/>
      <c r="B79" s="32"/>
      <c r="C79" s="25"/>
      <c r="D79" s="38"/>
      <c r="E79" s="38"/>
      <c r="F79" s="38"/>
      <c r="G79" s="25"/>
      <c r="H79" s="39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7"/>
      <c r="Y79" s="27"/>
      <c r="Z79" s="27"/>
    </row>
    <row r="80" spans="1:26" ht="15" customHeight="1" x14ac:dyDescent="0.2">
      <c r="A80" s="27"/>
      <c r="B80" s="32"/>
      <c r="C80" s="25"/>
      <c r="D80" s="38"/>
      <c r="E80" s="38"/>
      <c r="F80" s="38"/>
      <c r="G80" s="25"/>
      <c r="H80" s="39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7"/>
      <c r="Y80" s="27"/>
      <c r="Z80" s="27"/>
    </row>
    <row r="81" spans="1:26" ht="15" customHeight="1" x14ac:dyDescent="0.2">
      <c r="A81" s="27"/>
      <c r="B81" s="32"/>
      <c r="C81" s="25"/>
      <c r="D81" s="38"/>
      <c r="E81" s="38"/>
      <c r="F81" s="38"/>
      <c r="G81" s="25"/>
      <c r="H81" s="39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7"/>
      <c r="Y81" s="27"/>
      <c r="Z81" s="27"/>
    </row>
    <row r="82" spans="1:26" ht="15" customHeight="1" x14ac:dyDescent="0.2">
      <c r="A82" s="27"/>
      <c r="B82" s="32"/>
      <c r="C82" s="25"/>
      <c r="D82" s="38"/>
      <c r="E82" s="38"/>
      <c r="F82" s="38"/>
      <c r="G82" s="25"/>
      <c r="H82" s="39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7"/>
      <c r="Y82" s="27"/>
      <c r="Z82" s="27"/>
    </row>
    <row r="83" spans="1:26" ht="15" customHeight="1" x14ac:dyDescent="0.2">
      <c r="A83" s="27"/>
      <c r="B83" s="32"/>
      <c r="C83" s="25"/>
      <c r="D83" s="38"/>
      <c r="E83" s="38"/>
      <c r="F83" s="38"/>
      <c r="G83" s="25"/>
      <c r="H83" s="39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7"/>
      <c r="Y83" s="27"/>
      <c r="Z83" s="27"/>
    </row>
    <row r="84" spans="1:26" ht="15" customHeight="1" x14ac:dyDescent="0.2">
      <c r="A84" s="33"/>
      <c r="B84" s="33"/>
      <c r="C84" s="33"/>
      <c r="D84" s="214"/>
      <c r="E84" s="214"/>
      <c r="F84" s="214"/>
      <c r="G84" s="33"/>
      <c r="H84" s="33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7"/>
      <c r="Y84" s="27"/>
      <c r="Z84" s="27"/>
    </row>
    <row r="85" spans="1:26" ht="15" customHeight="1" x14ac:dyDescent="0.2">
      <c r="A85" s="33"/>
      <c r="B85" s="33"/>
      <c r="C85" s="33"/>
      <c r="D85" s="214"/>
      <c r="E85" s="214"/>
      <c r="F85" s="214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5" customHeight="1" x14ac:dyDescent="0.2">
      <c r="A86" s="33"/>
      <c r="B86" s="33"/>
      <c r="C86" s="33"/>
      <c r="D86" s="214"/>
      <c r="E86" s="214"/>
      <c r="F86" s="214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5" customHeight="1" x14ac:dyDescent="0.2">
      <c r="A87" s="33"/>
      <c r="B87" s="33"/>
      <c r="C87" s="33"/>
      <c r="D87" s="214"/>
      <c r="E87" s="214"/>
      <c r="F87" s="214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5" customHeight="1" x14ac:dyDescent="0.2">
      <c r="A88" s="27"/>
      <c r="B88" s="32"/>
      <c r="C88" s="25"/>
      <c r="D88" s="38"/>
      <c r="E88" s="38"/>
      <c r="F88" s="38"/>
      <c r="G88" s="25"/>
      <c r="H88" s="39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5" customHeight="1" x14ac:dyDescent="0.2">
      <c r="A89" s="27"/>
      <c r="B89" s="32"/>
      <c r="C89" s="25"/>
      <c r="D89" s="38"/>
      <c r="E89" s="38"/>
      <c r="F89" s="38"/>
      <c r="G89" s="25"/>
      <c r="H89" s="39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7"/>
      <c r="Y89" s="27"/>
      <c r="Z89" s="27"/>
    </row>
    <row r="90" spans="1:26" ht="15" customHeight="1" x14ac:dyDescent="0.2">
      <c r="A90" s="27"/>
      <c r="B90" s="32"/>
      <c r="C90" s="25"/>
      <c r="D90" s="38"/>
      <c r="E90" s="38"/>
      <c r="F90" s="38"/>
      <c r="G90" s="25"/>
      <c r="H90" s="39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7"/>
      <c r="Y90" s="27"/>
      <c r="Z90" s="27"/>
    </row>
    <row r="91" spans="1:26" ht="15" customHeight="1" x14ac:dyDescent="0.2">
      <c r="A91" s="27"/>
      <c r="B91" s="32"/>
      <c r="C91" s="25"/>
      <c r="D91" s="38"/>
      <c r="E91" s="38"/>
      <c r="F91" s="38"/>
      <c r="G91" s="25"/>
      <c r="H91" s="39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7"/>
      <c r="Y91" s="27"/>
      <c r="Z91" s="27"/>
    </row>
    <row r="92" spans="1:26" ht="15" customHeight="1" x14ac:dyDescent="0.2">
      <c r="A92" s="27"/>
      <c r="B92" s="32"/>
      <c r="C92" s="25"/>
      <c r="D92" s="38"/>
      <c r="E92" s="38"/>
      <c r="F92" s="38"/>
      <c r="G92" s="25"/>
      <c r="H92" s="39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7"/>
      <c r="Y92" s="27"/>
      <c r="Z92" s="27"/>
    </row>
    <row r="93" spans="1:26" ht="15" customHeight="1" x14ac:dyDescent="0.2">
      <c r="A93" s="27"/>
      <c r="B93" s="32"/>
      <c r="C93" s="25"/>
      <c r="D93" s="38"/>
      <c r="E93" s="38"/>
      <c r="F93" s="38"/>
      <c r="G93" s="25"/>
      <c r="H93" s="39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7"/>
      <c r="Y93" s="27"/>
      <c r="Z93" s="27"/>
    </row>
    <row r="94" spans="1:26" ht="15" customHeight="1" x14ac:dyDescent="0.2">
      <c r="A94" s="27"/>
      <c r="B94" s="32"/>
      <c r="C94" s="25"/>
      <c r="D94" s="38"/>
      <c r="E94" s="38"/>
      <c r="F94" s="38"/>
      <c r="G94" s="25"/>
      <c r="H94" s="39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7"/>
      <c r="Y94" s="27"/>
      <c r="Z94" s="27"/>
    </row>
    <row r="95" spans="1:26" ht="15" customHeight="1" x14ac:dyDescent="0.2">
      <c r="A95" s="27"/>
      <c r="B95" s="32"/>
      <c r="C95" s="25"/>
      <c r="D95" s="38"/>
      <c r="E95" s="38"/>
      <c r="F95" s="38"/>
      <c r="G95" s="25"/>
      <c r="H95" s="39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7"/>
      <c r="Y95" s="27"/>
      <c r="Z95" s="27"/>
    </row>
    <row r="96" spans="1:26" ht="15" customHeight="1" x14ac:dyDescent="0.2">
      <c r="A96" s="27"/>
      <c r="B96" s="32"/>
      <c r="C96" s="25"/>
      <c r="D96" s="38"/>
      <c r="E96" s="38"/>
      <c r="F96" s="38"/>
      <c r="G96" s="25"/>
      <c r="H96" s="39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7"/>
      <c r="Y96" s="27"/>
      <c r="Z96" s="27"/>
    </row>
    <row r="97" spans="1:26" ht="15" customHeight="1" x14ac:dyDescent="0.2">
      <c r="A97" s="27"/>
      <c r="B97" s="32"/>
      <c r="C97" s="25"/>
      <c r="D97" s="38"/>
      <c r="E97" s="38"/>
      <c r="F97" s="38"/>
      <c r="G97" s="25"/>
      <c r="H97" s="39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7"/>
      <c r="Y97" s="27"/>
      <c r="Z97" s="27"/>
    </row>
    <row r="98" spans="1:26" ht="15" customHeight="1" x14ac:dyDescent="0.2">
      <c r="A98" s="27"/>
      <c r="B98" s="32"/>
      <c r="C98" s="25"/>
      <c r="D98" s="38"/>
      <c r="E98" s="38"/>
      <c r="F98" s="38"/>
      <c r="G98" s="25"/>
      <c r="H98" s="39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7"/>
      <c r="Y98" s="27"/>
      <c r="Z98" s="27"/>
    </row>
    <row r="99" spans="1:26" ht="15" customHeight="1" x14ac:dyDescent="0.2">
      <c r="A99" s="27"/>
      <c r="B99" s="32"/>
      <c r="C99" s="25"/>
      <c r="D99" s="38"/>
      <c r="E99" s="38"/>
      <c r="F99" s="38"/>
      <c r="G99" s="25"/>
      <c r="H99" s="39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7"/>
      <c r="Y99" s="27"/>
      <c r="Z99" s="27"/>
    </row>
    <row r="100" spans="1:26" ht="15" customHeight="1" x14ac:dyDescent="0.2">
      <c r="A100" s="27"/>
      <c r="B100" s="32"/>
      <c r="C100" s="25"/>
      <c r="D100" s="38"/>
      <c r="E100" s="38"/>
      <c r="F100" s="38"/>
      <c r="G100" s="25"/>
      <c r="H100" s="39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7"/>
      <c r="Y100" s="27"/>
      <c r="Z100" s="27"/>
    </row>
    <row r="101" spans="1:26" ht="15" customHeight="1" x14ac:dyDescent="0.2">
      <c r="A101" s="27"/>
      <c r="B101" s="32"/>
      <c r="C101" s="25"/>
      <c r="D101" s="38"/>
      <c r="E101" s="38"/>
      <c r="F101" s="38"/>
      <c r="G101" s="25"/>
      <c r="H101" s="39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7"/>
      <c r="Y101" s="27"/>
      <c r="Z101" s="27"/>
    </row>
    <row r="102" spans="1:26" ht="15" customHeight="1" x14ac:dyDescent="0.2">
      <c r="A102" s="27"/>
      <c r="B102" s="32"/>
      <c r="C102" s="25"/>
      <c r="D102" s="38"/>
      <c r="E102" s="38"/>
      <c r="F102" s="38"/>
      <c r="G102" s="25"/>
      <c r="H102" s="39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7"/>
      <c r="Y102" s="27"/>
      <c r="Z102" s="27"/>
    </row>
    <row r="103" spans="1:26" ht="15" customHeight="1" x14ac:dyDescent="0.2">
      <c r="A103" s="27"/>
      <c r="B103" s="32"/>
      <c r="C103" s="25"/>
      <c r="D103" s="38"/>
      <c r="E103" s="38"/>
      <c r="F103" s="38"/>
      <c r="G103" s="25"/>
      <c r="H103" s="39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7"/>
      <c r="Y103" s="27"/>
      <c r="Z103" s="27"/>
    </row>
    <row r="104" spans="1:26" ht="15" customHeight="1" x14ac:dyDescent="0.2">
      <c r="A104" s="27"/>
      <c r="B104" s="32"/>
      <c r="C104" s="25"/>
      <c r="D104" s="38"/>
      <c r="E104" s="38"/>
      <c r="F104" s="38"/>
      <c r="G104" s="25"/>
      <c r="H104" s="39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7"/>
      <c r="Y104" s="27"/>
      <c r="Z104" s="27"/>
    </row>
    <row r="105" spans="1:26" ht="15" customHeight="1" x14ac:dyDescent="0.2">
      <c r="A105" s="27"/>
      <c r="B105" s="32"/>
      <c r="C105" s="25"/>
      <c r="D105" s="38"/>
      <c r="E105" s="38"/>
      <c r="F105" s="38"/>
      <c r="G105" s="25"/>
      <c r="H105" s="39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7"/>
      <c r="Y105" s="27"/>
      <c r="Z105" s="27"/>
    </row>
    <row r="106" spans="1:26" ht="15" customHeight="1" x14ac:dyDescent="0.2">
      <c r="A106" s="27"/>
      <c r="B106" s="32"/>
      <c r="C106" s="25"/>
      <c r="D106" s="38"/>
      <c r="E106" s="38"/>
      <c r="F106" s="38"/>
      <c r="G106" s="25"/>
      <c r="H106" s="39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7"/>
      <c r="Y106" s="27"/>
      <c r="Z106" s="27"/>
    </row>
    <row r="107" spans="1:26" ht="15" customHeight="1" x14ac:dyDescent="0.2">
      <c r="A107" s="27"/>
      <c r="B107" s="32"/>
      <c r="C107" s="25"/>
      <c r="D107" s="38"/>
      <c r="E107" s="38"/>
      <c r="F107" s="38"/>
      <c r="G107" s="25"/>
      <c r="H107" s="39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7"/>
      <c r="Y107" s="27"/>
      <c r="Z107" s="27"/>
    </row>
    <row r="108" spans="1:26" ht="15" customHeight="1" x14ac:dyDescent="0.2">
      <c r="A108" s="27"/>
      <c r="B108" s="32"/>
      <c r="C108" s="25"/>
      <c r="D108" s="38"/>
      <c r="E108" s="38"/>
      <c r="F108" s="38"/>
      <c r="G108" s="25"/>
      <c r="H108" s="39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7"/>
      <c r="Y108" s="27"/>
      <c r="Z108" s="27"/>
    </row>
    <row r="109" spans="1:26" ht="15" customHeight="1" x14ac:dyDescent="0.2">
      <c r="A109" s="27"/>
      <c r="B109" s="32"/>
      <c r="C109" s="25"/>
      <c r="D109" s="38"/>
      <c r="E109" s="38"/>
      <c r="F109" s="38"/>
      <c r="G109" s="25"/>
      <c r="H109" s="39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7"/>
      <c r="Y109" s="27"/>
      <c r="Z109" s="27"/>
    </row>
    <row r="110" spans="1:26" ht="15" customHeight="1" x14ac:dyDescent="0.2">
      <c r="A110" s="27"/>
      <c r="B110" s="32"/>
      <c r="C110" s="25"/>
      <c r="D110" s="38"/>
      <c r="E110" s="38"/>
      <c r="F110" s="38"/>
      <c r="G110" s="25"/>
      <c r="H110" s="39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7"/>
      <c r="Y110" s="27"/>
      <c r="Z110" s="27"/>
    </row>
    <row r="111" spans="1:26" ht="15" customHeight="1" x14ac:dyDescent="0.2">
      <c r="A111" s="27"/>
      <c r="B111" s="32"/>
      <c r="C111" s="25"/>
      <c r="D111" s="38"/>
      <c r="E111" s="38"/>
      <c r="F111" s="38"/>
      <c r="G111" s="25"/>
      <c r="H111" s="39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7"/>
      <c r="Y111" s="27"/>
      <c r="Z111" s="27"/>
    </row>
    <row r="112" spans="1:26" ht="15" customHeight="1" x14ac:dyDescent="0.2">
      <c r="A112" s="27"/>
      <c r="B112" s="32"/>
      <c r="C112" s="25"/>
      <c r="D112" s="38"/>
      <c r="E112" s="38"/>
      <c r="F112" s="38"/>
      <c r="G112" s="25"/>
      <c r="H112" s="39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7"/>
      <c r="Y112" s="27"/>
      <c r="Z112" s="27"/>
    </row>
    <row r="113" spans="1:26" ht="15" customHeight="1" x14ac:dyDescent="0.2">
      <c r="A113" s="27"/>
      <c r="B113" s="32"/>
      <c r="C113" s="25"/>
      <c r="D113" s="38"/>
      <c r="E113" s="38"/>
      <c r="F113" s="38"/>
      <c r="G113" s="25"/>
      <c r="H113" s="39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7"/>
      <c r="Y113" s="27"/>
      <c r="Z113" s="27"/>
    </row>
    <row r="114" spans="1:26" ht="15" customHeight="1" x14ac:dyDescent="0.2">
      <c r="A114" s="27"/>
      <c r="B114" s="32"/>
      <c r="C114" s="25"/>
      <c r="D114" s="38"/>
      <c r="E114" s="38"/>
      <c r="F114" s="38"/>
      <c r="G114" s="25"/>
      <c r="H114" s="39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7"/>
      <c r="Y114" s="27"/>
      <c r="Z114" s="27"/>
    </row>
    <row r="115" spans="1:26" ht="15" customHeight="1" x14ac:dyDescent="0.2">
      <c r="A115" s="27"/>
      <c r="B115" s="32"/>
      <c r="C115" s="25"/>
      <c r="D115" s="38"/>
      <c r="E115" s="38"/>
      <c r="F115" s="38"/>
      <c r="G115" s="25"/>
      <c r="H115" s="39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7"/>
      <c r="Y115" s="27"/>
      <c r="Z115" s="27"/>
    </row>
    <row r="116" spans="1:26" ht="15" customHeight="1" x14ac:dyDescent="0.2">
      <c r="A116" s="27"/>
      <c r="B116" s="32"/>
      <c r="C116" s="25"/>
      <c r="D116" s="38"/>
      <c r="E116" s="38"/>
      <c r="F116" s="38"/>
      <c r="G116" s="25"/>
      <c r="H116" s="39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7"/>
      <c r="Y116" s="27"/>
      <c r="Z116" s="27"/>
    </row>
    <row r="117" spans="1:26" ht="15" customHeight="1" x14ac:dyDescent="0.2">
      <c r="A117" s="27"/>
      <c r="B117" s="32"/>
      <c r="C117" s="25"/>
      <c r="D117" s="38"/>
      <c r="E117" s="38"/>
      <c r="F117" s="38"/>
      <c r="G117" s="25"/>
      <c r="H117" s="39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7"/>
      <c r="Y117" s="27"/>
      <c r="Z117" s="27"/>
    </row>
    <row r="118" spans="1:26" ht="15" customHeight="1" x14ac:dyDescent="0.2">
      <c r="A118" s="27"/>
      <c r="B118" s="32"/>
      <c r="C118" s="25"/>
      <c r="D118" s="38"/>
      <c r="E118" s="38"/>
      <c r="F118" s="38"/>
      <c r="G118" s="25"/>
      <c r="H118" s="39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7"/>
      <c r="Y118" s="27"/>
      <c r="Z118" s="27"/>
    </row>
    <row r="119" spans="1:26" ht="15" customHeight="1" x14ac:dyDescent="0.2">
      <c r="A119" s="27"/>
      <c r="B119" s="32"/>
      <c r="C119" s="25"/>
      <c r="D119" s="38"/>
      <c r="E119" s="38"/>
      <c r="F119" s="38"/>
      <c r="G119" s="25"/>
      <c r="H119" s="39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7"/>
      <c r="Y119" s="27"/>
      <c r="Z119" s="27"/>
    </row>
    <row r="120" spans="1:26" ht="15" customHeight="1" x14ac:dyDescent="0.2">
      <c r="A120" s="27"/>
      <c r="B120" s="32"/>
      <c r="C120" s="25"/>
      <c r="D120" s="38"/>
      <c r="E120" s="38"/>
      <c r="F120" s="38"/>
      <c r="G120" s="25"/>
      <c r="H120" s="39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7"/>
      <c r="Y120" s="27"/>
      <c r="Z120" s="27"/>
    </row>
    <row r="121" spans="1:26" ht="15" customHeight="1" x14ac:dyDescent="0.2">
      <c r="A121" s="27"/>
      <c r="B121" s="32"/>
      <c r="C121" s="25"/>
      <c r="D121" s="38"/>
      <c r="E121" s="38"/>
      <c r="F121" s="38"/>
      <c r="G121" s="25"/>
      <c r="H121" s="39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7"/>
      <c r="Y121" s="27"/>
      <c r="Z121" s="27"/>
    </row>
    <row r="122" spans="1:26" ht="15" customHeight="1" x14ac:dyDescent="0.2">
      <c r="A122" s="27"/>
      <c r="B122" s="32"/>
      <c r="C122" s="25"/>
      <c r="D122" s="38"/>
      <c r="E122" s="38"/>
      <c r="F122" s="38"/>
      <c r="G122" s="25"/>
      <c r="H122" s="39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7"/>
      <c r="Y122" s="27"/>
      <c r="Z122" s="27"/>
    </row>
    <row r="123" spans="1:26" ht="15" customHeight="1" x14ac:dyDescent="0.2">
      <c r="A123" s="27"/>
      <c r="B123" s="32"/>
      <c r="C123" s="25"/>
      <c r="D123" s="38"/>
      <c r="E123" s="38"/>
      <c r="F123" s="38"/>
      <c r="G123" s="25"/>
      <c r="H123" s="39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7"/>
      <c r="Y123" s="27"/>
      <c r="Z123" s="27"/>
    </row>
    <row r="124" spans="1:26" ht="15" customHeight="1" x14ac:dyDescent="0.2">
      <c r="A124" s="27"/>
      <c r="B124" s="32"/>
      <c r="C124" s="25"/>
      <c r="D124" s="38"/>
      <c r="E124" s="38"/>
      <c r="F124" s="38"/>
      <c r="G124" s="25"/>
      <c r="H124" s="39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7"/>
      <c r="Y124" s="27"/>
      <c r="Z124" s="27"/>
    </row>
    <row r="125" spans="1:26" ht="15" customHeight="1" x14ac:dyDescent="0.2">
      <c r="A125" s="27"/>
      <c r="B125" s="32"/>
      <c r="C125" s="25"/>
      <c r="D125" s="38"/>
      <c r="E125" s="38"/>
      <c r="F125" s="38"/>
      <c r="G125" s="25"/>
      <c r="H125" s="39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7"/>
      <c r="Y125" s="27"/>
      <c r="Z125" s="27"/>
    </row>
    <row r="126" spans="1:26" ht="15" customHeight="1" x14ac:dyDescent="0.2">
      <c r="A126" s="27"/>
      <c r="B126" s="32"/>
      <c r="C126" s="25"/>
      <c r="D126" s="38"/>
      <c r="E126" s="38"/>
      <c r="F126" s="38"/>
      <c r="G126" s="25"/>
      <c r="H126" s="39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7"/>
      <c r="Y126" s="27"/>
      <c r="Z126" s="27"/>
    </row>
    <row r="127" spans="1:26" ht="15" customHeight="1" x14ac:dyDescent="0.2">
      <c r="A127" s="27"/>
      <c r="B127" s="32"/>
      <c r="C127" s="25"/>
      <c r="D127" s="38"/>
      <c r="E127" s="38"/>
      <c r="F127" s="38"/>
      <c r="G127" s="25"/>
      <c r="H127" s="39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7"/>
      <c r="Y127" s="27"/>
      <c r="Z127" s="27"/>
    </row>
    <row r="128" spans="1:26" ht="15" customHeight="1" x14ac:dyDescent="0.2">
      <c r="A128" s="27"/>
      <c r="B128" s="32"/>
      <c r="C128" s="25"/>
      <c r="D128" s="38"/>
      <c r="E128" s="38"/>
      <c r="F128" s="38"/>
      <c r="G128" s="25"/>
      <c r="H128" s="39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7"/>
      <c r="Y128" s="27"/>
      <c r="Z128" s="27"/>
    </row>
    <row r="129" spans="1:26" ht="15" customHeight="1" x14ac:dyDescent="0.2">
      <c r="A129" s="27"/>
      <c r="B129" s="32"/>
      <c r="C129" s="25"/>
      <c r="D129" s="38"/>
      <c r="E129" s="38"/>
      <c r="F129" s="38"/>
      <c r="G129" s="25"/>
      <c r="H129" s="39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7"/>
      <c r="Y129" s="27"/>
      <c r="Z129" s="27"/>
    </row>
    <row r="130" spans="1:26" ht="15" customHeight="1" x14ac:dyDescent="0.2">
      <c r="A130" s="27"/>
      <c r="B130" s="32"/>
      <c r="C130" s="25"/>
      <c r="D130" s="38"/>
      <c r="E130" s="38"/>
      <c r="F130" s="38"/>
      <c r="G130" s="25"/>
      <c r="H130" s="39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7"/>
      <c r="Y130" s="27"/>
      <c r="Z130" s="27"/>
    </row>
    <row r="131" spans="1:26" ht="15" customHeight="1" x14ac:dyDescent="0.2">
      <c r="A131" s="27"/>
      <c r="B131" s="32"/>
      <c r="C131" s="25"/>
      <c r="D131" s="38"/>
      <c r="E131" s="38"/>
      <c r="F131" s="38"/>
      <c r="G131" s="25"/>
      <c r="H131" s="39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7"/>
      <c r="Y131" s="27"/>
      <c r="Z131" s="27"/>
    </row>
    <row r="132" spans="1:26" ht="15" customHeight="1" x14ac:dyDescent="0.2">
      <c r="A132" s="27"/>
      <c r="B132" s="32"/>
      <c r="C132" s="25"/>
      <c r="D132" s="38"/>
      <c r="E132" s="38"/>
      <c r="F132" s="38"/>
      <c r="G132" s="25"/>
      <c r="H132" s="39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7"/>
      <c r="Y132" s="27"/>
      <c r="Z132" s="27"/>
    </row>
    <row r="133" spans="1:26" ht="15" customHeight="1" x14ac:dyDescent="0.2">
      <c r="A133" s="27"/>
      <c r="B133" s="32"/>
      <c r="C133" s="25"/>
      <c r="D133" s="38"/>
      <c r="E133" s="38"/>
      <c r="F133" s="38"/>
      <c r="G133" s="25"/>
      <c r="H133" s="39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7"/>
      <c r="Y133" s="27"/>
      <c r="Z133" s="27"/>
    </row>
    <row r="134" spans="1:26" ht="15" customHeight="1" x14ac:dyDescent="0.2">
      <c r="A134" s="27"/>
      <c r="B134" s="32"/>
      <c r="C134" s="25"/>
      <c r="D134" s="38"/>
      <c r="E134" s="38"/>
      <c r="F134" s="38"/>
      <c r="G134" s="25"/>
      <c r="H134" s="39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7"/>
      <c r="Y134" s="27"/>
      <c r="Z134" s="27"/>
    </row>
    <row r="135" spans="1:26" ht="15" customHeight="1" x14ac:dyDescent="0.2">
      <c r="A135" s="27"/>
      <c r="B135" s="32"/>
      <c r="C135" s="25"/>
      <c r="D135" s="38"/>
      <c r="E135" s="38"/>
      <c r="F135" s="38"/>
      <c r="G135" s="25"/>
      <c r="H135" s="39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7"/>
      <c r="Y135" s="27"/>
      <c r="Z135" s="27"/>
    </row>
    <row r="136" spans="1:26" ht="15" customHeight="1" x14ac:dyDescent="0.2">
      <c r="A136" s="27"/>
      <c r="B136" s="32"/>
      <c r="C136" s="25"/>
      <c r="D136" s="38"/>
      <c r="E136" s="38"/>
      <c r="F136" s="38"/>
      <c r="G136" s="25"/>
      <c r="H136" s="39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7"/>
      <c r="Y136" s="27"/>
      <c r="Z136" s="27"/>
    </row>
    <row r="137" spans="1:26" ht="15" customHeight="1" x14ac:dyDescent="0.2">
      <c r="A137" s="27"/>
      <c r="B137" s="32"/>
      <c r="C137" s="25"/>
      <c r="D137" s="38"/>
      <c r="E137" s="38"/>
      <c r="F137" s="38"/>
      <c r="G137" s="25"/>
      <c r="H137" s="39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7"/>
      <c r="Y137" s="27"/>
      <c r="Z137" s="27"/>
    </row>
    <row r="138" spans="1:26" ht="15" customHeight="1" x14ac:dyDescent="0.2">
      <c r="A138" s="27"/>
      <c r="B138" s="32"/>
      <c r="C138" s="25"/>
      <c r="D138" s="38"/>
      <c r="E138" s="38"/>
      <c r="F138" s="38"/>
      <c r="G138" s="25"/>
      <c r="H138" s="39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7"/>
      <c r="Y138" s="27"/>
      <c r="Z138" s="27"/>
    </row>
    <row r="139" spans="1:26" ht="15" customHeight="1" x14ac:dyDescent="0.2">
      <c r="A139" s="27"/>
      <c r="B139" s="32"/>
      <c r="C139" s="25"/>
      <c r="D139" s="38"/>
      <c r="E139" s="38"/>
      <c r="F139" s="38"/>
      <c r="G139" s="25"/>
      <c r="H139" s="39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7"/>
      <c r="Y139" s="27"/>
      <c r="Z139" s="27"/>
    </row>
    <row r="140" spans="1:26" ht="15" customHeight="1" x14ac:dyDescent="0.2">
      <c r="A140" s="27"/>
      <c r="B140" s="32"/>
      <c r="C140" s="25"/>
      <c r="D140" s="38"/>
      <c r="E140" s="38"/>
      <c r="F140" s="38"/>
      <c r="G140" s="25"/>
      <c r="H140" s="39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7"/>
      <c r="Y140" s="27"/>
      <c r="Z140" s="27"/>
    </row>
    <row r="141" spans="1:26" ht="15" customHeight="1" x14ac:dyDescent="0.2">
      <c r="A141" s="27"/>
      <c r="B141" s="32"/>
      <c r="C141" s="25"/>
      <c r="D141" s="38"/>
      <c r="E141" s="38"/>
      <c r="F141" s="38"/>
      <c r="G141" s="25"/>
      <c r="H141" s="39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7"/>
      <c r="Y141" s="27"/>
      <c r="Z141" s="27"/>
    </row>
    <row r="142" spans="1:26" ht="15" customHeight="1" x14ac:dyDescent="0.2">
      <c r="A142" s="27"/>
      <c r="B142" s="32"/>
      <c r="C142" s="25"/>
      <c r="D142" s="38"/>
      <c r="E142" s="38"/>
      <c r="F142" s="38"/>
      <c r="G142" s="25"/>
      <c r="H142" s="39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7"/>
      <c r="Y142" s="27"/>
      <c r="Z142" s="27"/>
    </row>
    <row r="143" spans="1:26" ht="15" customHeight="1" x14ac:dyDescent="0.2">
      <c r="A143" s="27"/>
      <c r="B143" s="32"/>
      <c r="C143" s="25"/>
      <c r="D143" s="38"/>
      <c r="E143" s="38"/>
      <c r="F143" s="38"/>
      <c r="G143" s="25"/>
      <c r="H143" s="39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7"/>
      <c r="Y143" s="27"/>
      <c r="Z143" s="27"/>
    </row>
    <row r="144" spans="1:26" ht="15" customHeight="1" x14ac:dyDescent="0.2">
      <c r="A144" s="27"/>
      <c r="B144" s="32"/>
      <c r="C144" s="25"/>
      <c r="D144" s="38"/>
      <c r="E144" s="38"/>
      <c r="F144" s="38"/>
      <c r="G144" s="25"/>
      <c r="H144" s="39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7"/>
      <c r="Y144" s="27"/>
      <c r="Z144" s="27"/>
    </row>
    <row r="145" spans="1:26" ht="15" customHeight="1" x14ac:dyDescent="0.2">
      <c r="A145" s="27"/>
      <c r="B145" s="32"/>
      <c r="C145" s="25"/>
      <c r="D145" s="38"/>
      <c r="E145" s="38"/>
      <c r="F145" s="38"/>
      <c r="G145" s="25"/>
      <c r="H145" s="39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7"/>
      <c r="Y145" s="27"/>
      <c r="Z145" s="27"/>
    </row>
    <row r="146" spans="1:26" ht="15" customHeight="1" x14ac:dyDescent="0.2">
      <c r="A146" s="27"/>
      <c r="B146" s="32"/>
      <c r="C146" s="25"/>
      <c r="D146" s="38"/>
      <c r="E146" s="38"/>
      <c r="F146" s="38"/>
      <c r="G146" s="25"/>
      <c r="H146" s="39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7"/>
      <c r="Y146" s="27"/>
      <c r="Z146" s="27"/>
    </row>
    <row r="147" spans="1:26" ht="15" customHeight="1" x14ac:dyDescent="0.2">
      <c r="A147" s="27"/>
      <c r="B147" s="32"/>
      <c r="C147" s="25"/>
      <c r="D147" s="38"/>
      <c r="E147" s="38"/>
      <c r="F147" s="38"/>
      <c r="G147" s="25"/>
      <c r="H147" s="39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7"/>
      <c r="Y147" s="27"/>
      <c r="Z147" s="27"/>
    </row>
    <row r="148" spans="1:26" ht="15" customHeight="1" x14ac:dyDescent="0.2">
      <c r="A148" s="27"/>
      <c r="B148" s="32"/>
      <c r="C148" s="25"/>
      <c r="D148" s="38"/>
      <c r="E148" s="38"/>
      <c r="F148" s="38"/>
      <c r="G148" s="25"/>
      <c r="H148" s="39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7"/>
      <c r="Y148" s="27"/>
      <c r="Z148" s="27"/>
    </row>
    <row r="149" spans="1:26" ht="15" customHeight="1" x14ac:dyDescent="0.2">
      <c r="A149" s="27"/>
      <c r="B149" s="32"/>
      <c r="C149" s="25"/>
      <c r="D149" s="38"/>
      <c r="E149" s="38"/>
      <c r="F149" s="38"/>
      <c r="G149" s="25"/>
      <c r="H149" s="39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7"/>
      <c r="Y149" s="27"/>
      <c r="Z149" s="27"/>
    </row>
    <row r="150" spans="1:26" ht="15" customHeight="1" x14ac:dyDescent="0.2">
      <c r="A150" s="27"/>
      <c r="B150" s="32"/>
      <c r="C150" s="25"/>
      <c r="D150" s="38"/>
      <c r="E150" s="38"/>
      <c r="F150" s="38"/>
      <c r="G150" s="25"/>
      <c r="H150" s="39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7"/>
      <c r="Y150" s="27"/>
      <c r="Z150" s="27"/>
    </row>
    <row r="151" spans="1:26" ht="15" customHeight="1" x14ac:dyDescent="0.2">
      <c r="A151" s="27"/>
      <c r="B151" s="32"/>
      <c r="C151" s="25"/>
      <c r="D151" s="38"/>
      <c r="E151" s="38"/>
      <c r="F151" s="38"/>
      <c r="G151" s="25"/>
      <c r="H151" s="39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7"/>
      <c r="Y151" s="27"/>
      <c r="Z151" s="27"/>
    </row>
    <row r="152" spans="1:26" ht="15" customHeight="1" x14ac:dyDescent="0.2">
      <c r="A152" s="27"/>
      <c r="B152" s="32"/>
      <c r="C152" s="25"/>
      <c r="D152" s="38"/>
      <c r="E152" s="38"/>
      <c r="F152" s="38"/>
      <c r="G152" s="25"/>
      <c r="H152" s="39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7"/>
      <c r="Y152" s="27"/>
      <c r="Z152" s="27"/>
    </row>
    <row r="153" spans="1:26" ht="15" customHeight="1" x14ac:dyDescent="0.2">
      <c r="A153" s="27"/>
      <c r="B153" s="32"/>
      <c r="C153" s="25"/>
      <c r="D153" s="38"/>
      <c r="E153" s="38"/>
      <c r="F153" s="38"/>
      <c r="G153" s="25"/>
      <c r="H153" s="39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7"/>
      <c r="Y153" s="27"/>
      <c r="Z153" s="27"/>
    </row>
    <row r="154" spans="1:26" ht="15" customHeight="1" x14ac:dyDescent="0.2">
      <c r="A154" s="27"/>
      <c r="B154" s="32"/>
      <c r="C154" s="25"/>
      <c r="D154" s="38"/>
      <c r="E154" s="38"/>
      <c r="F154" s="38"/>
      <c r="G154" s="25"/>
      <c r="H154" s="39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7"/>
      <c r="Y154" s="27"/>
      <c r="Z154" s="27"/>
    </row>
    <row r="155" spans="1:26" ht="15" customHeight="1" x14ac:dyDescent="0.2">
      <c r="A155" s="27"/>
      <c r="B155" s="32"/>
      <c r="C155" s="25"/>
      <c r="D155" s="38"/>
      <c r="E155" s="38"/>
      <c r="F155" s="38"/>
      <c r="G155" s="25"/>
      <c r="H155" s="39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7"/>
      <c r="Y155" s="27"/>
      <c r="Z155" s="27"/>
    </row>
    <row r="156" spans="1:26" ht="15" customHeight="1" x14ac:dyDescent="0.2">
      <c r="A156" s="27"/>
      <c r="B156" s="32"/>
      <c r="C156" s="25"/>
      <c r="D156" s="38"/>
      <c r="E156" s="38"/>
      <c r="F156" s="38"/>
      <c r="G156" s="25"/>
      <c r="H156" s="39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7"/>
      <c r="Y156" s="27"/>
      <c r="Z156" s="27"/>
    </row>
    <row r="157" spans="1:26" ht="15" customHeight="1" x14ac:dyDescent="0.2">
      <c r="A157" s="27"/>
      <c r="B157" s="32"/>
      <c r="C157" s="25"/>
      <c r="D157" s="38"/>
      <c r="E157" s="38"/>
      <c r="F157" s="38"/>
      <c r="G157" s="25"/>
      <c r="H157" s="39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7"/>
      <c r="Y157" s="27"/>
      <c r="Z157" s="27"/>
    </row>
    <row r="158" spans="1:26" ht="15" customHeight="1" x14ac:dyDescent="0.2">
      <c r="A158" s="27"/>
      <c r="B158" s="32"/>
      <c r="C158" s="25"/>
      <c r="D158" s="38"/>
      <c r="E158" s="38"/>
      <c r="F158" s="38"/>
      <c r="G158" s="25"/>
      <c r="H158" s="39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7"/>
      <c r="Y158" s="27"/>
      <c r="Z158" s="27"/>
    </row>
    <row r="159" spans="1:26" ht="15" customHeight="1" x14ac:dyDescent="0.2">
      <c r="A159" s="27"/>
      <c r="B159" s="32"/>
      <c r="C159" s="25"/>
      <c r="D159" s="38"/>
      <c r="E159" s="38"/>
      <c r="F159" s="38"/>
      <c r="G159" s="25"/>
      <c r="H159" s="39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7"/>
      <c r="Y159" s="27"/>
      <c r="Z159" s="27"/>
    </row>
    <row r="160" spans="1:26" ht="15" customHeight="1" x14ac:dyDescent="0.2">
      <c r="A160" s="27"/>
      <c r="B160" s="32"/>
      <c r="C160" s="25"/>
      <c r="D160" s="38"/>
      <c r="E160" s="38"/>
      <c r="F160" s="38"/>
      <c r="G160" s="25"/>
      <c r="H160" s="39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7"/>
      <c r="Y160" s="27"/>
      <c r="Z160" s="27"/>
    </row>
    <row r="161" spans="1:26" ht="15" customHeight="1" x14ac:dyDescent="0.2">
      <c r="A161" s="27"/>
      <c r="B161" s="32"/>
      <c r="C161" s="25"/>
      <c r="D161" s="38"/>
      <c r="E161" s="38"/>
      <c r="F161" s="38"/>
      <c r="G161" s="25"/>
      <c r="H161" s="39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7"/>
      <c r="Y161" s="27"/>
      <c r="Z161" s="27"/>
    </row>
    <row r="162" spans="1:26" ht="15" customHeight="1" x14ac:dyDescent="0.2">
      <c r="A162" s="27"/>
      <c r="B162" s="32"/>
      <c r="C162" s="25"/>
      <c r="D162" s="38"/>
      <c r="E162" s="38"/>
      <c r="F162" s="38"/>
      <c r="G162" s="25"/>
      <c r="H162" s="39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7"/>
      <c r="Y162" s="27"/>
      <c r="Z162" s="27"/>
    </row>
    <row r="163" spans="1:26" ht="15" customHeight="1" x14ac:dyDescent="0.2">
      <c r="A163" s="27"/>
      <c r="B163" s="32"/>
      <c r="C163" s="25"/>
      <c r="D163" s="38"/>
      <c r="E163" s="38"/>
      <c r="F163" s="38"/>
      <c r="G163" s="25"/>
      <c r="H163" s="39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7"/>
      <c r="Y163" s="27"/>
      <c r="Z163" s="27"/>
    </row>
    <row r="164" spans="1:26" ht="15" customHeight="1" x14ac:dyDescent="0.2">
      <c r="A164" s="27"/>
      <c r="B164" s="32"/>
      <c r="C164" s="25"/>
      <c r="D164" s="38"/>
      <c r="E164" s="38"/>
      <c r="F164" s="38"/>
      <c r="G164" s="25"/>
      <c r="H164" s="39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7"/>
      <c r="Y164" s="27"/>
      <c r="Z164" s="27"/>
    </row>
    <row r="165" spans="1:26" ht="15" customHeight="1" x14ac:dyDescent="0.2">
      <c r="A165" s="27"/>
      <c r="B165" s="32"/>
      <c r="C165" s="25"/>
      <c r="D165" s="38"/>
      <c r="E165" s="38"/>
      <c r="F165" s="38"/>
      <c r="G165" s="25"/>
      <c r="H165" s="39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7"/>
      <c r="Y165" s="27"/>
      <c r="Z165" s="27"/>
    </row>
    <row r="166" spans="1:26" ht="15" customHeight="1" x14ac:dyDescent="0.2">
      <c r="A166" s="27"/>
      <c r="B166" s="32"/>
      <c r="C166" s="25"/>
      <c r="D166" s="38"/>
      <c r="E166" s="38"/>
      <c r="F166" s="38"/>
      <c r="G166" s="25"/>
      <c r="H166" s="39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7"/>
      <c r="Y166" s="27"/>
      <c r="Z166" s="27"/>
    </row>
    <row r="167" spans="1:26" ht="15" customHeight="1" x14ac:dyDescent="0.2">
      <c r="A167" s="27"/>
      <c r="B167" s="32"/>
      <c r="C167" s="25"/>
      <c r="D167" s="38"/>
      <c r="E167" s="38"/>
      <c r="F167" s="38"/>
      <c r="G167" s="25"/>
      <c r="H167" s="39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7"/>
      <c r="Y167" s="27"/>
      <c r="Z167" s="27"/>
    </row>
    <row r="168" spans="1:26" ht="15" customHeight="1" x14ac:dyDescent="0.2">
      <c r="A168" s="27"/>
      <c r="B168" s="32"/>
      <c r="C168" s="25"/>
      <c r="D168" s="38"/>
      <c r="E168" s="38"/>
      <c r="F168" s="38"/>
      <c r="G168" s="25"/>
      <c r="H168" s="39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7"/>
      <c r="Y168" s="27"/>
      <c r="Z168" s="27"/>
    </row>
    <row r="169" spans="1:26" ht="15" customHeight="1" x14ac:dyDescent="0.2">
      <c r="A169" s="27"/>
      <c r="B169" s="32"/>
      <c r="C169" s="25"/>
      <c r="D169" s="38"/>
      <c r="E169" s="38"/>
      <c r="F169" s="38"/>
      <c r="G169" s="25"/>
      <c r="H169" s="39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7"/>
      <c r="Y169" s="27"/>
      <c r="Z169" s="27"/>
    </row>
    <row r="170" spans="1:26" ht="15" customHeight="1" x14ac:dyDescent="0.2">
      <c r="A170" s="27"/>
      <c r="B170" s="32"/>
      <c r="C170" s="25"/>
      <c r="D170" s="38"/>
      <c r="E170" s="38"/>
      <c r="F170" s="38"/>
      <c r="G170" s="25"/>
      <c r="H170" s="39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7"/>
      <c r="Y170" s="27"/>
      <c r="Z170" s="27"/>
    </row>
    <row r="171" spans="1:26" ht="15" customHeight="1" x14ac:dyDescent="0.2">
      <c r="A171" s="27"/>
      <c r="B171" s="32"/>
      <c r="C171" s="25"/>
      <c r="D171" s="38"/>
      <c r="E171" s="38"/>
      <c r="F171" s="38"/>
      <c r="G171" s="25"/>
      <c r="H171" s="39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7"/>
      <c r="Y171" s="27"/>
      <c r="Z171" s="27"/>
    </row>
    <row r="172" spans="1:26" ht="15" customHeight="1" x14ac:dyDescent="0.2">
      <c r="A172" s="27"/>
      <c r="B172" s="32"/>
      <c r="C172" s="25"/>
      <c r="D172" s="38"/>
      <c r="E172" s="38"/>
      <c r="F172" s="38"/>
      <c r="G172" s="25"/>
      <c r="H172" s="39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7"/>
      <c r="Y172" s="27"/>
      <c r="Z172" s="27"/>
    </row>
    <row r="173" spans="1:26" ht="15" customHeight="1" x14ac:dyDescent="0.2">
      <c r="A173" s="27"/>
      <c r="B173" s="32"/>
      <c r="C173" s="25"/>
      <c r="D173" s="38"/>
      <c r="E173" s="38"/>
      <c r="F173" s="38"/>
      <c r="G173" s="25"/>
      <c r="H173" s="39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7"/>
      <c r="Y173" s="27"/>
      <c r="Z173" s="27"/>
    </row>
    <row r="174" spans="1:26" ht="15" customHeight="1" x14ac:dyDescent="0.2">
      <c r="A174" s="27"/>
      <c r="B174" s="32"/>
      <c r="C174" s="25"/>
      <c r="D174" s="38"/>
      <c r="E174" s="38"/>
      <c r="F174" s="38"/>
      <c r="G174" s="25"/>
      <c r="H174" s="39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7"/>
      <c r="Y174" s="27"/>
      <c r="Z174" s="27"/>
    </row>
    <row r="175" spans="1:26" ht="15" customHeight="1" x14ac:dyDescent="0.2">
      <c r="A175" s="27"/>
      <c r="B175" s="32"/>
      <c r="C175" s="25"/>
      <c r="D175" s="38"/>
      <c r="E175" s="38"/>
      <c r="F175" s="38"/>
      <c r="G175" s="25"/>
      <c r="H175" s="39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7"/>
      <c r="Y175" s="27"/>
      <c r="Z175" s="27"/>
    </row>
    <row r="176" spans="1:26" ht="15" customHeight="1" x14ac:dyDescent="0.2">
      <c r="A176" s="27"/>
      <c r="B176" s="32"/>
      <c r="C176" s="25"/>
      <c r="D176" s="38"/>
      <c r="E176" s="38"/>
      <c r="F176" s="38"/>
      <c r="G176" s="25"/>
      <c r="H176" s="39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7"/>
      <c r="Y176" s="27"/>
      <c r="Z176" s="27"/>
    </row>
    <row r="177" spans="1:26" ht="15" customHeight="1" x14ac:dyDescent="0.2">
      <c r="A177" s="27"/>
      <c r="B177" s="32"/>
      <c r="C177" s="25"/>
      <c r="D177" s="38"/>
      <c r="E177" s="38"/>
      <c r="F177" s="38"/>
      <c r="G177" s="25"/>
      <c r="H177" s="39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7"/>
      <c r="Y177" s="27"/>
      <c r="Z177" s="27"/>
    </row>
    <row r="178" spans="1:26" ht="15" customHeight="1" x14ac:dyDescent="0.2">
      <c r="A178" s="27"/>
      <c r="B178" s="32"/>
      <c r="C178" s="25"/>
      <c r="D178" s="38"/>
      <c r="E178" s="38"/>
      <c r="F178" s="38"/>
      <c r="G178" s="25"/>
      <c r="H178" s="39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7"/>
      <c r="Y178" s="27"/>
      <c r="Z178" s="27"/>
    </row>
    <row r="179" spans="1:26" ht="15" customHeight="1" x14ac:dyDescent="0.2">
      <c r="A179" s="27"/>
      <c r="B179" s="32"/>
      <c r="C179" s="25"/>
      <c r="D179" s="38"/>
      <c r="E179" s="38"/>
      <c r="F179" s="38"/>
      <c r="G179" s="25"/>
      <c r="H179" s="39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7"/>
      <c r="Y179" s="27"/>
      <c r="Z179" s="27"/>
    </row>
    <row r="180" spans="1:26" ht="15" customHeight="1" x14ac:dyDescent="0.2">
      <c r="A180" s="27"/>
      <c r="B180" s="32"/>
      <c r="C180" s="25"/>
      <c r="D180" s="38"/>
      <c r="E180" s="38"/>
      <c r="F180" s="38"/>
      <c r="G180" s="25"/>
      <c r="H180" s="39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7"/>
      <c r="Y180" s="27"/>
      <c r="Z180" s="27"/>
    </row>
    <row r="181" spans="1:26" ht="15" customHeight="1" x14ac:dyDescent="0.2">
      <c r="A181" s="27"/>
      <c r="B181" s="32"/>
      <c r="C181" s="25"/>
      <c r="D181" s="38"/>
      <c r="E181" s="38"/>
      <c r="F181" s="38"/>
      <c r="G181" s="25"/>
      <c r="H181" s="39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7"/>
      <c r="Y181" s="27"/>
      <c r="Z181" s="27"/>
    </row>
    <row r="182" spans="1:26" ht="15" customHeight="1" x14ac:dyDescent="0.2">
      <c r="A182" s="27"/>
      <c r="B182" s="32"/>
      <c r="C182" s="25"/>
      <c r="D182" s="38"/>
      <c r="E182" s="38"/>
      <c r="F182" s="38"/>
      <c r="G182" s="25"/>
      <c r="H182" s="39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7"/>
      <c r="Y182" s="27"/>
      <c r="Z182" s="27"/>
    </row>
    <row r="183" spans="1:26" ht="15" customHeight="1" x14ac:dyDescent="0.2">
      <c r="A183" s="27"/>
      <c r="B183" s="32"/>
      <c r="C183" s="25"/>
      <c r="D183" s="38"/>
      <c r="E183" s="38"/>
      <c r="F183" s="38"/>
      <c r="G183" s="25"/>
      <c r="H183" s="39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7"/>
      <c r="Y183" s="27"/>
      <c r="Z183" s="27"/>
    </row>
    <row r="184" spans="1:26" ht="15" customHeight="1" x14ac:dyDescent="0.2">
      <c r="A184" s="27"/>
      <c r="B184" s="32"/>
      <c r="C184" s="25"/>
      <c r="D184" s="38"/>
      <c r="E184" s="38"/>
      <c r="F184" s="38"/>
      <c r="G184" s="25"/>
      <c r="H184" s="39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7"/>
      <c r="Y184" s="27"/>
      <c r="Z184" s="27"/>
    </row>
    <row r="185" spans="1:26" ht="15" customHeight="1" x14ac:dyDescent="0.2">
      <c r="A185" s="27"/>
      <c r="B185" s="32"/>
      <c r="C185" s="25"/>
      <c r="D185" s="38"/>
      <c r="E185" s="38"/>
      <c r="F185" s="38"/>
      <c r="G185" s="25"/>
      <c r="H185" s="39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7"/>
      <c r="Y185" s="27"/>
      <c r="Z185" s="27"/>
    </row>
    <row r="186" spans="1:26" ht="15" customHeight="1" x14ac:dyDescent="0.2">
      <c r="A186" s="27"/>
      <c r="B186" s="32"/>
      <c r="C186" s="25"/>
      <c r="D186" s="38"/>
      <c r="E186" s="38"/>
      <c r="F186" s="38"/>
      <c r="G186" s="25"/>
      <c r="H186" s="39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7"/>
      <c r="Y186" s="27"/>
      <c r="Z186" s="27"/>
    </row>
    <row r="187" spans="1:26" ht="15" customHeight="1" x14ac:dyDescent="0.2">
      <c r="A187" s="27"/>
      <c r="B187" s="32"/>
      <c r="C187" s="25"/>
      <c r="D187" s="38"/>
      <c r="E187" s="38"/>
      <c r="F187" s="38"/>
      <c r="G187" s="25"/>
      <c r="H187" s="39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7"/>
      <c r="Y187" s="27"/>
      <c r="Z187" s="27"/>
    </row>
    <row r="188" spans="1:26" ht="15" customHeight="1" x14ac:dyDescent="0.2">
      <c r="A188" s="27"/>
      <c r="B188" s="32"/>
      <c r="C188" s="25"/>
      <c r="D188" s="38"/>
      <c r="E188" s="38"/>
      <c r="F188" s="38"/>
      <c r="G188" s="25"/>
      <c r="H188" s="39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7"/>
      <c r="Y188" s="27"/>
      <c r="Z188" s="27"/>
    </row>
    <row r="189" spans="1:26" ht="15" customHeight="1" x14ac:dyDescent="0.2">
      <c r="A189" s="27"/>
      <c r="B189" s="32"/>
      <c r="C189" s="25"/>
      <c r="D189" s="38"/>
      <c r="E189" s="38"/>
      <c r="F189" s="38"/>
      <c r="G189" s="25"/>
      <c r="H189" s="39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7"/>
      <c r="Y189" s="27"/>
      <c r="Z189" s="27"/>
    </row>
    <row r="190" spans="1:26" ht="15" customHeight="1" x14ac:dyDescent="0.2">
      <c r="A190" s="27"/>
      <c r="B190" s="32"/>
      <c r="C190" s="25"/>
      <c r="D190" s="38"/>
      <c r="E190" s="38"/>
      <c r="F190" s="38"/>
      <c r="G190" s="25"/>
      <c r="H190" s="39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7"/>
      <c r="Y190" s="27"/>
      <c r="Z190" s="27"/>
    </row>
    <row r="191" spans="1:26" ht="15" customHeight="1" x14ac:dyDescent="0.2">
      <c r="A191" s="27"/>
      <c r="B191" s="32"/>
      <c r="C191" s="25"/>
      <c r="D191" s="38"/>
      <c r="E191" s="38"/>
      <c r="F191" s="38"/>
      <c r="G191" s="25"/>
      <c r="H191" s="39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7"/>
      <c r="Y191" s="27"/>
      <c r="Z191" s="27"/>
    </row>
    <row r="192" spans="1:26" ht="15" customHeight="1" x14ac:dyDescent="0.2">
      <c r="A192" s="27"/>
      <c r="B192" s="32"/>
      <c r="C192" s="25"/>
      <c r="D192" s="38"/>
      <c r="E192" s="38"/>
      <c r="F192" s="38"/>
      <c r="G192" s="25"/>
      <c r="H192" s="39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7"/>
      <c r="Y192" s="27"/>
      <c r="Z192" s="27"/>
    </row>
    <row r="193" spans="1:26" ht="15" customHeight="1" x14ac:dyDescent="0.2">
      <c r="A193" s="27"/>
      <c r="B193" s="32"/>
      <c r="C193" s="25"/>
      <c r="D193" s="38"/>
      <c r="E193" s="38"/>
      <c r="F193" s="38"/>
      <c r="G193" s="25"/>
      <c r="H193" s="39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7"/>
      <c r="Y193" s="27"/>
      <c r="Z193" s="27"/>
    </row>
    <row r="194" spans="1:26" ht="15" customHeight="1" x14ac:dyDescent="0.2">
      <c r="A194" s="27"/>
      <c r="B194" s="32"/>
      <c r="C194" s="25"/>
      <c r="D194" s="38"/>
      <c r="E194" s="38"/>
      <c r="F194" s="38"/>
      <c r="G194" s="25"/>
      <c r="H194" s="39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7"/>
      <c r="Y194" s="27"/>
      <c r="Z194" s="27"/>
    </row>
    <row r="195" spans="1:26" ht="15" customHeight="1" x14ac:dyDescent="0.2">
      <c r="A195" s="27"/>
      <c r="B195" s="32"/>
      <c r="C195" s="25"/>
      <c r="D195" s="38"/>
      <c r="E195" s="38"/>
      <c r="F195" s="38"/>
      <c r="G195" s="25"/>
      <c r="H195" s="39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7"/>
      <c r="Y195" s="27"/>
      <c r="Z195" s="27"/>
    </row>
    <row r="196" spans="1:26" ht="15" customHeight="1" x14ac:dyDescent="0.2">
      <c r="A196" s="27"/>
      <c r="B196" s="32"/>
      <c r="C196" s="25"/>
      <c r="D196" s="38"/>
      <c r="E196" s="38"/>
      <c r="F196" s="38"/>
      <c r="G196" s="25"/>
      <c r="H196" s="39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7"/>
      <c r="Y196" s="27"/>
      <c r="Z196" s="27"/>
    </row>
    <row r="197" spans="1:26" ht="15" customHeight="1" x14ac:dyDescent="0.2">
      <c r="A197" s="27"/>
      <c r="B197" s="32"/>
      <c r="C197" s="25"/>
      <c r="D197" s="38"/>
      <c r="E197" s="38"/>
      <c r="F197" s="38"/>
      <c r="G197" s="25"/>
      <c r="H197" s="39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7"/>
      <c r="Y197" s="27"/>
      <c r="Z197" s="27"/>
    </row>
    <row r="198" spans="1:26" ht="15" customHeight="1" x14ac:dyDescent="0.2">
      <c r="A198" s="27"/>
      <c r="B198" s="32"/>
      <c r="C198" s="25"/>
      <c r="D198" s="38"/>
      <c r="E198" s="38"/>
      <c r="F198" s="38"/>
      <c r="G198" s="25"/>
      <c r="H198" s="39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7"/>
      <c r="Y198" s="27"/>
      <c r="Z198" s="27"/>
    </row>
    <row r="199" spans="1:26" ht="15" customHeight="1" x14ac:dyDescent="0.2">
      <c r="A199" s="27"/>
      <c r="B199" s="32"/>
      <c r="C199" s="25"/>
      <c r="D199" s="38"/>
      <c r="E199" s="38"/>
      <c r="F199" s="38"/>
      <c r="G199" s="25"/>
      <c r="H199" s="39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7"/>
      <c r="Y199" s="27"/>
      <c r="Z199" s="27"/>
    </row>
    <row r="200" spans="1:26" ht="15" customHeight="1" x14ac:dyDescent="0.2">
      <c r="A200" s="27"/>
      <c r="B200" s="32"/>
      <c r="C200" s="25"/>
      <c r="D200" s="38"/>
      <c r="E200" s="38"/>
      <c r="F200" s="38"/>
      <c r="G200" s="25"/>
      <c r="H200" s="39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7"/>
      <c r="Y200" s="27"/>
      <c r="Z200" s="27"/>
    </row>
    <row r="201" spans="1:26" ht="15" customHeight="1" x14ac:dyDescent="0.2">
      <c r="A201" s="27"/>
      <c r="B201" s="32"/>
      <c r="C201" s="25"/>
      <c r="D201" s="38"/>
      <c r="E201" s="38"/>
      <c r="F201" s="38"/>
      <c r="G201" s="25"/>
      <c r="H201" s="39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7"/>
      <c r="Y201" s="27"/>
      <c r="Z201" s="27"/>
    </row>
    <row r="202" spans="1:26" ht="15" customHeight="1" x14ac:dyDescent="0.2">
      <c r="A202" s="27"/>
      <c r="B202" s="32"/>
      <c r="C202" s="25"/>
      <c r="D202" s="38"/>
      <c r="E202" s="38"/>
      <c r="F202" s="38"/>
      <c r="G202" s="25"/>
      <c r="H202" s="39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7"/>
      <c r="Y202" s="27"/>
      <c r="Z202" s="27"/>
    </row>
    <row r="203" spans="1:26" ht="15" customHeight="1" x14ac:dyDescent="0.2">
      <c r="A203" s="27"/>
      <c r="B203" s="32"/>
      <c r="C203" s="25"/>
      <c r="D203" s="38"/>
      <c r="E203" s="38"/>
      <c r="F203" s="38"/>
      <c r="G203" s="25"/>
      <c r="H203" s="39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7"/>
      <c r="Y203" s="27"/>
      <c r="Z203" s="27"/>
    </row>
    <row r="204" spans="1:26" ht="15" customHeight="1" x14ac:dyDescent="0.2">
      <c r="A204" s="27"/>
      <c r="B204" s="32"/>
      <c r="C204" s="25"/>
      <c r="D204" s="38"/>
      <c r="E204" s="38"/>
      <c r="F204" s="38"/>
      <c r="G204" s="25"/>
      <c r="H204" s="39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7"/>
      <c r="Y204" s="27"/>
      <c r="Z204" s="27"/>
    </row>
    <row r="205" spans="1:26" ht="15" customHeight="1" x14ac:dyDescent="0.2">
      <c r="A205" s="27"/>
      <c r="B205" s="32"/>
      <c r="C205" s="25"/>
      <c r="D205" s="38"/>
      <c r="E205" s="38"/>
      <c r="F205" s="38"/>
      <c r="G205" s="25"/>
      <c r="H205" s="39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7"/>
      <c r="Y205" s="27"/>
      <c r="Z205" s="27"/>
    </row>
    <row r="206" spans="1:26" ht="15" customHeight="1" x14ac:dyDescent="0.2">
      <c r="A206" s="27"/>
      <c r="B206" s="32"/>
      <c r="C206" s="25"/>
      <c r="D206" s="38"/>
      <c r="E206" s="38"/>
      <c r="F206" s="38"/>
      <c r="G206" s="25"/>
      <c r="H206" s="39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7"/>
      <c r="Y206" s="27"/>
      <c r="Z206" s="27"/>
    </row>
    <row r="207" spans="1:26" ht="15" customHeight="1" x14ac:dyDescent="0.2">
      <c r="A207" s="27"/>
      <c r="B207" s="32"/>
      <c r="C207" s="25"/>
      <c r="D207" s="38"/>
      <c r="E207" s="38"/>
      <c r="F207" s="38"/>
      <c r="G207" s="25"/>
      <c r="H207" s="39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7"/>
      <c r="Y207" s="27"/>
      <c r="Z207" s="27"/>
    </row>
    <row r="208" spans="1:26" ht="15" customHeight="1" x14ac:dyDescent="0.2">
      <c r="A208" s="27"/>
      <c r="B208" s="32"/>
      <c r="C208" s="25"/>
      <c r="D208" s="38"/>
      <c r="E208" s="38"/>
      <c r="F208" s="38"/>
      <c r="G208" s="25"/>
      <c r="H208" s="39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7"/>
      <c r="Y208" s="27"/>
      <c r="Z208" s="27"/>
    </row>
    <row r="209" spans="1:26" ht="15" customHeight="1" x14ac:dyDescent="0.2">
      <c r="A209" s="27"/>
      <c r="B209" s="32"/>
      <c r="C209" s="25"/>
      <c r="D209" s="38"/>
      <c r="E209" s="38"/>
      <c r="F209" s="38"/>
      <c r="G209" s="25"/>
      <c r="H209" s="39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7"/>
      <c r="Y209" s="27"/>
      <c r="Z209" s="27"/>
    </row>
    <row r="210" spans="1:26" ht="15" customHeight="1" x14ac:dyDescent="0.2">
      <c r="A210" s="27"/>
      <c r="B210" s="32"/>
      <c r="C210" s="25"/>
      <c r="D210" s="38"/>
      <c r="E210" s="38"/>
      <c r="F210" s="38"/>
      <c r="G210" s="25"/>
      <c r="H210" s="39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7"/>
      <c r="Y210" s="27"/>
      <c r="Z210" s="27"/>
    </row>
    <row r="211" spans="1:26" ht="15" customHeight="1" x14ac:dyDescent="0.2">
      <c r="A211" s="27"/>
      <c r="B211" s="32"/>
      <c r="C211" s="25"/>
      <c r="D211" s="38"/>
      <c r="E211" s="38"/>
      <c r="F211" s="38"/>
      <c r="G211" s="25"/>
      <c r="H211" s="39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7"/>
      <c r="Y211" s="27"/>
      <c r="Z211" s="27"/>
    </row>
    <row r="212" spans="1:26" ht="15" customHeight="1" x14ac:dyDescent="0.2">
      <c r="A212" s="27"/>
      <c r="B212" s="32"/>
      <c r="C212" s="25"/>
      <c r="D212" s="38"/>
      <c r="E212" s="38"/>
      <c r="F212" s="38"/>
      <c r="G212" s="25"/>
      <c r="H212" s="39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7"/>
      <c r="Y212" s="27"/>
      <c r="Z212" s="27"/>
    </row>
    <row r="213" spans="1:26" ht="15" customHeight="1" x14ac:dyDescent="0.2">
      <c r="A213" s="27"/>
      <c r="B213" s="32"/>
      <c r="C213" s="25"/>
      <c r="D213" s="38"/>
      <c r="E213" s="38"/>
      <c r="F213" s="38"/>
      <c r="G213" s="25"/>
      <c r="H213" s="39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7"/>
      <c r="Y213" s="27"/>
      <c r="Z213" s="27"/>
    </row>
    <row r="214" spans="1:26" ht="15" customHeight="1" x14ac:dyDescent="0.2">
      <c r="A214" s="27"/>
      <c r="B214" s="32"/>
      <c r="C214" s="25"/>
      <c r="D214" s="38"/>
      <c r="E214" s="38"/>
      <c r="F214" s="38"/>
      <c r="G214" s="25"/>
      <c r="H214" s="39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7"/>
      <c r="Y214" s="27"/>
      <c r="Z214" s="27"/>
    </row>
    <row r="215" spans="1:26" ht="15" customHeight="1" x14ac:dyDescent="0.2">
      <c r="A215" s="27"/>
      <c r="B215" s="32"/>
      <c r="C215" s="25"/>
      <c r="D215" s="38"/>
      <c r="E215" s="38"/>
      <c r="F215" s="38"/>
      <c r="G215" s="25"/>
      <c r="H215" s="39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7"/>
      <c r="Y215" s="27"/>
      <c r="Z215" s="27"/>
    </row>
    <row r="216" spans="1:26" ht="15" customHeight="1" x14ac:dyDescent="0.2">
      <c r="A216" s="27"/>
      <c r="B216" s="32"/>
      <c r="C216" s="25"/>
      <c r="D216" s="38"/>
      <c r="E216" s="38"/>
      <c r="F216" s="38"/>
      <c r="G216" s="25"/>
      <c r="H216" s="39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7"/>
      <c r="Y216" s="27"/>
      <c r="Z216" s="27"/>
    </row>
    <row r="217" spans="1:26" ht="15" customHeight="1" x14ac:dyDescent="0.2">
      <c r="A217" s="27"/>
      <c r="B217" s="32"/>
      <c r="C217" s="25"/>
      <c r="D217" s="38"/>
      <c r="E217" s="38"/>
      <c r="F217" s="38"/>
      <c r="G217" s="25"/>
      <c r="H217" s="39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7"/>
      <c r="Y217" s="27"/>
      <c r="Z217" s="27"/>
    </row>
    <row r="218" spans="1:26" ht="15" customHeight="1" x14ac:dyDescent="0.2">
      <c r="A218" s="27"/>
      <c r="B218" s="32"/>
      <c r="C218" s="25"/>
      <c r="D218" s="38"/>
      <c r="E218" s="38"/>
      <c r="F218" s="38"/>
      <c r="G218" s="25"/>
      <c r="H218" s="39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7"/>
      <c r="Y218" s="27"/>
      <c r="Z218" s="27"/>
    </row>
    <row r="219" spans="1:26" ht="15" customHeight="1" x14ac:dyDescent="0.2">
      <c r="A219" s="27"/>
      <c r="B219" s="32"/>
      <c r="C219" s="25"/>
      <c r="D219" s="38"/>
      <c r="E219" s="38"/>
      <c r="F219" s="38"/>
      <c r="G219" s="25"/>
      <c r="H219" s="39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7"/>
      <c r="Y219" s="27"/>
      <c r="Z219" s="27"/>
    </row>
    <row r="220" spans="1:26" ht="15" customHeight="1" x14ac:dyDescent="0.2">
      <c r="A220" s="27"/>
      <c r="B220" s="32"/>
      <c r="C220" s="25"/>
      <c r="D220" s="38"/>
      <c r="E220" s="38"/>
      <c r="F220" s="38"/>
      <c r="G220" s="25"/>
      <c r="H220" s="39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7"/>
      <c r="Y220" s="27"/>
      <c r="Z220" s="27"/>
    </row>
    <row r="221" spans="1:26" ht="15" customHeight="1" x14ac:dyDescent="0.2">
      <c r="A221" s="27"/>
      <c r="B221" s="32"/>
      <c r="C221" s="25"/>
      <c r="D221" s="38"/>
      <c r="E221" s="38"/>
      <c r="F221" s="38"/>
      <c r="G221" s="25"/>
      <c r="H221" s="39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7"/>
      <c r="Y221" s="27"/>
      <c r="Z221" s="27"/>
    </row>
    <row r="222" spans="1:26" ht="15" customHeight="1" x14ac:dyDescent="0.2">
      <c r="A222" s="27"/>
      <c r="B222" s="32"/>
      <c r="C222" s="25"/>
      <c r="D222" s="38"/>
      <c r="E222" s="38"/>
      <c r="F222" s="38"/>
      <c r="G222" s="25"/>
      <c r="H222" s="39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7"/>
      <c r="Y222" s="27"/>
      <c r="Z222" s="27"/>
    </row>
    <row r="223" spans="1:26" ht="15" customHeight="1" x14ac:dyDescent="0.2">
      <c r="A223" s="27"/>
      <c r="B223" s="32"/>
      <c r="C223" s="25"/>
      <c r="D223" s="38"/>
      <c r="E223" s="38"/>
      <c r="F223" s="38"/>
      <c r="G223" s="25"/>
      <c r="H223" s="39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7"/>
      <c r="Y223" s="27"/>
      <c r="Z223" s="27"/>
    </row>
    <row r="224" spans="1:26" ht="15" customHeight="1" x14ac:dyDescent="0.2">
      <c r="A224" s="27"/>
      <c r="B224" s="32"/>
      <c r="C224" s="25"/>
      <c r="D224" s="38"/>
      <c r="E224" s="38"/>
      <c r="F224" s="38"/>
      <c r="G224" s="25"/>
      <c r="H224" s="39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7"/>
      <c r="Y224" s="27"/>
      <c r="Z224" s="27"/>
    </row>
    <row r="225" spans="1:26" ht="15" customHeight="1" x14ac:dyDescent="0.2">
      <c r="A225" s="27"/>
      <c r="B225" s="32"/>
      <c r="C225" s="25"/>
      <c r="D225" s="38"/>
      <c r="E225" s="38"/>
      <c r="F225" s="38"/>
      <c r="G225" s="25"/>
      <c r="H225" s="39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7"/>
      <c r="Y225" s="27"/>
      <c r="Z225" s="27"/>
    </row>
    <row r="226" spans="1:26" ht="15" customHeight="1" x14ac:dyDescent="0.2">
      <c r="A226" s="27"/>
      <c r="B226" s="32"/>
      <c r="C226" s="25"/>
      <c r="D226" s="38"/>
      <c r="E226" s="38"/>
      <c r="F226" s="38"/>
      <c r="G226" s="25"/>
      <c r="H226" s="39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7"/>
      <c r="Y226" s="27"/>
      <c r="Z226" s="27"/>
    </row>
    <row r="227" spans="1:26" ht="15" customHeight="1" x14ac:dyDescent="0.2">
      <c r="A227" s="27"/>
      <c r="B227" s="32"/>
      <c r="C227" s="25"/>
      <c r="D227" s="38"/>
      <c r="E227" s="38"/>
      <c r="F227" s="38"/>
      <c r="G227" s="25"/>
      <c r="H227" s="39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7"/>
      <c r="Y227" s="27"/>
      <c r="Z227" s="27"/>
    </row>
    <row r="228" spans="1:26" ht="15" customHeight="1" x14ac:dyDescent="0.2">
      <c r="A228" s="27"/>
      <c r="B228" s="32"/>
      <c r="C228" s="25"/>
      <c r="D228" s="38"/>
      <c r="E228" s="38"/>
      <c r="F228" s="38"/>
      <c r="G228" s="25"/>
      <c r="H228" s="39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7"/>
      <c r="Y228" s="27"/>
      <c r="Z228" s="27"/>
    </row>
    <row r="229" spans="1:26" ht="15" customHeight="1" x14ac:dyDescent="0.2">
      <c r="A229" s="27"/>
      <c r="B229" s="32"/>
      <c r="C229" s="25"/>
      <c r="D229" s="38"/>
      <c r="E229" s="38"/>
      <c r="F229" s="38"/>
      <c r="G229" s="25"/>
      <c r="H229" s="39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7"/>
      <c r="Y229" s="27"/>
      <c r="Z229" s="27"/>
    </row>
    <row r="230" spans="1:26" ht="15" customHeight="1" x14ac:dyDescent="0.2">
      <c r="A230" s="27"/>
      <c r="B230" s="32"/>
      <c r="C230" s="25"/>
      <c r="D230" s="38"/>
      <c r="E230" s="38"/>
      <c r="F230" s="38"/>
      <c r="G230" s="25"/>
      <c r="H230" s="39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7"/>
      <c r="Y230" s="27"/>
      <c r="Z230" s="27"/>
    </row>
    <row r="231" spans="1:26" ht="15" customHeight="1" x14ac:dyDescent="0.2">
      <c r="A231" s="27"/>
      <c r="B231" s="32"/>
      <c r="C231" s="25"/>
      <c r="D231" s="38"/>
      <c r="E231" s="38"/>
      <c r="F231" s="38"/>
      <c r="G231" s="25"/>
      <c r="H231" s="39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7"/>
      <c r="Y231" s="27"/>
      <c r="Z231" s="27"/>
    </row>
    <row r="232" spans="1:26" ht="15" customHeight="1" x14ac:dyDescent="0.2">
      <c r="A232" s="27"/>
      <c r="B232" s="32"/>
      <c r="C232" s="25"/>
      <c r="D232" s="38"/>
      <c r="E232" s="38"/>
      <c r="F232" s="38"/>
      <c r="G232" s="25"/>
      <c r="H232" s="39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7"/>
      <c r="Y232" s="27"/>
      <c r="Z232" s="27"/>
    </row>
    <row r="233" spans="1:26" ht="15" customHeight="1" x14ac:dyDescent="0.2">
      <c r="A233" s="27"/>
      <c r="B233" s="32"/>
      <c r="C233" s="25"/>
      <c r="D233" s="38"/>
      <c r="E233" s="38"/>
      <c r="F233" s="38"/>
      <c r="G233" s="25"/>
      <c r="H233" s="39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7"/>
      <c r="Y233" s="27"/>
      <c r="Z233" s="27"/>
    </row>
    <row r="234" spans="1:26" ht="15" customHeight="1" x14ac:dyDescent="0.2">
      <c r="A234" s="27"/>
      <c r="B234" s="32"/>
      <c r="C234" s="25"/>
      <c r="D234" s="38"/>
      <c r="E234" s="38"/>
      <c r="F234" s="38"/>
      <c r="G234" s="25"/>
      <c r="H234" s="39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7"/>
      <c r="Y234" s="27"/>
      <c r="Z234" s="27"/>
    </row>
    <row r="235" spans="1:26" ht="15" customHeight="1" x14ac:dyDescent="0.2">
      <c r="A235" s="27"/>
      <c r="B235" s="32"/>
      <c r="C235" s="25"/>
      <c r="D235" s="38"/>
      <c r="E235" s="38"/>
      <c r="F235" s="38"/>
      <c r="G235" s="25"/>
      <c r="H235" s="39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7"/>
      <c r="Y235" s="27"/>
      <c r="Z235" s="27"/>
    </row>
    <row r="236" spans="1:26" ht="15" customHeight="1" x14ac:dyDescent="0.2">
      <c r="A236" s="27"/>
      <c r="B236" s="32"/>
      <c r="C236" s="25"/>
      <c r="D236" s="38"/>
      <c r="E236" s="38"/>
      <c r="F236" s="38"/>
      <c r="G236" s="25"/>
      <c r="H236" s="39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7"/>
      <c r="Y236" s="27"/>
      <c r="Z236" s="27"/>
    </row>
    <row r="237" spans="1:26" ht="15" customHeight="1" x14ac:dyDescent="0.2">
      <c r="A237" s="27"/>
      <c r="B237" s="32"/>
      <c r="C237" s="25"/>
      <c r="D237" s="38"/>
      <c r="E237" s="38"/>
      <c r="F237" s="38"/>
      <c r="G237" s="25"/>
      <c r="H237" s="39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7"/>
      <c r="Y237" s="27"/>
      <c r="Z237" s="27"/>
    </row>
    <row r="238" spans="1:26" ht="15" customHeight="1" x14ac:dyDescent="0.2">
      <c r="A238" s="27"/>
      <c r="B238" s="32"/>
      <c r="C238" s="25"/>
      <c r="D238" s="38"/>
      <c r="E238" s="38"/>
      <c r="F238" s="38"/>
      <c r="G238" s="25"/>
      <c r="H238" s="39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7"/>
      <c r="Y238" s="27"/>
      <c r="Z238" s="27"/>
    </row>
    <row r="239" spans="1:26" ht="15" customHeight="1" x14ac:dyDescent="0.2">
      <c r="A239" s="27"/>
      <c r="B239" s="27"/>
      <c r="C239" s="27"/>
      <c r="D239" s="27"/>
      <c r="E239" s="27"/>
      <c r="F239" s="27"/>
      <c r="G239" s="27"/>
      <c r="H239" s="27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7"/>
      <c r="Y239" s="27"/>
      <c r="Z239" s="27"/>
    </row>
    <row r="240" spans="1:26" ht="15.75" customHeight="1" x14ac:dyDescent="0.2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spans="1:26" ht="15.75" customHeight="1" x14ac:dyDescent="0.2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 ht="15.75" customHeight="1" x14ac:dyDescent="0.2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spans="1:26" ht="15.75" customHeight="1" x14ac:dyDescent="0.2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spans="1:26" ht="15.75" customHeight="1" x14ac:dyDescent="0.2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spans="1:26" ht="15.75" customHeight="1" x14ac:dyDescent="0.2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spans="1:26" ht="15.75" customHeight="1" x14ac:dyDescent="0.2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spans="1:26" ht="15.75" customHeight="1" x14ac:dyDescent="0.2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spans="1:26" ht="15.75" customHeight="1" x14ac:dyDescent="0.2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spans="1:26" ht="15.75" customHeight="1" x14ac:dyDescent="0.2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spans="1:26" ht="15.75" customHeight="1" x14ac:dyDescent="0.2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spans="1:26" ht="15.75" customHeight="1" x14ac:dyDescent="0.2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spans="1:26" ht="15.75" customHeight="1" x14ac:dyDescent="0.2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spans="1:26" ht="15.75" customHeight="1" x14ac:dyDescent="0.2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spans="1:26" ht="15.75" customHeight="1" x14ac:dyDescent="0.2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spans="1:26" ht="15.75" customHeight="1" x14ac:dyDescent="0.2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spans="1:26" ht="15.75" customHeight="1" x14ac:dyDescent="0.2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spans="1:26" ht="15.75" customHeight="1" x14ac:dyDescent="0.2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spans="1:26" ht="15.75" customHeight="1" x14ac:dyDescent="0.2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spans="1:26" ht="15.75" customHeight="1" x14ac:dyDescent="0.2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spans="1:26" ht="15.75" customHeight="1" x14ac:dyDescent="0.2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spans="1:26" ht="15.75" customHeight="1" x14ac:dyDescent="0.2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spans="1:26" ht="15.75" customHeight="1" x14ac:dyDescent="0.2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spans="1:26" ht="15.75" customHeight="1" x14ac:dyDescent="0.2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spans="1:26" ht="15.75" customHeight="1" x14ac:dyDescent="0.2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spans="1:26" ht="15.75" customHeight="1" x14ac:dyDescent="0.2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spans="1:26" ht="15.75" customHeight="1" x14ac:dyDescent="0.2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spans="1:26" ht="15.75" customHeight="1" x14ac:dyDescent="0.2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spans="1:26" ht="15.75" customHeight="1" x14ac:dyDescent="0.2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spans="1:26" ht="15.75" customHeight="1" x14ac:dyDescent="0.2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spans="1:26" ht="15.75" customHeight="1" x14ac:dyDescent="0.2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spans="1:26" ht="15.75" customHeight="1" x14ac:dyDescent="0.2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 ht="15.75" customHeight="1" x14ac:dyDescent="0.2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15.75" customHeight="1" x14ac:dyDescent="0.2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15.75" customHeight="1" x14ac:dyDescent="0.2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15.75" customHeight="1" x14ac:dyDescent="0.2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15.75" customHeight="1" x14ac:dyDescent="0.2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15.75" customHeight="1" x14ac:dyDescent="0.2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15.75" customHeight="1" x14ac:dyDescent="0.2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5.75" customHeight="1" x14ac:dyDescent="0.2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5.75" customHeight="1" x14ac:dyDescent="0.2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5.75" customHeight="1" x14ac:dyDescent="0.2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5.75" customHeight="1" x14ac:dyDescent="0.2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5.75" customHeight="1" x14ac:dyDescent="0.2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5.75" customHeight="1" x14ac:dyDescent="0.2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5.75" customHeight="1" x14ac:dyDescent="0.2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5.75" customHeight="1" x14ac:dyDescent="0.2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5.75" customHeight="1" x14ac:dyDescent="0.2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5.75" customHeight="1" x14ac:dyDescent="0.2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5.75" customHeight="1" x14ac:dyDescent="0.2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5.75" customHeight="1" x14ac:dyDescent="0.2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5.75" customHeight="1" x14ac:dyDescent="0.2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5.75" customHeight="1" x14ac:dyDescent="0.2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5.75" customHeight="1" x14ac:dyDescent="0.2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5.75" customHeight="1" x14ac:dyDescent="0.2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5.75" customHeight="1" x14ac:dyDescent="0.2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5.75" customHeight="1" x14ac:dyDescent="0.2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5.75" customHeight="1" x14ac:dyDescent="0.2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5.75" customHeight="1" x14ac:dyDescent="0.2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5.75" customHeight="1" x14ac:dyDescent="0.2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5.75" customHeight="1" x14ac:dyDescent="0.2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5.75" customHeight="1" x14ac:dyDescent="0.2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5.75" customHeight="1" x14ac:dyDescent="0.2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5.75" customHeight="1" x14ac:dyDescent="0.2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5.75" customHeight="1" x14ac:dyDescent="0.2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5.75" customHeight="1" x14ac:dyDescent="0.2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5.75" customHeight="1" x14ac:dyDescent="0.2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5.75" customHeight="1" x14ac:dyDescent="0.2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5.75" customHeight="1" x14ac:dyDescent="0.2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5.75" customHeight="1" x14ac:dyDescent="0.2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5.75" customHeight="1" x14ac:dyDescent="0.2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5.75" customHeight="1" x14ac:dyDescent="0.2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5.75" customHeight="1" x14ac:dyDescent="0.2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5.75" customHeight="1" x14ac:dyDescent="0.2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5.75" customHeight="1" x14ac:dyDescent="0.2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5.75" customHeight="1" x14ac:dyDescent="0.2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5.75" customHeight="1" x14ac:dyDescent="0.2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5.75" customHeight="1" x14ac:dyDescent="0.2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5.75" customHeight="1" x14ac:dyDescent="0.2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5.75" customHeight="1" x14ac:dyDescent="0.2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5.75" customHeight="1" x14ac:dyDescent="0.2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5.75" customHeight="1" x14ac:dyDescent="0.2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5.75" customHeight="1" x14ac:dyDescent="0.2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5.75" customHeight="1" x14ac:dyDescent="0.2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5.75" customHeight="1" x14ac:dyDescent="0.2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5.75" customHeight="1" x14ac:dyDescent="0.2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5.75" customHeight="1" x14ac:dyDescent="0.2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5.75" customHeight="1" x14ac:dyDescent="0.2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5.75" customHeight="1" x14ac:dyDescent="0.2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5.75" customHeight="1" x14ac:dyDescent="0.2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5.75" customHeight="1" x14ac:dyDescent="0.2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5.75" customHeight="1" x14ac:dyDescent="0.2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5.75" customHeight="1" x14ac:dyDescent="0.2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5.75" customHeight="1" x14ac:dyDescent="0.2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5.75" customHeight="1" x14ac:dyDescent="0.2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15.75" customHeight="1" x14ac:dyDescent="0.2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15.75" customHeight="1" x14ac:dyDescent="0.2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15.75" customHeight="1" x14ac:dyDescent="0.2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15.75" customHeight="1" x14ac:dyDescent="0.2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15.75" customHeight="1" x14ac:dyDescent="0.2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15.75" customHeight="1" x14ac:dyDescent="0.2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15.75" customHeight="1" x14ac:dyDescent="0.2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15.75" customHeight="1" x14ac:dyDescent="0.2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15.75" customHeight="1" x14ac:dyDescent="0.2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15.75" customHeight="1" x14ac:dyDescent="0.2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5.75" customHeight="1" x14ac:dyDescent="0.2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5.75" customHeight="1" x14ac:dyDescent="0.2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15.75" customHeight="1" x14ac:dyDescent="0.2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5.75" customHeight="1" x14ac:dyDescent="0.2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15.75" customHeight="1" x14ac:dyDescent="0.2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5.75" customHeight="1" x14ac:dyDescent="0.2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5.75" customHeight="1" x14ac:dyDescent="0.2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5.75" customHeight="1" x14ac:dyDescent="0.2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5.75" customHeight="1" x14ac:dyDescent="0.2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5.75" customHeight="1" x14ac:dyDescent="0.2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5.75" customHeight="1" x14ac:dyDescent="0.2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5.75" customHeight="1" x14ac:dyDescent="0.2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5.75" customHeight="1" x14ac:dyDescent="0.2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5.75" customHeight="1" x14ac:dyDescent="0.2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5.75" customHeight="1" x14ac:dyDescent="0.2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5.75" customHeight="1" x14ac:dyDescent="0.2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5.75" customHeight="1" x14ac:dyDescent="0.2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5.75" customHeight="1" x14ac:dyDescent="0.2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5.75" customHeight="1" x14ac:dyDescent="0.2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5.75" customHeight="1" x14ac:dyDescent="0.2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5.75" customHeight="1" x14ac:dyDescent="0.2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5.75" customHeight="1" x14ac:dyDescent="0.2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5.75" customHeight="1" x14ac:dyDescent="0.2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5.75" customHeight="1" x14ac:dyDescent="0.2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15.75" customHeight="1" x14ac:dyDescent="0.2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15.75" customHeight="1" x14ac:dyDescent="0.2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15.75" customHeight="1" x14ac:dyDescent="0.2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5.75" customHeight="1" x14ac:dyDescent="0.2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5.75" customHeight="1" x14ac:dyDescent="0.2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5.75" customHeight="1" x14ac:dyDescent="0.2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5.75" customHeight="1" x14ac:dyDescent="0.2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5.75" customHeight="1" x14ac:dyDescent="0.2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5.75" customHeight="1" x14ac:dyDescent="0.2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5.75" customHeight="1" x14ac:dyDescent="0.2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5.75" customHeight="1" x14ac:dyDescent="0.2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5.75" customHeight="1" x14ac:dyDescent="0.2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5.75" customHeight="1" x14ac:dyDescent="0.2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5.75" customHeight="1" x14ac:dyDescent="0.2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5.75" customHeight="1" x14ac:dyDescent="0.2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5.75" customHeight="1" x14ac:dyDescent="0.2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5.75" customHeight="1" x14ac:dyDescent="0.2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5.75" customHeight="1" x14ac:dyDescent="0.2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15.75" customHeight="1" x14ac:dyDescent="0.2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5.75" customHeight="1" x14ac:dyDescent="0.2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5.75" customHeight="1" x14ac:dyDescent="0.2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15.75" customHeight="1" x14ac:dyDescent="0.2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15.75" customHeight="1" x14ac:dyDescent="0.2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15.75" customHeight="1" x14ac:dyDescent="0.2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15.75" customHeight="1" x14ac:dyDescent="0.2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15.75" customHeight="1" x14ac:dyDescent="0.2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15.75" customHeight="1" x14ac:dyDescent="0.2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15.75" customHeight="1" x14ac:dyDescent="0.2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15.75" customHeight="1" x14ac:dyDescent="0.2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15.75" customHeight="1" x14ac:dyDescent="0.2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15.75" customHeight="1" x14ac:dyDescent="0.2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15.75" customHeight="1" x14ac:dyDescent="0.2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15.75" customHeight="1" x14ac:dyDescent="0.2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5.75" customHeight="1" x14ac:dyDescent="0.2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5.75" customHeight="1" x14ac:dyDescent="0.2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5.75" customHeight="1" x14ac:dyDescent="0.2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15.75" customHeight="1" x14ac:dyDescent="0.2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5.75" customHeight="1" x14ac:dyDescent="0.2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15.75" customHeight="1" x14ac:dyDescent="0.2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5.75" customHeight="1" x14ac:dyDescent="0.2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15.75" customHeight="1" x14ac:dyDescent="0.2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5.75" customHeight="1" x14ac:dyDescent="0.2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5.75" customHeight="1" x14ac:dyDescent="0.2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5.75" customHeight="1" x14ac:dyDescent="0.2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15.75" customHeight="1" x14ac:dyDescent="0.2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5.75" customHeight="1" x14ac:dyDescent="0.2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5.75" customHeight="1" x14ac:dyDescent="0.2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5.75" customHeight="1" x14ac:dyDescent="0.2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5.75" customHeight="1" x14ac:dyDescent="0.2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5.75" customHeight="1" x14ac:dyDescent="0.2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5.75" customHeight="1" x14ac:dyDescent="0.2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5.75" customHeight="1" x14ac:dyDescent="0.2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5.75" customHeight="1" x14ac:dyDescent="0.2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5.75" customHeight="1" x14ac:dyDescent="0.2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5.75" customHeight="1" x14ac:dyDescent="0.2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5.75" customHeight="1" x14ac:dyDescent="0.2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5.75" customHeight="1" x14ac:dyDescent="0.2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5.75" customHeight="1" x14ac:dyDescent="0.2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5.75" customHeight="1" x14ac:dyDescent="0.2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5.75" customHeight="1" x14ac:dyDescent="0.2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5.75" customHeight="1" x14ac:dyDescent="0.2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5.75" customHeight="1" x14ac:dyDescent="0.2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15.75" customHeight="1" x14ac:dyDescent="0.2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15.75" customHeight="1" x14ac:dyDescent="0.2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5.75" customHeight="1" x14ac:dyDescent="0.2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5.75" customHeight="1" x14ac:dyDescent="0.2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5.75" customHeight="1" x14ac:dyDescent="0.2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15.75" customHeight="1" x14ac:dyDescent="0.2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5.75" customHeight="1" x14ac:dyDescent="0.2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5.75" customHeight="1" x14ac:dyDescent="0.2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5.75" customHeight="1" x14ac:dyDescent="0.2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5.75" customHeight="1" x14ac:dyDescent="0.2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5.75" customHeight="1" x14ac:dyDescent="0.2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5.75" customHeight="1" x14ac:dyDescent="0.2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5.75" customHeight="1" x14ac:dyDescent="0.2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5.75" customHeight="1" x14ac:dyDescent="0.2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5.75" customHeight="1" x14ac:dyDescent="0.2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5.75" customHeight="1" x14ac:dyDescent="0.2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15.75" customHeight="1" x14ac:dyDescent="0.2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15.75" customHeight="1" x14ac:dyDescent="0.2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15.75" customHeight="1" x14ac:dyDescent="0.2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15.75" customHeight="1" x14ac:dyDescent="0.2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15.75" customHeight="1" x14ac:dyDescent="0.2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15.75" customHeight="1" x14ac:dyDescent="0.2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15.75" customHeight="1" x14ac:dyDescent="0.2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15.75" customHeight="1" x14ac:dyDescent="0.2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15.75" customHeight="1" x14ac:dyDescent="0.2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15.75" customHeight="1" x14ac:dyDescent="0.2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15.75" customHeight="1" x14ac:dyDescent="0.2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15.75" customHeight="1" x14ac:dyDescent="0.2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15.75" customHeight="1" x14ac:dyDescent="0.2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15.75" customHeight="1" x14ac:dyDescent="0.2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15.75" customHeight="1" x14ac:dyDescent="0.2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15.75" customHeight="1" x14ac:dyDescent="0.2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15.75" customHeight="1" x14ac:dyDescent="0.2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15.75" customHeight="1" x14ac:dyDescent="0.2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15.75" customHeight="1" x14ac:dyDescent="0.2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15.75" customHeight="1" x14ac:dyDescent="0.2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15.75" customHeight="1" x14ac:dyDescent="0.2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15.75" customHeight="1" x14ac:dyDescent="0.2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15.75" customHeight="1" x14ac:dyDescent="0.2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15.75" customHeight="1" x14ac:dyDescent="0.2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15.75" customHeight="1" x14ac:dyDescent="0.2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15.75" customHeight="1" x14ac:dyDescent="0.2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15.75" customHeight="1" x14ac:dyDescent="0.2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15.75" customHeight="1" x14ac:dyDescent="0.2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15.75" customHeight="1" x14ac:dyDescent="0.2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15.75" customHeight="1" x14ac:dyDescent="0.2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15.75" customHeight="1" x14ac:dyDescent="0.2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15.75" customHeight="1" x14ac:dyDescent="0.2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15.75" customHeight="1" x14ac:dyDescent="0.2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15.75" customHeight="1" x14ac:dyDescent="0.2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15.75" customHeight="1" x14ac:dyDescent="0.2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15.75" customHeight="1" x14ac:dyDescent="0.2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15.75" customHeight="1" x14ac:dyDescent="0.2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15.75" customHeight="1" x14ac:dyDescent="0.2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15.75" customHeight="1" x14ac:dyDescent="0.2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15.75" customHeight="1" x14ac:dyDescent="0.2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15.75" customHeight="1" x14ac:dyDescent="0.2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15.75" customHeight="1" x14ac:dyDescent="0.2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15.75" customHeight="1" x14ac:dyDescent="0.2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15.75" customHeight="1" x14ac:dyDescent="0.2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15.75" customHeight="1" x14ac:dyDescent="0.2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15.75" customHeight="1" x14ac:dyDescent="0.2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15.75" customHeight="1" x14ac:dyDescent="0.2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15.75" customHeight="1" x14ac:dyDescent="0.2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15.75" customHeight="1" x14ac:dyDescent="0.2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15.75" customHeight="1" x14ac:dyDescent="0.2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15.75" customHeight="1" x14ac:dyDescent="0.2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15.75" customHeight="1" x14ac:dyDescent="0.2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15.75" customHeight="1" x14ac:dyDescent="0.2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15.75" customHeight="1" x14ac:dyDescent="0.2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15.75" customHeight="1" x14ac:dyDescent="0.2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15.75" customHeight="1" x14ac:dyDescent="0.2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15.75" customHeight="1" x14ac:dyDescent="0.2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15.75" customHeight="1" x14ac:dyDescent="0.2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15.75" customHeight="1" x14ac:dyDescent="0.2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15.75" customHeight="1" x14ac:dyDescent="0.2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15.75" customHeight="1" x14ac:dyDescent="0.2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15.75" customHeight="1" x14ac:dyDescent="0.2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15.75" customHeight="1" x14ac:dyDescent="0.2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15.75" customHeight="1" x14ac:dyDescent="0.2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15.75" customHeight="1" x14ac:dyDescent="0.2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15.75" customHeight="1" x14ac:dyDescent="0.2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15.75" customHeight="1" x14ac:dyDescent="0.2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15.75" customHeight="1" x14ac:dyDescent="0.2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15.75" customHeight="1" x14ac:dyDescent="0.2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15.75" customHeight="1" x14ac:dyDescent="0.2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15.75" customHeight="1" x14ac:dyDescent="0.2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15.75" customHeight="1" x14ac:dyDescent="0.2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15.75" customHeight="1" x14ac:dyDescent="0.2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15.75" customHeight="1" x14ac:dyDescent="0.2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15.75" customHeight="1" x14ac:dyDescent="0.2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15.75" customHeight="1" x14ac:dyDescent="0.2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15.75" customHeight="1" x14ac:dyDescent="0.2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15.75" customHeight="1" x14ac:dyDescent="0.2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15.75" customHeight="1" x14ac:dyDescent="0.2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15.75" customHeight="1" x14ac:dyDescent="0.2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15.75" customHeight="1" x14ac:dyDescent="0.2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15.75" customHeight="1" x14ac:dyDescent="0.2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15.75" customHeight="1" x14ac:dyDescent="0.2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15.75" customHeight="1" x14ac:dyDescent="0.2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15.75" customHeight="1" x14ac:dyDescent="0.2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15.75" customHeight="1" x14ac:dyDescent="0.2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15.75" customHeight="1" x14ac:dyDescent="0.2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15.75" customHeight="1" x14ac:dyDescent="0.2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15.75" customHeight="1" x14ac:dyDescent="0.2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15.75" customHeight="1" x14ac:dyDescent="0.2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15.75" customHeight="1" x14ac:dyDescent="0.2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15.75" customHeight="1" x14ac:dyDescent="0.2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15.75" customHeight="1" x14ac:dyDescent="0.2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15.75" customHeight="1" x14ac:dyDescent="0.2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15.75" customHeight="1" x14ac:dyDescent="0.2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15.75" customHeight="1" x14ac:dyDescent="0.2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15.75" customHeight="1" x14ac:dyDescent="0.2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15.75" customHeight="1" x14ac:dyDescent="0.2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15.75" customHeight="1" x14ac:dyDescent="0.2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15.75" customHeight="1" x14ac:dyDescent="0.2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15.75" customHeight="1" x14ac:dyDescent="0.2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15.75" customHeight="1" x14ac:dyDescent="0.2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15.75" customHeight="1" x14ac:dyDescent="0.2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15.75" customHeight="1" x14ac:dyDescent="0.2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15.75" customHeight="1" x14ac:dyDescent="0.2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15.75" customHeight="1" x14ac:dyDescent="0.2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15.75" customHeight="1" x14ac:dyDescent="0.2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15.75" customHeight="1" x14ac:dyDescent="0.2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15.75" customHeight="1" x14ac:dyDescent="0.2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15.75" customHeight="1" x14ac:dyDescent="0.2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15.75" customHeight="1" x14ac:dyDescent="0.2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15.75" customHeight="1" x14ac:dyDescent="0.2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15.75" customHeight="1" x14ac:dyDescent="0.2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15.75" customHeight="1" x14ac:dyDescent="0.2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15.75" customHeight="1" x14ac:dyDescent="0.2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15.75" customHeight="1" x14ac:dyDescent="0.2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15.75" customHeight="1" x14ac:dyDescent="0.2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15.75" customHeight="1" x14ac:dyDescent="0.2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15.75" customHeight="1" x14ac:dyDescent="0.2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15.75" customHeight="1" x14ac:dyDescent="0.2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15.75" customHeight="1" x14ac:dyDescent="0.2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15.75" customHeight="1" x14ac:dyDescent="0.2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15.75" customHeight="1" x14ac:dyDescent="0.2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15.75" customHeight="1" x14ac:dyDescent="0.2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15.75" customHeight="1" x14ac:dyDescent="0.2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15.75" customHeight="1" x14ac:dyDescent="0.2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15.75" customHeight="1" x14ac:dyDescent="0.2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15.75" customHeight="1" x14ac:dyDescent="0.2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15.75" customHeight="1" x14ac:dyDescent="0.2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15.75" customHeight="1" x14ac:dyDescent="0.2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15.75" customHeight="1" x14ac:dyDescent="0.2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15.75" customHeight="1" x14ac:dyDescent="0.2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15.75" customHeight="1" x14ac:dyDescent="0.2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15.75" customHeight="1" x14ac:dyDescent="0.2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15.75" customHeight="1" x14ac:dyDescent="0.2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15.75" customHeight="1" x14ac:dyDescent="0.2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15.75" customHeight="1" x14ac:dyDescent="0.2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15.75" customHeight="1" x14ac:dyDescent="0.2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15.75" customHeight="1" x14ac:dyDescent="0.2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15.75" customHeight="1" x14ac:dyDescent="0.2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15.75" customHeight="1" x14ac:dyDescent="0.2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15.75" customHeight="1" x14ac:dyDescent="0.2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15.75" customHeight="1" x14ac:dyDescent="0.2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15.75" customHeight="1" x14ac:dyDescent="0.2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15.75" customHeight="1" x14ac:dyDescent="0.2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15.75" customHeight="1" x14ac:dyDescent="0.2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15.75" customHeight="1" x14ac:dyDescent="0.2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15.75" customHeight="1" x14ac:dyDescent="0.2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15.75" customHeight="1" x14ac:dyDescent="0.2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15.75" customHeight="1" x14ac:dyDescent="0.2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15.75" customHeight="1" x14ac:dyDescent="0.2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15.75" customHeight="1" x14ac:dyDescent="0.2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15.75" customHeight="1" x14ac:dyDescent="0.2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15.75" customHeight="1" x14ac:dyDescent="0.2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15.75" customHeight="1" x14ac:dyDescent="0.2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15.75" customHeight="1" x14ac:dyDescent="0.2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15.75" customHeight="1" x14ac:dyDescent="0.2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15.75" customHeight="1" x14ac:dyDescent="0.2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15.75" customHeight="1" x14ac:dyDescent="0.2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15.75" customHeight="1" x14ac:dyDescent="0.2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15.75" customHeight="1" x14ac:dyDescent="0.2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15.75" customHeight="1" x14ac:dyDescent="0.2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15.75" customHeight="1" x14ac:dyDescent="0.2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15.75" customHeight="1" x14ac:dyDescent="0.2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15.75" customHeight="1" x14ac:dyDescent="0.2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15.75" customHeight="1" x14ac:dyDescent="0.2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15.75" customHeight="1" x14ac:dyDescent="0.2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15.75" customHeight="1" x14ac:dyDescent="0.2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15.75" customHeight="1" x14ac:dyDescent="0.2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15.75" customHeight="1" x14ac:dyDescent="0.2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15.75" customHeight="1" x14ac:dyDescent="0.2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15.75" customHeight="1" x14ac:dyDescent="0.2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15.75" customHeight="1" x14ac:dyDescent="0.2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15.75" customHeight="1" x14ac:dyDescent="0.2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15.75" customHeight="1" x14ac:dyDescent="0.2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15.75" customHeight="1" x14ac:dyDescent="0.2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15.75" customHeight="1" x14ac:dyDescent="0.2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15.75" customHeight="1" x14ac:dyDescent="0.2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15.75" customHeight="1" x14ac:dyDescent="0.2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15.75" customHeight="1" x14ac:dyDescent="0.2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15.75" customHeight="1" x14ac:dyDescent="0.2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15.75" customHeight="1" x14ac:dyDescent="0.2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15.75" customHeight="1" x14ac:dyDescent="0.2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15.75" customHeight="1" x14ac:dyDescent="0.2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15.75" customHeight="1" x14ac:dyDescent="0.2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15.75" customHeight="1" x14ac:dyDescent="0.2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15.75" customHeight="1" x14ac:dyDescent="0.2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15.75" customHeight="1" x14ac:dyDescent="0.2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15.75" customHeight="1" x14ac:dyDescent="0.2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15.75" customHeight="1" x14ac:dyDescent="0.2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15.75" customHeight="1" x14ac:dyDescent="0.2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15.75" customHeight="1" x14ac:dyDescent="0.2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15.75" customHeight="1" x14ac:dyDescent="0.2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15.75" customHeight="1" x14ac:dyDescent="0.2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15.75" customHeight="1" x14ac:dyDescent="0.2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15.75" customHeight="1" x14ac:dyDescent="0.2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15.75" customHeight="1" x14ac:dyDescent="0.2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15.75" customHeight="1" x14ac:dyDescent="0.2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15.75" customHeight="1" x14ac:dyDescent="0.2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15.75" customHeight="1" x14ac:dyDescent="0.2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15.75" customHeight="1" x14ac:dyDescent="0.2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15.75" customHeight="1" x14ac:dyDescent="0.2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15.75" customHeight="1" x14ac:dyDescent="0.2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15.75" customHeight="1" x14ac:dyDescent="0.2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15.75" customHeight="1" x14ac:dyDescent="0.2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15.75" customHeight="1" x14ac:dyDescent="0.2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15.75" customHeight="1" x14ac:dyDescent="0.2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15.75" customHeight="1" x14ac:dyDescent="0.2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15.75" customHeight="1" x14ac:dyDescent="0.2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15.75" customHeight="1" x14ac:dyDescent="0.2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15.75" customHeight="1" x14ac:dyDescent="0.2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15.75" customHeight="1" x14ac:dyDescent="0.2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15.75" customHeight="1" x14ac:dyDescent="0.2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15.75" customHeight="1" x14ac:dyDescent="0.2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15.75" customHeight="1" x14ac:dyDescent="0.2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15.75" customHeight="1" x14ac:dyDescent="0.2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15.75" customHeight="1" x14ac:dyDescent="0.2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15.75" customHeight="1" x14ac:dyDescent="0.2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15.75" customHeight="1" x14ac:dyDescent="0.2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15.75" customHeight="1" x14ac:dyDescent="0.2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15.75" customHeight="1" x14ac:dyDescent="0.2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15.75" customHeight="1" x14ac:dyDescent="0.2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15.75" customHeight="1" x14ac:dyDescent="0.2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15.75" customHeight="1" x14ac:dyDescent="0.2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15.75" customHeight="1" x14ac:dyDescent="0.2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15.75" customHeight="1" x14ac:dyDescent="0.2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15.75" customHeight="1" x14ac:dyDescent="0.2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15.75" customHeight="1" x14ac:dyDescent="0.2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15.75" customHeight="1" x14ac:dyDescent="0.2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15.75" customHeight="1" x14ac:dyDescent="0.2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15.75" customHeight="1" x14ac:dyDescent="0.2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15.75" customHeight="1" x14ac:dyDescent="0.2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15.75" customHeight="1" x14ac:dyDescent="0.2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15.75" customHeight="1" x14ac:dyDescent="0.2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15.75" customHeight="1" x14ac:dyDescent="0.2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15.75" customHeight="1" x14ac:dyDescent="0.2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15.75" customHeight="1" x14ac:dyDescent="0.2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15.75" customHeight="1" x14ac:dyDescent="0.2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15.75" customHeight="1" x14ac:dyDescent="0.2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15.75" customHeight="1" x14ac:dyDescent="0.2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15.75" customHeight="1" x14ac:dyDescent="0.2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15.75" customHeight="1" x14ac:dyDescent="0.2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15.75" customHeight="1" x14ac:dyDescent="0.2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15.75" customHeight="1" x14ac:dyDescent="0.2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15.75" customHeight="1" x14ac:dyDescent="0.2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15.75" customHeight="1" x14ac:dyDescent="0.2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15.75" customHeight="1" x14ac:dyDescent="0.2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15.75" customHeight="1" x14ac:dyDescent="0.2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15.75" customHeight="1" x14ac:dyDescent="0.2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15.75" customHeight="1" x14ac:dyDescent="0.2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15.75" customHeight="1" x14ac:dyDescent="0.2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15.75" customHeight="1" x14ac:dyDescent="0.2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15.75" customHeight="1" x14ac:dyDescent="0.2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15.75" customHeight="1" x14ac:dyDescent="0.2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15.75" customHeight="1" x14ac:dyDescent="0.2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15.75" customHeight="1" x14ac:dyDescent="0.2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15.75" customHeight="1" x14ac:dyDescent="0.2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15.75" customHeight="1" x14ac:dyDescent="0.2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15.75" customHeight="1" x14ac:dyDescent="0.2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15.75" customHeight="1" x14ac:dyDescent="0.2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15.75" customHeight="1" x14ac:dyDescent="0.2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15.75" customHeight="1" x14ac:dyDescent="0.2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15.75" customHeight="1" x14ac:dyDescent="0.2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15.75" customHeight="1" x14ac:dyDescent="0.2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15.75" customHeight="1" x14ac:dyDescent="0.2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15.75" customHeight="1" x14ac:dyDescent="0.2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15.75" customHeight="1" x14ac:dyDescent="0.2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15.75" customHeight="1" x14ac:dyDescent="0.2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15.75" customHeight="1" x14ac:dyDescent="0.2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15.75" customHeight="1" x14ac:dyDescent="0.2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15.75" customHeight="1" x14ac:dyDescent="0.2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15.75" customHeight="1" x14ac:dyDescent="0.2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15.75" customHeight="1" x14ac:dyDescent="0.2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15.75" customHeight="1" x14ac:dyDescent="0.2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15.75" customHeight="1" x14ac:dyDescent="0.2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15.75" customHeight="1" x14ac:dyDescent="0.2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15.75" customHeight="1" x14ac:dyDescent="0.2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15.75" customHeight="1" x14ac:dyDescent="0.2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15.75" customHeight="1" x14ac:dyDescent="0.2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15.75" customHeight="1" x14ac:dyDescent="0.2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15.75" customHeight="1" x14ac:dyDescent="0.2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15.75" customHeight="1" x14ac:dyDescent="0.2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15.75" customHeight="1" x14ac:dyDescent="0.2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15.75" customHeight="1" x14ac:dyDescent="0.2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15.75" customHeight="1" x14ac:dyDescent="0.2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15.75" customHeight="1" x14ac:dyDescent="0.2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15.75" customHeight="1" x14ac:dyDescent="0.2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15.75" customHeight="1" x14ac:dyDescent="0.2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15.75" customHeight="1" x14ac:dyDescent="0.2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15.75" customHeight="1" x14ac:dyDescent="0.2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15.75" customHeight="1" x14ac:dyDescent="0.2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15.75" customHeight="1" x14ac:dyDescent="0.2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15.75" customHeight="1" x14ac:dyDescent="0.2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15.75" customHeight="1" x14ac:dyDescent="0.2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15.75" customHeight="1" x14ac:dyDescent="0.2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15.75" customHeight="1" x14ac:dyDescent="0.2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15.75" customHeight="1" x14ac:dyDescent="0.2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15.75" customHeight="1" x14ac:dyDescent="0.2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15.75" customHeight="1" x14ac:dyDescent="0.2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15.75" customHeight="1" x14ac:dyDescent="0.2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15.75" customHeight="1" x14ac:dyDescent="0.2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15.75" customHeight="1" x14ac:dyDescent="0.2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15.75" customHeight="1" x14ac:dyDescent="0.2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15.75" customHeight="1" x14ac:dyDescent="0.2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15.75" customHeight="1" x14ac:dyDescent="0.2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15.75" customHeight="1" x14ac:dyDescent="0.2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15.75" customHeight="1" x14ac:dyDescent="0.2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15.75" customHeight="1" x14ac:dyDescent="0.2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15.75" customHeight="1" x14ac:dyDescent="0.2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15.75" customHeight="1" x14ac:dyDescent="0.2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15.75" customHeight="1" x14ac:dyDescent="0.2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15.75" customHeight="1" x14ac:dyDescent="0.2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15.75" customHeight="1" x14ac:dyDescent="0.2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15.75" customHeight="1" x14ac:dyDescent="0.2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15.75" customHeight="1" x14ac:dyDescent="0.2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15.75" customHeight="1" x14ac:dyDescent="0.2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15.75" customHeight="1" x14ac:dyDescent="0.2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15.75" customHeight="1" x14ac:dyDescent="0.2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15.75" customHeight="1" x14ac:dyDescent="0.2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15.75" customHeight="1" x14ac:dyDescent="0.2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15.75" customHeight="1" x14ac:dyDescent="0.2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15.75" customHeight="1" x14ac:dyDescent="0.2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15.75" customHeight="1" x14ac:dyDescent="0.2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15.75" customHeight="1" x14ac:dyDescent="0.2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15.75" customHeight="1" x14ac:dyDescent="0.2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15.75" customHeight="1" x14ac:dyDescent="0.2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15.75" customHeight="1" x14ac:dyDescent="0.2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15.75" customHeight="1" x14ac:dyDescent="0.2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15.75" customHeight="1" x14ac:dyDescent="0.2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15.75" customHeight="1" x14ac:dyDescent="0.2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15.75" customHeight="1" x14ac:dyDescent="0.2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15.75" customHeight="1" x14ac:dyDescent="0.2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15.75" customHeight="1" x14ac:dyDescent="0.2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15.75" customHeight="1" x14ac:dyDescent="0.2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15.75" customHeight="1" x14ac:dyDescent="0.2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15.75" customHeight="1" x14ac:dyDescent="0.2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15.75" customHeight="1" x14ac:dyDescent="0.2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15.75" customHeight="1" x14ac:dyDescent="0.2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15.75" customHeight="1" x14ac:dyDescent="0.2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15.75" customHeight="1" x14ac:dyDescent="0.2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15.75" customHeight="1" x14ac:dyDescent="0.2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15.75" customHeight="1" x14ac:dyDescent="0.2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15.75" customHeight="1" x14ac:dyDescent="0.2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15.75" customHeight="1" x14ac:dyDescent="0.2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15.75" customHeight="1" x14ac:dyDescent="0.2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15.75" customHeight="1" x14ac:dyDescent="0.2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15.75" customHeight="1" x14ac:dyDescent="0.2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15.75" customHeight="1" x14ac:dyDescent="0.2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15.75" customHeight="1" x14ac:dyDescent="0.2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15.75" customHeight="1" x14ac:dyDescent="0.2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15.75" customHeight="1" x14ac:dyDescent="0.2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15.75" customHeight="1" x14ac:dyDescent="0.2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15.75" customHeight="1" x14ac:dyDescent="0.2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15.75" customHeight="1" x14ac:dyDescent="0.2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15.75" customHeight="1" x14ac:dyDescent="0.2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15.75" customHeight="1" x14ac:dyDescent="0.2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15.75" customHeight="1" x14ac:dyDescent="0.2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15.75" customHeight="1" x14ac:dyDescent="0.2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15.75" customHeight="1" x14ac:dyDescent="0.2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15.75" customHeight="1" x14ac:dyDescent="0.2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15.75" customHeight="1" x14ac:dyDescent="0.2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15.75" customHeight="1" x14ac:dyDescent="0.2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15.75" customHeight="1" x14ac:dyDescent="0.2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15.75" customHeight="1" x14ac:dyDescent="0.2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15.75" customHeight="1" x14ac:dyDescent="0.2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15.75" customHeight="1" x14ac:dyDescent="0.2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15.75" customHeight="1" x14ac:dyDescent="0.2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15.75" customHeight="1" x14ac:dyDescent="0.2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15.75" customHeight="1" x14ac:dyDescent="0.2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15.75" customHeight="1" x14ac:dyDescent="0.2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15.75" customHeight="1" x14ac:dyDescent="0.2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15.75" customHeight="1" x14ac:dyDescent="0.2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15.75" customHeight="1" x14ac:dyDescent="0.2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15.75" customHeight="1" x14ac:dyDescent="0.2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15.75" customHeight="1" x14ac:dyDescent="0.2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15.75" customHeight="1" x14ac:dyDescent="0.2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15.75" customHeight="1" x14ac:dyDescent="0.2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15.75" customHeight="1" x14ac:dyDescent="0.2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15.75" customHeight="1" x14ac:dyDescent="0.2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15.75" customHeight="1" x14ac:dyDescent="0.2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15.75" customHeight="1" x14ac:dyDescent="0.2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15.75" customHeight="1" x14ac:dyDescent="0.2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15.75" customHeight="1" x14ac:dyDescent="0.2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15.75" customHeight="1" x14ac:dyDescent="0.2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15.75" customHeight="1" x14ac:dyDescent="0.2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15.75" customHeight="1" x14ac:dyDescent="0.2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15.75" customHeight="1" x14ac:dyDescent="0.2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15.75" customHeight="1" x14ac:dyDescent="0.2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15.75" customHeight="1" x14ac:dyDescent="0.2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15.75" customHeight="1" x14ac:dyDescent="0.2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15.75" customHeight="1" x14ac:dyDescent="0.2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15.75" customHeight="1" x14ac:dyDescent="0.2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15.75" customHeight="1" x14ac:dyDescent="0.2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15.75" customHeight="1" x14ac:dyDescent="0.2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15.75" customHeight="1" x14ac:dyDescent="0.2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15.75" customHeight="1" x14ac:dyDescent="0.2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15.75" customHeight="1" x14ac:dyDescent="0.2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15.75" customHeight="1" x14ac:dyDescent="0.2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15.75" customHeight="1" x14ac:dyDescent="0.2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15.75" customHeight="1" x14ac:dyDescent="0.2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15.75" customHeight="1" x14ac:dyDescent="0.2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15.75" customHeight="1" x14ac:dyDescent="0.2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15.75" customHeight="1" x14ac:dyDescent="0.2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15.75" customHeight="1" x14ac:dyDescent="0.2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15.75" customHeight="1" x14ac:dyDescent="0.2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15.75" customHeight="1" x14ac:dyDescent="0.2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15.75" customHeight="1" x14ac:dyDescent="0.2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15.75" customHeight="1" x14ac:dyDescent="0.2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15.75" customHeight="1" x14ac:dyDescent="0.2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15.75" customHeight="1" x14ac:dyDescent="0.2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15.75" customHeight="1" x14ac:dyDescent="0.2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15.75" customHeight="1" x14ac:dyDescent="0.2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15.75" customHeight="1" x14ac:dyDescent="0.2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15.75" customHeight="1" x14ac:dyDescent="0.2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15.75" customHeight="1" x14ac:dyDescent="0.2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15.75" customHeight="1" x14ac:dyDescent="0.2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15.75" customHeight="1" x14ac:dyDescent="0.2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15.75" customHeight="1" x14ac:dyDescent="0.2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15.75" customHeight="1" x14ac:dyDescent="0.2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15.75" customHeight="1" x14ac:dyDescent="0.2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15.75" customHeight="1" x14ac:dyDescent="0.2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15.75" customHeight="1" x14ac:dyDescent="0.2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15.75" customHeight="1" x14ac:dyDescent="0.2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15.75" customHeight="1" x14ac:dyDescent="0.2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15.75" customHeight="1" x14ac:dyDescent="0.2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15.75" customHeight="1" x14ac:dyDescent="0.2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15.75" customHeight="1" x14ac:dyDescent="0.2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15.75" customHeight="1" x14ac:dyDescent="0.2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15.75" customHeight="1" x14ac:dyDescent="0.2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15.75" customHeight="1" x14ac:dyDescent="0.2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15.75" customHeight="1" x14ac:dyDescent="0.2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15.75" customHeight="1" x14ac:dyDescent="0.2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15.75" customHeight="1" x14ac:dyDescent="0.2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15.75" customHeight="1" x14ac:dyDescent="0.2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15.75" customHeight="1" x14ac:dyDescent="0.2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15.75" customHeight="1" x14ac:dyDescent="0.2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15.75" customHeight="1" x14ac:dyDescent="0.2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15.75" customHeight="1" x14ac:dyDescent="0.2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15.75" customHeight="1" x14ac:dyDescent="0.2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15.75" customHeight="1" x14ac:dyDescent="0.2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15.75" customHeight="1" x14ac:dyDescent="0.2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15.75" customHeight="1" x14ac:dyDescent="0.2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15.75" customHeight="1" x14ac:dyDescent="0.2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15.75" customHeight="1" x14ac:dyDescent="0.2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15.75" customHeight="1" x14ac:dyDescent="0.2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15.75" customHeight="1" x14ac:dyDescent="0.2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15.75" customHeight="1" x14ac:dyDescent="0.2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15.75" customHeight="1" x14ac:dyDescent="0.2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15.75" customHeight="1" x14ac:dyDescent="0.2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15.75" customHeight="1" x14ac:dyDescent="0.2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15.75" customHeight="1" x14ac:dyDescent="0.2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15.75" customHeight="1" x14ac:dyDescent="0.2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15.75" customHeight="1" x14ac:dyDescent="0.2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15.75" customHeight="1" x14ac:dyDescent="0.2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15.75" customHeight="1" x14ac:dyDescent="0.2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15.75" customHeight="1" x14ac:dyDescent="0.2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15.75" customHeight="1" x14ac:dyDescent="0.2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15.75" customHeight="1" x14ac:dyDescent="0.2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15.75" customHeight="1" x14ac:dyDescent="0.2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15.75" customHeight="1" x14ac:dyDescent="0.2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15.75" customHeight="1" x14ac:dyDescent="0.2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15.75" customHeight="1" x14ac:dyDescent="0.2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15.75" customHeight="1" x14ac:dyDescent="0.2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15.75" customHeight="1" x14ac:dyDescent="0.2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15.75" customHeight="1" x14ac:dyDescent="0.2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15.75" customHeight="1" x14ac:dyDescent="0.2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15.75" customHeight="1" x14ac:dyDescent="0.2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15.75" customHeight="1" x14ac:dyDescent="0.2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15.75" customHeight="1" x14ac:dyDescent="0.2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15.75" customHeight="1" x14ac:dyDescent="0.2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15.75" customHeight="1" x14ac:dyDescent="0.2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15.75" customHeight="1" x14ac:dyDescent="0.2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15.75" customHeight="1" x14ac:dyDescent="0.2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15.75" customHeight="1" x14ac:dyDescent="0.2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15.75" customHeight="1" x14ac:dyDescent="0.2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15.75" customHeight="1" x14ac:dyDescent="0.2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15.75" customHeight="1" x14ac:dyDescent="0.2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15.75" customHeight="1" x14ac:dyDescent="0.2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15.75" customHeight="1" x14ac:dyDescent="0.2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15.75" customHeight="1" x14ac:dyDescent="0.2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15.75" customHeight="1" x14ac:dyDescent="0.2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15.75" customHeight="1" x14ac:dyDescent="0.2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15.75" customHeight="1" x14ac:dyDescent="0.2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15.75" customHeight="1" x14ac:dyDescent="0.2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15.75" customHeight="1" x14ac:dyDescent="0.2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15.75" customHeight="1" x14ac:dyDescent="0.2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15.75" customHeight="1" x14ac:dyDescent="0.2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15.75" customHeight="1" x14ac:dyDescent="0.2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15.75" customHeight="1" x14ac:dyDescent="0.2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15.75" customHeight="1" x14ac:dyDescent="0.2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15.75" customHeight="1" x14ac:dyDescent="0.2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15.75" customHeight="1" x14ac:dyDescent="0.2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15.75" customHeight="1" x14ac:dyDescent="0.2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15.75" customHeight="1" x14ac:dyDescent="0.2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15.75" customHeight="1" x14ac:dyDescent="0.2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15.75" customHeight="1" x14ac:dyDescent="0.2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15.75" customHeight="1" x14ac:dyDescent="0.2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15.75" customHeight="1" x14ac:dyDescent="0.2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15.75" customHeight="1" x14ac:dyDescent="0.2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15.75" customHeight="1" x14ac:dyDescent="0.2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15.75" customHeight="1" x14ac:dyDescent="0.2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15.75" customHeight="1" x14ac:dyDescent="0.2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15.75" customHeight="1" x14ac:dyDescent="0.2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15.75" customHeight="1" x14ac:dyDescent="0.2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15.75" customHeight="1" x14ac:dyDescent="0.2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15.75" customHeight="1" x14ac:dyDescent="0.2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15.75" customHeight="1" x14ac:dyDescent="0.2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15.75" customHeight="1" x14ac:dyDescent="0.2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15.75" customHeight="1" x14ac:dyDescent="0.2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15.75" customHeight="1" x14ac:dyDescent="0.2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15.75" customHeight="1" x14ac:dyDescent="0.2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15.75" customHeight="1" x14ac:dyDescent="0.2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15.75" customHeight="1" x14ac:dyDescent="0.2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15.75" customHeight="1" x14ac:dyDescent="0.2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15.75" customHeight="1" x14ac:dyDescent="0.2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15.75" customHeight="1" x14ac:dyDescent="0.2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15.75" customHeight="1" x14ac:dyDescent="0.2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15.75" customHeight="1" x14ac:dyDescent="0.2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15.75" customHeight="1" x14ac:dyDescent="0.2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15.75" customHeight="1" x14ac:dyDescent="0.2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15.75" customHeight="1" x14ac:dyDescent="0.2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15.75" customHeight="1" x14ac:dyDescent="0.2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15.75" customHeight="1" x14ac:dyDescent="0.2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15.75" customHeight="1" x14ac:dyDescent="0.2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15.75" customHeight="1" x14ac:dyDescent="0.2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15.75" customHeight="1" x14ac:dyDescent="0.2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15.75" customHeight="1" x14ac:dyDescent="0.2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15.75" customHeight="1" x14ac:dyDescent="0.2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15.75" customHeight="1" x14ac:dyDescent="0.2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15.75" customHeight="1" x14ac:dyDescent="0.2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15.75" customHeight="1" x14ac:dyDescent="0.2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15.75" customHeight="1" x14ac:dyDescent="0.2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15.75" customHeight="1" x14ac:dyDescent="0.2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15.75" customHeight="1" x14ac:dyDescent="0.2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15.75" customHeight="1" x14ac:dyDescent="0.2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15.75" customHeight="1" x14ac:dyDescent="0.2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15.75" customHeight="1" x14ac:dyDescent="0.2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spans="1:26" ht="15.75" customHeight="1" x14ac:dyDescent="0.2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spans="1:26" ht="15.75" customHeight="1" x14ac:dyDescent="0.2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 spans="1:26" ht="15.75" customHeight="1" x14ac:dyDescent="0.2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</row>
    <row r="987" spans="1:26" ht="15.75" customHeight="1" x14ac:dyDescent="0.2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</row>
    <row r="988" spans="1:26" ht="15.75" customHeight="1" x14ac:dyDescent="0.2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</row>
    <row r="989" spans="1:26" ht="15.75" customHeight="1" x14ac:dyDescent="0.2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</row>
    <row r="990" spans="1:26" ht="15.75" customHeight="1" x14ac:dyDescent="0.2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</row>
    <row r="991" spans="1:26" ht="15.75" customHeight="1" x14ac:dyDescent="0.2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</row>
    <row r="992" spans="1:26" ht="15.75" customHeight="1" x14ac:dyDescent="0.2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</row>
    <row r="993" spans="1:26" ht="15.75" customHeight="1" x14ac:dyDescent="0.2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</row>
    <row r="994" spans="1:26" ht="15.75" customHeight="1" x14ac:dyDescent="0.2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</row>
    <row r="995" spans="1:26" ht="15.75" customHeight="1" x14ac:dyDescent="0.2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</row>
    <row r="996" spans="1:26" ht="15.75" customHeight="1" x14ac:dyDescent="0.2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</row>
    <row r="997" spans="1:26" ht="15.75" customHeight="1" x14ac:dyDescent="0.2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</row>
    <row r="998" spans="1:26" ht="15.75" customHeight="1" x14ac:dyDescent="0.2"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</row>
  </sheetData>
  <mergeCells count="5">
    <mergeCell ref="A2:G2"/>
    <mergeCell ref="I25:I27"/>
    <mergeCell ref="A5:G5"/>
    <mergeCell ref="A3:G3"/>
    <mergeCell ref="A4:G4"/>
  </mergeCells>
  <printOptions horizontalCentered="1" verticalCentered="1"/>
  <pageMargins left="0" right="0" top="0.35433070866141736" bottom="0.55118110236220474" header="0" footer="0"/>
  <pageSetup scale="63" orientation="landscape" r:id="rId1"/>
  <headerFooter>
    <oddHeader>&amp;L&amp;G</oddHeader>
    <oddFooter>&amp;C&amp;G&amp;R&amp;G</oddFooter>
  </headerFooter>
  <colBreaks count="1" manualBreakCount="1">
    <brk id="7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37"/>
  <sheetViews>
    <sheetView showGridLines="0" view="pageLayout" zoomScale="70" zoomScaleNormal="80" zoomScalePageLayoutView="70" workbookViewId="0"/>
  </sheetViews>
  <sheetFormatPr baseColWidth="10" defaultColWidth="14.42578125" defaultRowHeight="15" customHeight="1" x14ac:dyDescent="0.2"/>
  <cols>
    <col min="1" max="1" width="11.140625" style="228" customWidth="1"/>
    <col min="2" max="2" width="15.140625" style="228" customWidth="1"/>
    <col min="3" max="3" width="67.5703125" style="228" bestFit="1" customWidth="1"/>
    <col min="4" max="4" width="41" style="228" customWidth="1"/>
    <col min="5" max="5" width="12.7109375" style="228" customWidth="1"/>
    <col min="6" max="6" width="35.7109375" style="44" customWidth="1"/>
    <col min="7" max="7" width="20.5703125" style="228" bestFit="1" customWidth="1"/>
    <col min="8" max="8" width="37.5703125" style="228" customWidth="1"/>
    <col min="9" max="9" width="23.5703125" style="228" customWidth="1"/>
    <col min="10" max="10" width="21.5703125" style="228" customWidth="1"/>
    <col min="11" max="22" width="10.7109375" style="228" customWidth="1"/>
    <col min="23" max="16384" width="14.42578125" style="228"/>
  </cols>
  <sheetData>
    <row r="1" spans="1:26" ht="12" customHeight="1" x14ac:dyDescent="0.2">
      <c r="A1" s="27"/>
      <c r="B1" s="32"/>
      <c r="C1" s="25"/>
      <c r="D1" s="25"/>
      <c r="E1" s="25"/>
      <c r="F1" s="54"/>
      <c r="G1" s="39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.75" customHeight="1" x14ac:dyDescent="0.2">
      <c r="A2" s="249" t="s">
        <v>113</v>
      </c>
      <c r="B2" s="249"/>
      <c r="C2" s="249"/>
      <c r="D2" s="249"/>
      <c r="E2" s="249"/>
      <c r="F2" s="249"/>
      <c r="G2" s="249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25"/>
      <c r="X2" s="25"/>
      <c r="Y2" s="25"/>
      <c r="Z2" s="25"/>
    </row>
    <row r="3" spans="1:26" ht="15.75" customHeight="1" x14ac:dyDescent="0.2">
      <c r="A3" s="249" t="s">
        <v>39</v>
      </c>
      <c r="B3" s="256"/>
      <c r="C3" s="256"/>
      <c r="D3" s="256"/>
      <c r="E3" s="256"/>
      <c r="F3" s="256"/>
      <c r="G3" s="256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25"/>
      <c r="X3" s="25"/>
      <c r="Y3" s="25"/>
      <c r="Z3" s="25"/>
    </row>
    <row r="4" spans="1:26" ht="17.25" customHeight="1" x14ac:dyDescent="0.2">
      <c r="A4" s="249" t="s">
        <v>94</v>
      </c>
      <c r="B4" s="256"/>
      <c r="C4" s="256"/>
      <c r="D4" s="256"/>
      <c r="E4" s="256"/>
      <c r="F4" s="256"/>
      <c r="G4" s="256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25"/>
      <c r="X4" s="25"/>
      <c r="Y4" s="25"/>
      <c r="Z4" s="25"/>
    </row>
    <row r="5" spans="1:26" ht="15.75" x14ac:dyDescent="0.2">
      <c r="A5" s="249" t="s">
        <v>599</v>
      </c>
      <c r="B5" s="249"/>
      <c r="C5" s="249"/>
      <c r="D5" s="249"/>
      <c r="E5" s="249"/>
      <c r="F5" s="249"/>
      <c r="G5" s="249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25"/>
      <c r="X5" s="25"/>
      <c r="Y5" s="25"/>
      <c r="Z5" s="25"/>
    </row>
    <row r="6" spans="1:26" ht="15" customHeight="1" x14ac:dyDescent="0.2">
      <c r="A6" s="226"/>
      <c r="B6" s="41"/>
      <c r="C6" s="226"/>
      <c r="D6" s="226"/>
      <c r="E6" s="226"/>
      <c r="F6" s="11"/>
      <c r="G6" s="202"/>
      <c r="H6" s="226"/>
      <c r="I6" s="226"/>
      <c r="J6" s="226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25"/>
      <c r="X6" s="25"/>
      <c r="Y6" s="25"/>
      <c r="Z6" s="25"/>
    </row>
    <row r="7" spans="1:26" ht="15" customHeight="1" x14ac:dyDescent="0.2">
      <c r="A7" s="25"/>
      <c r="B7" s="34"/>
      <c r="C7" s="34"/>
      <c r="D7" s="226" t="s">
        <v>3</v>
      </c>
      <c r="E7" s="226"/>
      <c r="F7" s="5" t="s">
        <v>3</v>
      </c>
      <c r="G7" s="39"/>
      <c r="H7" s="25"/>
      <c r="I7" s="226"/>
      <c r="J7" s="226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5" customHeight="1" x14ac:dyDescent="0.2">
      <c r="A8" s="25"/>
      <c r="B8" s="34"/>
      <c r="C8" s="34" t="s">
        <v>4</v>
      </c>
      <c r="D8" s="41">
        <v>2022</v>
      </c>
      <c r="E8" s="41"/>
      <c r="F8" s="7">
        <v>2021</v>
      </c>
      <c r="G8" s="39"/>
      <c r="H8" s="25"/>
      <c r="I8" s="41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5" customHeight="1" x14ac:dyDescent="0.2">
      <c r="A9" s="25"/>
      <c r="B9" s="34" t="s">
        <v>95</v>
      </c>
      <c r="C9" s="34" t="s">
        <v>96</v>
      </c>
      <c r="D9" s="34"/>
      <c r="E9" s="34"/>
      <c r="F9" s="54"/>
      <c r="G9" s="39"/>
      <c r="H9" s="226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5" customHeight="1" x14ac:dyDescent="0.2">
      <c r="A10" s="25"/>
      <c r="B10" s="34"/>
      <c r="C10" s="34"/>
      <c r="D10" s="87"/>
      <c r="E10" s="87"/>
      <c r="F10" s="104"/>
      <c r="G10" s="39"/>
      <c r="H10" s="226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5.75" x14ac:dyDescent="0.2">
      <c r="A11" s="25"/>
      <c r="B11" s="34"/>
      <c r="C11" s="34" t="s">
        <v>97</v>
      </c>
      <c r="D11" s="87">
        <f>D13+D16+D21+D24+D27</f>
        <v>2447053862.48</v>
      </c>
      <c r="E11" s="87"/>
      <c r="F11" s="87">
        <f>F13+F16+F21+F24+F27</f>
        <v>1987091867.6099999</v>
      </c>
      <c r="G11" s="203"/>
      <c r="H11" s="35"/>
      <c r="I11" s="34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5.75" x14ac:dyDescent="0.2">
      <c r="A12" s="25"/>
      <c r="B12" s="25"/>
      <c r="C12" s="25"/>
      <c r="D12" s="86"/>
      <c r="E12" s="86"/>
      <c r="F12" s="104"/>
      <c r="G12" s="202"/>
      <c r="H12" s="35"/>
      <c r="I12" s="34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5.75" x14ac:dyDescent="0.25">
      <c r="A13" s="25"/>
      <c r="B13" s="204">
        <v>41</v>
      </c>
      <c r="C13" s="30" t="s">
        <v>521</v>
      </c>
      <c r="D13" s="110">
        <f>D14</f>
        <v>0</v>
      </c>
      <c r="E13" s="86"/>
      <c r="F13" s="87">
        <f>F14</f>
        <v>0</v>
      </c>
      <c r="G13" s="202"/>
      <c r="H13" s="35"/>
      <c r="I13" s="34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75" x14ac:dyDescent="0.2">
      <c r="A14" s="25"/>
      <c r="B14" s="27">
        <v>4110</v>
      </c>
      <c r="C14" s="25" t="s">
        <v>114</v>
      </c>
      <c r="D14" s="86">
        <f>(IFERROR(VLOOKUP(B14,'2022'!$A$2:$F$625,6,0),0))</f>
        <v>0</v>
      </c>
      <c r="E14" s="86"/>
      <c r="F14" s="86">
        <f>(IFERROR(VLOOKUP(B14,'2021'!$A$2:$F$605,6,0),0))</f>
        <v>0</v>
      </c>
      <c r="G14" s="202"/>
      <c r="H14" s="35"/>
      <c r="I14" s="34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.75" x14ac:dyDescent="0.2">
      <c r="A15" s="25"/>
      <c r="B15" s="25"/>
      <c r="C15" s="25"/>
      <c r="D15" s="86"/>
      <c r="E15" s="86"/>
      <c r="F15" s="86"/>
      <c r="G15" s="202"/>
      <c r="H15" s="35"/>
      <c r="I15" s="34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5.75" x14ac:dyDescent="0.2">
      <c r="A16" s="25"/>
      <c r="B16" s="32">
        <v>42</v>
      </c>
      <c r="C16" s="34" t="s">
        <v>98</v>
      </c>
      <c r="D16" s="87">
        <f>SUM(D17:D19)</f>
        <v>872714481.95000005</v>
      </c>
      <c r="E16" s="87"/>
      <c r="F16" s="87">
        <f>F17+F18+F19</f>
        <v>65229992</v>
      </c>
      <c r="G16" s="202"/>
      <c r="H16" s="34"/>
      <c r="I16" s="34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x14ac:dyDescent="0.2">
      <c r="A17" s="25"/>
      <c r="B17" s="27">
        <v>4204</v>
      </c>
      <c r="C17" s="25" t="s">
        <v>115</v>
      </c>
      <c r="D17" s="86">
        <f>(IFERROR(VLOOKUP(B17,'2022'!$A$2:$F$625,6,0),0))</f>
        <v>825324032</v>
      </c>
      <c r="E17" s="86"/>
      <c r="F17" s="86">
        <f>(IFERROR(VLOOKUP(B17,'2021'!$A$2:$F$605,6,0),0))</f>
        <v>37834858</v>
      </c>
      <c r="G17" s="39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x14ac:dyDescent="0.2">
      <c r="A18" s="25"/>
      <c r="B18" s="27">
        <v>4210</v>
      </c>
      <c r="C18" s="25" t="s">
        <v>116</v>
      </c>
      <c r="D18" s="86">
        <f>(IFERROR(VLOOKUP(B18,'2022'!$A$2:$F$625,6,0),0))</f>
        <v>49161799.950000003</v>
      </c>
      <c r="E18" s="86"/>
      <c r="F18" s="86">
        <f>(IFERROR(VLOOKUP(B18,'2021'!$A$2:$F$605,6,0),0))</f>
        <v>27395134</v>
      </c>
      <c r="G18" s="39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x14ac:dyDescent="0.2">
      <c r="A19" s="25"/>
      <c r="B19" s="27">
        <v>4295</v>
      </c>
      <c r="C19" s="25" t="s">
        <v>522</v>
      </c>
      <c r="D19" s="86">
        <f>(IFERROR(VLOOKUP(B19,'2022'!$A$2:$F$625,6,0),0))</f>
        <v>-1771350</v>
      </c>
      <c r="E19" s="86"/>
      <c r="F19" s="86">
        <f>(IFERROR(VLOOKUP(B19,'2021'!$A$2:$F$605,6,0),0))</f>
        <v>0</v>
      </c>
      <c r="G19" s="39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5.75" x14ac:dyDescent="0.2">
      <c r="A20" s="25"/>
      <c r="B20" s="32"/>
      <c r="C20" s="34"/>
      <c r="D20" s="87"/>
      <c r="E20" s="87"/>
      <c r="F20" s="100"/>
      <c r="G20" s="39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5.75" hidden="1" x14ac:dyDescent="0.2">
      <c r="A21" s="25"/>
      <c r="B21" s="32">
        <v>43</v>
      </c>
      <c r="C21" s="34" t="s">
        <v>117</v>
      </c>
      <c r="D21" s="87">
        <f>D22</f>
        <v>0</v>
      </c>
      <c r="E21" s="87"/>
      <c r="F21" s="87">
        <f>F22</f>
        <v>0</v>
      </c>
      <c r="G21" s="39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idden="1" x14ac:dyDescent="0.2">
      <c r="A22" s="25"/>
      <c r="B22" s="27">
        <v>4390</v>
      </c>
      <c r="C22" s="25" t="s">
        <v>118</v>
      </c>
      <c r="D22" s="86">
        <f>(IFERROR(VLOOKUP(B22,'2022'!$A$2:$F$625,6,0),0))</f>
        <v>0</v>
      </c>
      <c r="E22" s="86"/>
      <c r="F22" s="86">
        <f>(IFERROR(VLOOKUP(B22,'2021'!$A$2:$F$605,6,0),0))</f>
        <v>0</v>
      </c>
      <c r="G22" s="39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idden="1" x14ac:dyDescent="0.2">
      <c r="A23" s="25"/>
      <c r="B23" s="27"/>
      <c r="C23" s="25"/>
      <c r="D23" s="86"/>
      <c r="E23" s="86"/>
      <c r="F23" s="96"/>
      <c r="G23" s="39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5.75" x14ac:dyDescent="0.2">
      <c r="A24" s="25"/>
      <c r="B24" s="32">
        <v>44</v>
      </c>
      <c r="C24" s="34" t="s">
        <v>100</v>
      </c>
      <c r="D24" s="87">
        <f>D25</f>
        <v>0</v>
      </c>
      <c r="E24" s="86"/>
      <c r="F24" s="87">
        <f>F25</f>
        <v>0</v>
      </c>
      <c r="G24" s="39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x14ac:dyDescent="0.2">
      <c r="A25" s="25"/>
      <c r="B25" s="27">
        <v>4428</v>
      </c>
      <c r="C25" s="25" t="s">
        <v>119</v>
      </c>
      <c r="D25" s="86">
        <f>(IFERROR(VLOOKUP(B25,'2022'!$A$2:$F$625,6,0),0))</f>
        <v>0</v>
      </c>
      <c r="E25" s="86"/>
      <c r="F25" s="86">
        <f>(IFERROR(VLOOKUP(B25,'2021'!$A$2:$F$605,6,0),0))</f>
        <v>0</v>
      </c>
      <c r="G25" s="39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x14ac:dyDescent="0.2">
      <c r="A26" s="25"/>
      <c r="B26" s="27"/>
      <c r="C26" s="25"/>
      <c r="D26" s="86"/>
      <c r="E26" s="86"/>
      <c r="F26" s="96"/>
      <c r="G26" s="39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.75" x14ac:dyDescent="0.2">
      <c r="A27" s="27"/>
      <c r="B27" s="32">
        <v>47</v>
      </c>
      <c r="C27" s="35" t="s">
        <v>120</v>
      </c>
      <c r="D27" s="87">
        <f>D28+D29</f>
        <v>1574339380.53</v>
      </c>
      <c r="E27" s="87"/>
      <c r="F27" s="87">
        <f>F28+F29</f>
        <v>1921861875.6099999</v>
      </c>
      <c r="G27" s="39"/>
      <c r="H27" s="251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5.75" x14ac:dyDescent="0.2">
      <c r="A28" s="32"/>
      <c r="B28" s="27">
        <v>4705</v>
      </c>
      <c r="C28" s="25" t="s">
        <v>121</v>
      </c>
      <c r="D28" s="86">
        <f>(IFERROR(VLOOKUP(B28,'2022'!$A$2:$F$625,6,0),0))</f>
        <v>1539457697.53</v>
      </c>
      <c r="E28" s="86"/>
      <c r="F28" s="86">
        <f>(IFERROR(VLOOKUP(B28,'2021'!$A$2:$F$605,6,0),0))</f>
        <v>1875215724.6099999</v>
      </c>
      <c r="G28" s="39"/>
      <c r="H28" s="256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x14ac:dyDescent="0.2">
      <c r="A29" s="27"/>
      <c r="B29" s="27">
        <v>4722</v>
      </c>
      <c r="C29" s="25" t="s">
        <v>122</v>
      </c>
      <c r="D29" s="86">
        <f>(IFERROR(VLOOKUP(B29,'2022'!$A$2:$F$625,6,0),0))</f>
        <v>34881683</v>
      </c>
      <c r="E29" s="86"/>
      <c r="F29" s="86">
        <f>(IFERROR(VLOOKUP(B29,'2021'!$A$2:$F$605,6,0),0))</f>
        <v>46646151</v>
      </c>
      <c r="G29" s="39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x14ac:dyDescent="0.2">
      <c r="A30" s="27"/>
      <c r="B30" s="27"/>
      <c r="C30" s="25"/>
      <c r="D30" s="86"/>
      <c r="E30" s="86"/>
      <c r="F30" s="104"/>
      <c r="G30" s="39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x14ac:dyDescent="0.2">
      <c r="A31" s="27"/>
      <c r="B31" s="32"/>
      <c r="C31" s="226" t="s">
        <v>102</v>
      </c>
      <c r="D31" s="87">
        <f>D33+D37</f>
        <v>18135079.07</v>
      </c>
      <c r="E31" s="87"/>
      <c r="F31" s="87">
        <f>F33+F37</f>
        <v>0</v>
      </c>
      <c r="G31" s="39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x14ac:dyDescent="0.2">
      <c r="A32" s="27"/>
      <c r="B32" s="27"/>
      <c r="C32" s="25"/>
      <c r="D32" s="86"/>
      <c r="E32" s="86"/>
      <c r="F32" s="104"/>
      <c r="G32" s="39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x14ac:dyDescent="0.2">
      <c r="A33" s="32"/>
      <c r="B33" s="32">
        <v>62</v>
      </c>
      <c r="C33" s="34" t="s">
        <v>123</v>
      </c>
      <c r="D33" s="87">
        <f>D34+D35</f>
        <v>48812908.75</v>
      </c>
      <c r="E33" s="87"/>
      <c r="F33" s="87">
        <f>F35+F34</f>
        <v>0</v>
      </c>
      <c r="G33" s="39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.75" x14ac:dyDescent="0.2">
      <c r="A34" s="32"/>
      <c r="B34" s="27">
        <v>6205</v>
      </c>
      <c r="C34" s="25" t="s">
        <v>54</v>
      </c>
      <c r="D34" s="86">
        <f>(IFERROR(VLOOKUP(B34,'2022'!$A$2:$F$625,6,0),0))</f>
        <v>25320614.039999999</v>
      </c>
      <c r="E34" s="86"/>
      <c r="F34" s="86">
        <f>(IFERROR(VLOOKUP(B34,'2021'!$A$2:$F$605,6,0),0))</f>
        <v>0</v>
      </c>
      <c r="G34" s="39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x14ac:dyDescent="0.2">
      <c r="A35" s="27"/>
      <c r="B35" s="27">
        <v>6210</v>
      </c>
      <c r="C35" s="36" t="s">
        <v>116</v>
      </c>
      <c r="D35" s="86">
        <f>(IFERROR(VLOOKUP(B35,'2022'!$A$2:$F$625,6,0),0))</f>
        <v>23492294.710000001</v>
      </c>
      <c r="E35" s="86"/>
      <c r="F35" s="86">
        <f>(IFERROR(VLOOKUP(B35,'2021'!$A$2:$F$605,6,0),0))</f>
        <v>0</v>
      </c>
      <c r="G35" s="39"/>
      <c r="H35" s="34"/>
      <c r="I35" s="34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s="230" customFormat="1" ht="15.75" x14ac:dyDescent="0.2">
      <c r="A36" s="27"/>
      <c r="B36" s="27"/>
      <c r="C36" s="36"/>
      <c r="D36" s="86"/>
      <c r="E36" s="86"/>
      <c r="F36" s="86"/>
      <c r="G36" s="39"/>
      <c r="H36" s="34"/>
      <c r="I36" s="34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.75" x14ac:dyDescent="0.2">
      <c r="A37" s="27"/>
      <c r="B37" s="32">
        <v>7</v>
      </c>
      <c r="C37" s="34" t="s">
        <v>575</v>
      </c>
      <c r="D37" s="87">
        <f>+D38</f>
        <v>-30677829.68</v>
      </c>
      <c r="E37" s="87"/>
      <c r="F37" s="87">
        <f>+F38</f>
        <v>0</v>
      </c>
      <c r="G37" s="203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s="230" customFormat="1" ht="15.75" x14ac:dyDescent="0.2">
      <c r="A38" s="27"/>
      <c r="B38" s="27">
        <v>7116</v>
      </c>
      <c r="C38" s="25" t="s">
        <v>154</v>
      </c>
      <c r="D38" s="86">
        <f>(IFERROR(VLOOKUP(B38,'2022'!$A$2:$F$625,6,0),0))</f>
        <v>-30677829.68</v>
      </c>
      <c r="E38" s="86"/>
      <c r="F38" s="86">
        <f>(IFERROR(VLOOKUP(B38,'2021'!$A$2:$F$605,6,0),0))</f>
        <v>0</v>
      </c>
      <c r="G38" s="203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s="230" customFormat="1" ht="15.75" x14ac:dyDescent="0.2">
      <c r="A39" s="27"/>
      <c r="B39" s="27"/>
      <c r="C39" s="25"/>
      <c r="D39" s="86"/>
      <c r="E39" s="86"/>
      <c r="F39" s="104"/>
      <c r="G39" s="203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" customHeight="1" x14ac:dyDescent="0.2">
      <c r="A40" s="27"/>
      <c r="B40" s="27"/>
      <c r="C40" s="226" t="s">
        <v>124</v>
      </c>
      <c r="D40" s="87">
        <f>D42+D52+D67</f>
        <v>2109622150.21</v>
      </c>
      <c r="E40" s="87"/>
      <c r="F40" s="87">
        <f>F42+F52+F67</f>
        <v>2006557597.6700001</v>
      </c>
      <c r="G40" s="39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5" customHeight="1" x14ac:dyDescent="0.2">
      <c r="A41" s="27"/>
      <c r="B41" s="27"/>
      <c r="C41" s="25"/>
      <c r="D41" s="86"/>
      <c r="E41" s="86"/>
      <c r="F41" s="104"/>
      <c r="G41" s="39"/>
      <c r="H41" s="34"/>
      <c r="I41" s="34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" customHeight="1" x14ac:dyDescent="0.2">
      <c r="A42" s="27"/>
      <c r="B42" s="32">
        <v>51</v>
      </c>
      <c r="C42" s="35" t="s">
        <v>125</v>
      </c>
      <c r="D42" s="87">
        <f>SUM(D43:D50)</f>
        <v>1971713690.3199999</v>
      </c>
      <c r="E42" s="87"/>
      <c r="F42" s="87">
        <f>SUM(F43:F50)</f>
        <v>1884354312.5</v>
      </c>
      <c r="G42" s="202"/>
      <c r="H42" s="34"/>
      <c r="I42" s="34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5" customHeight="1" x14ac:dyDescent="0.2">
      <c r="A43" s="32"/>
      <c r="B43" s="27">
        <v>5101</v>
      </c>
      <c r="C43" s="25" t="s">
        <v>126</v>
      </c>
      <c r="D43" s="86">
        <f>(IFERROR(VLOOKUP(B43,'2022'!$A$2:$F$625,6,0),0))</f>
        <v>847615177</v>
      </c>
      <c r="E43" s="86"/>
      <c r="F43" s="86">
        <f>(IFERROR(VLOOKUP(B43,'2021'!$A$2:$F$605,6,0),0))</f>
        <v>889822946</v>
      </c>
      <c r="G43" s="202"/>
      <c r="H43" s="34"/>
      <c r="I43" s="34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5" customHeight="1" x14ac:dyDescent="0.2">
      <c r="A44" s="32"/>
      <c r="B44" s="27">
        <v>5102</v>
      </c>
      <c r="C44" s="25" t="s">
        <v>495</v>
      </c>
      <c r="D44" s="86">
        <f>(IFERROR(VLOOKUP(B44,'2022'!$A$2:$F$625,6,0),0))</f>
        <v>879736</v>
      </c>
      <c r="E44" s="86"/>
      <c r="F44" s="86">
        <f>(IFERROR(VLOOKUP(B44,'2021'!$A$2:$F$605,6,0),0))</f>
        <v>0</v>
      </c>
      <c r="G44" s="202"/>
      <c r="H44" s="34"/>
      <c r="I44" s="34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" customHeight="1" x14ac:dyDescent="0.2">
      <c r="A45" s="27"/>
      <c r="B45" s="27">
        <v>5103</v>
      </c>
      <c r="C45" s="25" t="s">
        <v>127</v>
      </c>
      <c r="D45" s="86">
        <f>(IFERROR(VLOOKUP(B45,'2022'!$A$2:$F$625,6,0),0))</f>
        <v>242590600</v>
      </c>
      <c r="E45" s="86"/>
      <c r="F45" s="86">
        <f>(IFERROR(VLOOKUP(B45,'2021'!$A$2:$F$605,6,0),0))</f>
        <v>232995156</v>
      </c>
      <c r="G45" s="32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5" customHeight="1" x14ac:dyDescent="0.2">
      <c r="A46" s="27"/>
      <c r="B46" s="27">
        <v>5104</v>
      </c>
      <c r="C46" s="25" t="s">
        <v>128</v>
      </c>
      <c r="D46" s="86">
        <f>(IFERROR(VLOOKUP(B46,'2022'!$A$2:$F$625,6,0),0))</f>
        <v>45561100</v>
      </c>
      <c r="E46" s="86"/>
      <c r="F46" s="86">
        <f>(IFERROR(VLOOKUP(B46,'2021'!$A$2:$F$605,6,0),0))</f>
        <v>42615000</v>
      </c>
      <c r="G46" s="39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" customHeight="1" x14ac:dyDescent="0.2">
      <c r="A47" s="27"/>
      <c r="B47" s="27">
        <v>5107</v>
      </c>
      <c r="C47" s="25" t="s">
        <v>129</v>
      </c>
      <c r="D47" s="86">
        <f>(IFERROR(VLOOKUP(B47,'2022'!$A$2:$F$625,6,0),0))</f>
        <v>439547997</v>
      </c>
      <c r="E47" s="86"/>
      <c r="F47" s="86">
        <f>(IFERROR(VLOOKUP(B47,'2021'!$A$2:$F$605,6,0),0))</f>
        <v>356084841</v>
      </c>
      <c r="G47" s="39"/>
      <c r="H47" s="226"/>
      <c r="I47" s="34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5" customHeight="1" x14ac:dyDescent="0.2">
      <c r="A48" s="27"/>
      <c r="B48" s="27">
        <v>5108</v>
      </c>
      <c r="C48" s="25" t="s">
        <v>130</v>
      </c>
      <c r="D48" s="86">
        <f>(IFERROR(VLOOKUP(B48,'2022'!$A$2:$F$625,6,0),0))</f>
        <v>5193267</v>
      </c>
      <c r="E48" s="86"/>
      <c r="F48" s="86">
        <f>(IFERROR(VLOOKUP(B48,'2021'!$A$2:$F$605,6,0),0))</f>
        <v>0</v>
      </c>
      <c r="G48" s="39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" customHeight="1" x14ac:dyDescent="0.2">
      <c r="A49" s="27"/>
      <c r="B49" s="27">
        <v>5111</v>
      </c>
      <c r="C49" s="25" t="s">
        <v>131</v>
      </c>
      <c r="D49" s="86">
        <f>(IFERROR(VLOOKUP(B49,'2022'!$A$2:$F$625,6,0),0))</f>
        <v>373561352.31999999</v>
      </c>
      <c r="E49" s="86"/>
      <c r="F49" s="86">
        <f>(IFERROR(VLOOKUP(B49,'2021'!$A$2:$F$605,6,0),0))</f>
        <v>346905136.5</v>
      </c>
      <c r="G49" s="39"/>
      <c r="H49" s="226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" customHeight="1" x14ac:dyDescent="0.2">
      <c r="A50" s="27"/>
      <c r="B50" s="27">
        <v>5120</v>
      </c>
      <c r="C50" s="25" t="s">
        <v>132</v>
      </c>
      <c r="D50" s="86">
        <f>(IFERROR(VLOOKUP(B50,'2022'!$A$2:$F$625,6,0),0))</f>
        <v>16764461</v>
      </c>
      <c r="E50" s="86"/>
      <c r="F50" s="86">
        <f>(IFERROR(VLOOKUP(B50,'2021'!$A$2:$F$605,6,0),0))</f>
        <v>15931233</v>
      </c>
      <c r="G50" s="39"/>
      <c r="H50" s="226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4.25" customHeight="1" x14ac:dyDescent="0.25">
      <c r="A51" s="27"/>
      <c r="B51" s="27"/>
      <c r="C51" s="25"/>
      <c r="D51" s="86"/>
      <c r="E51" s="86"/>
      <c r="F51" s="104"/>
      <c r="G51" s="39"/>
      <c r="H51" s="205"/>
      <c r="I51" s="34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" customHeight="1" x14ac:dyDescent="0.25">
      <c r="A52" s="27"/>
      <c r="B52" s="32">
        <v>53</v>
      </c>
      <c r="C52" s="34" t="s">
        <v>106</v>
      </c>
      <c r="D52" s="111">
        <f>SUM(D53:D55)</f>
        <v>138667759.88999999</v>
      </c>
      <c r="E52" s="111"/>
      <c r="F52" s="87">
        <f>SUM(F53:F55)</f>
        <v>114260969.17</v>
      </c>
      <c r="G52" s="202"/>
      <c r="H52" s="205"/>
      <c r="I52" s="34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" customHeight="1" x14ac:dyDescent="0.2">
      <c r="A53" s="27"/>
      <c r="B53" s="27">
        <v>5360</v>
      </c>
      <c r="C53" s="25" t="s">
        <v>133</v>
      </c>
      <c r="D53" s="86">
        <f>(IFERROR(VLOOKUP(B53,'2022'!$A$2:$F$625,6,0),0))</f>
        <v>94245639.890000001</v>
      </c>
      <c r="E53" s="86"/>
      <c r="F53" s="86">
        <f>(IFERROR(VLOOKUP(B53,'2021'!$A$2:$F$605,6,0),0))</f>
        <v>98926766.170000002</v>
      </c>
      <c r="G53" s="39"/>
      <c r="H53" s="36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" customHeight="1" x14ac:dyDescent="0.2">
      <c r="A54" s="32"/>
      <c r="B54" s="27">
        <v>5366</v>
      </c>
      <c r="C54" s="25" t="s">
        <v>134</v>
      </c>
      <c r="D54" s="86">
        <f>(IFERROR(VLOOKUP(B54,'2022'!$A$2:$F$625,6,0),0))</f>
        <v>44422120</v>
      </c>
      <c r="E54" s="86"/>
      <c r="F54" s="86">
        <f>(IFERROR(VLOOKUP(B54,'2021'!$A$2:$F$605,6,0),0))</f>
        <v>15334203</v>
      </c>
      <c r="G54" s="39"/>
      <c r="H54" s="34"/>
      <c r="I54" s="34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7"/>
      <c r="X54" s="27"/>
      <c r="Y54" s="27"/>
      <c r="Z54" s="27"/>
    </row>
    <row r="55" spans="1:26" ht="15" customHeight="1" x14ac:dyDescent="0.2">
      <c r="A55" s="27"/>
      <c r="B55" s="27">
        <v>5368</v>
      </c>
      <c r="C55" s="25" t="s">
        <v>135</v>
      </c>
      <c r="D55" s="86">
        <f>(IFERROR(VLOOKUP(B55,'2022'!$A$2:$F$625,6,0),0))</f>
        <v>0</v>
      </c>
      <c r="E55" s="86"/>
      <c r="F55" s="86">
        <f>(IFERROR(VLOOKUP(B55,'2021'!$A$2:$F$605,6,0),0))</f>
        <v>0</v>
      </c>
      <c r="G55" s="202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7"/>
      <c r="X55" s="27"/>
      <c r="Y55" s="27"/>
      <c r="Z55" s="27"/>
    </row>
    <row r="56" spans="1:26" ht="15" customHeight="1" x14ac:dyDescent="0.2">
      <c r="A56" s="27"/>
      <c r="B56" s="27"/>
      <c r="C56" s="25"/>
      <c r="D56" s="86"/>
      <c r="E56" s="86"/>
      <c r="F56" s="104"/>
      <c r="G56" s="39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7"/>
      <c r="X56" s="27"/>
      <c r="Y56" s="27"/>
      <c r="Z56" s="27"/>
    </row>
    <row r="57" spans="1:26" ht="15" customHeight="1" x14ac:dyDescent="0.2">
      <c r="A57" s="27"/>
      <c r="B57" s="27"/>
      <c r="C57" s="25"/>
      <c r="D57" s="86"/>
      <c r="E57" s="86"/>
      <c r="F57" s="104"/>
      <c r="G57" s="39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7"/>
      <c r="X57" s="27"/>
      <c r="Y57" s="27"/>
      <c r="Z57" s="27"/>
    </row>
    <row r="58" spans="1:26" ht="15" customHeight="1" x14ac:dyDescent="0.2">
      <c r="A58" s="27"/>
      <c r="B58" s="27"/>
      <c r="C58" s="25"/>
      <c r="D58" s="86"/>
      <c r="E58" s="86"/>
      <c r="F58" s="104"/>
      <c r="G58" s="39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7"/>
      <c r="X58" s="27"/>
      <c r="Y58" s="27"/>
      <c r="Z58" s="27"/>
    </row>
    <row r="59" spans="1:26" ht="15" customHeight="1" x14ac:dyDescent="0.2">
      <c r="A59" s="27"/>
      <c r="B59" s="27"/>
      <c r="C59" s="25"/>
      <c r="D59" s="86"/>
      <c r="E59" s="86"/>
      <c r="F59" s="104"/>
      <c r="G59" s="39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7"/>
      <c r="X59" s="27"/>
      <c r="Y59" s="27"/>
      <c r="Z59" s="27"/>
    </row>
    <row r="60" spans="1:26" ht="15" customHeight="1" x14ac:dyDescent="0.2">
      <c r="A60" s="27"/>
      <c r="B60" s="27"/>
      <c r="C60" s="25"/>
      <c r="D60" s="86"/>
      <c r="E60" s="86"/>
      <c r="F60" s="104"/>
      <c r="G60" s="39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7"/>
      <c r="X60" s="27"/>
      <c r="Y60" s="27"/>
      <c r="Z60" s="27"/>
    </row>
    <row r="61" spans="1:26" ht="15" customHeight="1" x14ac:dyDescent="0.2">
      <c r="A61" s="27"/>
      <c r="B61" s="27"/>
      <c r="C61" s="25"/>
      <c r="D61" s="86"/>
      <c r="E61" s="86"/>
      <c r="F61" s="104"/>
      <c r="G61" s="39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7"/>
      <c r="X61" s="27"/>
      <c r="Y61" s="27"/>
      <c r="Z61" s="27"/>
    </row>
    <row r="62" spans="1:26" ht="15" customHeight="1" x14ac:dyDescent="0.2">
      <c r="A62" s="27"/>
      <c r="B62" s="27"/>
      <c r="C62" s="25"/>
      <c r="D62" s="86"/>
      <c r="E62" s="86"/>
      <c r="F62" s="104"/>
      <c r="G62" s="39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7"/>
      <c r="X62" s="27"/>
      <c r="Y62" s="27"/>
      <c r="Z62" s="27"/>
    </row>
    <row r="63" spans="1:26" ht="15" customHeight="1" x14ac:dyDescent="0.2">
      <c r="A63" s="27"/>
      <c r="B63" s="27"/>
      <c r="C63" s="25"/>
      <c r="D63" s="86"/>
      <c r="E63" s="86"/>
      <c r="F63" s="104"/>
      <c r="G63" s="39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7"/>
      <c r="X63" s="27"/>
      <c r="Y63" s="27"/>
      <c r="Z63" s="27"/>
    </row>
    <row r="64" spans="1:26" ht="15" customHeight="1" x14ac:dyDescent="0.2">
      <c r="A64" s="27"/>
      <c r="B64" s="27"/>
      <c r="C64" s="25"/>
      <c r="D64" s="86"/>
      <c r="E64" s="86"/>
      <c r="F64" s="104"/>
      <c r="G64" s="39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7"/>
      <c r="X64" s="27"/>
      <c r="Y64" s="27"/>
      <c r="Z64" s="27"/>
    </row>
    <row r="65" spans="1:26" ht="15" customHeight="1" x14ac:dyDescent="0.2">
      <c r="A65" s="27"/>
      <c r="B65" s="27"/>
      <c r="C65" s="25"/>
      <c r="D65" s="86"/>
      <c r="E65" s="86"/>
      <c r="F65" s="104"/>
      <c r="G65" s="39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7"/>
      <c r="X65" s="27"/>
      <c r="Y65" s="27"/>
      <c r="Z65" s="27"/>
    </row>
    <row r="66" spans="1:26" ht="15" customHeight="1" x14ac:dyDescent="0.2">
      <c r="A66" s="27"/>
      <c r="B66" s="27"/>
      <c r="C66" s="25"/>
      <c r="D66" s="86"/>
      <c r="E66" s="86"/>
      <c r="F66" s="104"/>
      <c r="G66" s="39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7"/>
      <c r="X66" s="27"/>
      <c r="Y66" s="27"/>
      <c r="Z66" s="27"/>
    </row>
    <row r="67" spans="1:26" ht="15" customHeight="1" x14ac:dyDescent="0.2">
      <c r="A67" s="27"/>
      <c r="B67" s="32">
        <v>57</v>
      </c>
      <c r="C67" s="34" t="s">
        <v>520</v>
      </c>
      <c r="D67" s="87">
        <f>D68</f>
        <v>-759300</v>
      </c>
      <c r="E67" s="86"/>
      <c r="F67" s="87">
        <f>F68</f>
        <v>7942316</v>
      </c>
      <c r="G67" s="39"/>
      <c r="H67" s="27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7"/>
      <c r="X67" s="27"/>
      <c r="Y67" s="27"/>
      <c r="Z67" s="27"/>
    </row>
    <row r="68" spans="1:26" ht="15" customHeight="1" x14ac:dyDescent="0.2">
      <c r="A68" s="32"/>
      <c r="B68" s="27">
        <v>5720</v>
      </c>
      <c r="C68" s="25" t="s">
        <v>136</v>
      </c>
      <c r="D68" s="86">
        <f>(IFERROR(VLOOKUP(B68,'2022'!$A$2:$F$625,6,0),0))</f>
        <v>-759300</v>
      </c>
      <c r="E68" s="86"/>
      <c r="F68" s="86">
        <f>(IFERROR(VLOOKUP(B68,'2021'!$A$2:$F$605,6,0),0))</f>
        <v>7942316</v>
      </c>
      <c r="G68" s="27"/>
      <c r="H68" s="34"/>
      <c r="I68" s="34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7"/>
      <c r="X68" s="27"/>
      <c r="Y68" s="27"/>
      <c r="Z68" s="27"/>
    </row>
    <row r="69" spans="1:26" ht="15" customHeight="1" x14ac:dyDescent="0.2">
      <c r="A69" s="27"/>
      <c r="B69" s="27"/>
      <c r="C69" s="25"/>
      <c r="D69" s="86"/>
      <c r="E69" s="86"/>
      <c r="F69" s="96"/>
      <c r="G69" s="202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7"/>
      <c r="X69" s="27"/>
      <c r="Y69" s="27"/>
      <c r="Z69" s="27"/>
    </row>
    <row r="70" spans="1:26" ht="15" customHeight="1" x14ac:dyDescent="0.2">
      <c r="A70" s="27"/>
      <c r="B70" s="32"/>
      <c r="C70" s="34" t="s">
        <v>107</v>
      </c>
      <c r="D70" s="87">
        <f>D11-D31-D40</f>
        <v>319296633.19999981</v>
      </c>
      <c r="E70" s="87"/>
      <c r="F70" s="87">
        <f>F11-F31-F40</f>
        <v>-19465730.060000181</v>
      </c>
      <c r="G70" s="39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7"/>
      <c r="X70" s="27"/>
      <c r="Y70" s="27"/>
      <c r="Z70" s="27"/>
    </row>
    <row r="71" spans="1:26" ht="15" customHeight="1" x14ac:dyDescent="0.2">
      <c r="A71" s="27"/>
      <c r="B71" s="206"/>
      <c r="C71" s="33"/>
      <c r="D71" s="86"/>
      <c r="E71" s="86"/>
      <c r="F71" s="104"/>
      <c r="G71" s="39"/>
      <c r="H71" s="27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7"/>
      <c r="X71" s="27"/>
      <c r="Y71" s="27"/>
      <c r="Z71" s="27"/>
    </row>
    <row r="72" spans="1:26" ht="15" customHeight="1" x14ac:dyDescent="0.2">
      <c r="A72" s="27"/>
      <c r="B72" s="32"/>
      <c r="C72" s="226" t="s">
        <v>108</v>
      </c>
      <c r="D72" s="87">
        <f>D74</f>
        <v>129430854.83</v>
      </c>
      <c r="E72" s="87"/>
      <c r="F72" s="87">
        <f>F74</f>
        <v>1441</v>
      </c>
      <c r="G72" s="27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7"/>
      <c r="X72" s="27"/>
      <c r="Y72" s="27"/>
      <c r="Z72" s="27"/>
    </row>
    <row r="73" spans="1:26" ht="15" customHeight="1" x14ac:dyDescent="0.2">
      <c r="A73" s="27"/>
      <c r="B73" s="32"/>
      <c r="C73" s="226"/>
      <c r="D73" s="112"/>
      <c r="E73" s="112"/>
      <c r="F73" s="104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7"/>
      <c r="X73" s="27"/>
      <c r="Y73" s="27"/>
      <c r="Z73" s="27"/>
    </row>
    <row r="74" spans="1:26" ht="15" customHeight="1" x14ac:dyDescent="0.2">
      <c r="A74" s="27"/>
      <c r="B74" s="32">
        <v>48</v>
      </c>
      <c r="C74" s="34" t="s">
        <v>108</v>
      </c>
      <c r="D74" s="87">
        <f>D75</f>
        <v>129430854.83</v>
      </c>
      <c r="E74" s="87"/>
      <c r="F74" s="87">
        <f>F75</f>
        <v>1441</v>
      </c>
      <c r="G74" s="33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7"/>
      <c r="X74" s="27"/>
      <c r="Y74" s="27"/>
      <c r="Z74" s="27"/>
    </row>
    <row r="75" spans="1:26" ht="15" customHeight="1" x14ac:dyDescent="0.2">
      <c r="A75" s="27"/>
      <c r="B75" s="27">
        <v>4808</v>
      </c>
      <c r="C75" s="25" t="s">
        <v>137</v>
      </c>
      <c r="D75" s="86">
        <f>(IFERROR(VLOOKUP(B75,'2022'!$A$2:$F$625,6,0),0))</f>
        <v>129430854.83</v>
      </c>
      <c r="E75" s="86"/>
      <c r="F75" s="86">
        <f>(IFERROR(VLOOKUP(B75,'2021'!$A$2:$F$605,6,0),0))</f>
        <v>1441</v>
      </c>
      <c r="G75" s="33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7"/>
      <c r="X75" s="27"/>
      <c r="Y75" s="27"/>
      <c r="Z75" s="27"/>
    </row>
    <row r="76" spans="1:26" ht="15" customHeight="1" x14ac:dyDescent="0.2">
      <c r="A76" s="27"/>
      <c r="B76" s="32"/>
      <c r="C76" s="25"/>
      <c r="D76" s="86"/>
      <c r="E76" s="86"/>
      <c r="F76" s="96"/>
      <c r="G76" s="33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7"/>
      <c r="X76" s="27"/>
      <c r="Y76" s="27"/>
      <c r="Z76" s="27"/>
    </row>
    <row r="77" spans="1:26" ht="15" customHeight="1" x14ac:dyDescent="0.2">
      <c r="A77" s="27"/>
      <c r="B77" s="32"/>
      <c r="C77" s="226" t="s">
        <v>110</v>
      </c>
      <c r="D77" s="87">
        <f>D79</f>
        <v>0</v>
      </c>
      <c r="E77" s="87"/>
      <c r="F77" s="87">
        <f>F79</f>
        <v>7320000</v>
      </c>
      <c r="G77" s="207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7"/>
      <c r="X77" s="27"/>
      <c r="Y77" s="27"/>
      <c r="Z77" s="27"/>
    </row>
    <row r="78" spans="1:26" ht="15" customHeight="1" x14ac:dyDescent="0.2">
      <c r="A78" s="33"/>
      <c r="B78" s="32"/>
      <c r="C78" s="34"/>
      <c r="D78" s="86"/>
      <c r="E78" s="86"/>
      <c r="F78" s="104"/>
      <c r="G78" s="39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7"/>
      <c r="X78" s="27"/>
      <c r="Y78" s="27"/>
      <c r="Z78" s="27"/>
    </row>
    <row r="79" spans="1:26" ht="15" customHeight="1" x14ac:dyDescent="0.2">
      <c r="A79" s="33"/>
      <c r="B79" s="32">
        <v>58</v>
      </c>
      <c r="C79" s="34" t="s">
        <v>110</v>
      </c>
      <c r="D79" s="87">
        <f>SUM(D80:D81)</f>
        <v>0</v>
      </c>
      <c r="E79" s="87"/>
      <c r="F79" s="87">
        <f>SUM(F80:F81)</f>
        <v>7320000</v>
      </c>
      <c r="G79" s="39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7"/>
      <c r="X79" s="27"/>
      <c r="Y79" s="27"/>
      <c r="Z79" s="27"/>
    </row>
    <row r="80" spans="1:26" ht="15" customHeight="1" x14ac:dyDescent="0.2">
      <c r="A80" s="33"/>
      <c r="B80" s="27">
        <v>5804</v>
      </c>
      <c r="C80" s="25" t="s">
        <v>531</v>
      </c>
      <c r="D80" s="86">
        <f>(IFERROR(VLOOKUP(B80,'2022'!$A$2:$F$625,6,0),0))</f>
        <v>0</v>
      </c>
      <c r="E80" s="87"/>
      <c r="F80" s="86">
        <f>(IFERROR(VLOOKUP(B80,'2021'!$A$2:$F$605,6,0),0))</f>
        <v>0</v>
      </c>
      <c r="G80" s="39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7"/>
      <c r="X80" s="27"/>
      <c r="Y80" s="27"/>
      <c r="Z80" s="27"/>
    </row>
    <row r="81" spans="1:26" ht="15" customHeight="1" x14ac:dyDescent="0.2">
      <c r="A81" s="27"/>
      <c r="B81" s="27">
        <v>5890</v>
      </c>
      <c r="C81" s="25" t="s">
        <v>138</v>
      </c>
      <c r="D81" s="86">
        <f>(IFERROR(VLOOKUP(B81,'2022'!$A$2:$F$625,6,0),0))</f>
        <v>0</v>
      </c>
      <c r="E81" s="86"/>
      <c r="F81" s="86">
        <f>(IFERROR(VLOOKUP(B81,'2021'!$A$2:$F$605,6,0),0))</f>
        <v>7320000</v>
      </c>
      <c r="G81" s="27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7"/>
      <c r="X81" s="27"/>
      <c r="Y81" s="27"/>
      <c r="Z81" s="27"/>
    </row>
    <row r="82" spans="1:26" ht="15" customHeight="1" x14ac:dyDescent="0.25">
      <c r="A82" s="27"/>
      <c r="B82" s="32"/>
      <c r="C82" s="25"/>
      <c r="D82" s="86"/>
      <c r="E82" s="86"/>
      <c r="F82" s="96"/>
      <c r="G82" s="26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7"/>
      <c r="X82" s="27"/>
      <c r="Y82" s="27"/>
      <c r="Z82" s="27"/>
    </row>
    <row r="83" spans="1:26" ht="15" customHeight="1" x14ac:dyDescent="0.2">
      <c r="A83" s="27"/>
      <c r="B83" s="32"/>
      <c r="C83" s="34" t="s">
        <v>139</v>
      </c>
      <c r="D83" s="87">
        <f>D70+D72-D77</f>
        <v>448727488.02999979</v>
      </c>
      <c r="E83" s="87"/>
      <c r="F83" s="87">
        <f>F70+F72-F77</f>
        <v>-26784289.060000181</v>
      </c>
      <c r="G83" s="202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7"/>
      <c r="X83" s="27"/>
      <c r="Y83" s="27"/>
      <c r="Z83" s="27"/>
    </row>
    <row r="84" spans="1:26" ht="15" customHeight="1" x14ac:dyDescent="0.2">
      <c r="A84" s="27"/>
      <c r="B84" s="32"/>
      <c r="C84" s="25"/>
      <c r="D84" s="86"/>
      <c r="E84" s="86"/>
      <c r="F84" s="104"/>
      <c r="G84" s="39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7"/>
      <c r="X84" s="27"/>
      <c r="Y84" s="27"/>
      <c r="Z84" s="27"/>
    </row>
    <row r="85" spans="1:26" ht="15" customHeight="1" x14ac:dyDescent="0.2">
      <c r="A85" s="27"/>
      <c r="B85" s="32"/>
      <c r="C85" s="25"/>
      <c r="D85" s="86"/>
      <c r="E85" s="86"/>
      <c r="F85" s="104"/>
      <c r="G85" s="39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7"/>
      <c r="X85" s="27"/>
      <c r="Y85" s="27"/>
      <c r="Z85" s="27"/>
    </row>
    <row r="86" spans="1:26" ht="15" customHeight="1" x14ac:dyDescent="0.2">
      <c r="A86" s="27"/>
      <c r="B86" s="32"/>
      <c r="C86" s="25"/>
      <c r="D86" s="86"/>
      <c r="E86" s="86"/>
      <c r="F86" s="104"/>
      <c r="G86" s="39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7"/>
      <c r="X86" s="27"/>
      <c r="Y86" s="27"/>
      <c r="Z86" s="27"/>
    </row>
    <row r="87" spans="1:26" ht="15" customHeight="1" x14ac:dyDescent="0.25">
      <c r="A87" s="27"/>
      <c r="B87" s="32"/>
      <c r="C87" s="25"/>
      <c r="D87" s="86"/>
      <c r="E87" s="86"/>
      <c r="F87" s="104"/>
      <c r="G87" s="26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7"/>
      <c r="X87" s="27"/>
      <c r="Y87" s="27"/>
      <c r="Z87" s="27"/>
    </row>
    <row r="88" spans="1:26" ht="15" customHeight="1" x14ac:dyDescent="0.25">
      <c r="A88" s="27"/>
      <c r="B88" s="27"/>
      <c r="C88" s="32"/>
      <c r="D88" s="25"/>
      <c r="E88" s="25"/>
      <c r="F88" s="54"/>
      <c r="G88" s="26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7"/>
      <c r="X88" s="27"/>
      <c r="Y88" s="27"/>
      <c r="Z88" s="27"/>
    </row>
    <row r="89" spans="1:26" ht="15" customHeight="1" x14ac:dyDescent="0.25">
      <c r="A89" s="27"/>
      <c r="B89" s="27"/>
      <c r="C89" s="16"/>
      <c r="D89" s="27"/>
      <c r="E89" s="3"/>
      <c r="F89" s="27"/>
      <c r="G89" s="26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7"/>
      <c r="X89" s="27"/>
      <c r="Y89" s="27"/>
      <c r="Z89" s="27"/>
    </row>
    <row r="90" spans="1:26" ht="15" customHeight="1" x14ac:dyDescent="0.25">
      <c r="A90" s="27"/>
      <c r="C90" s="32" t="s">
        <v>34</v>
      </c>
      <c r="D90" s="32"/>
      <c r="E90" s="12" t="s">
        <v>496</v>
      </c>
      <c r="G90" s="26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7"/>
      <c r="X90" s="27"/>
      <c r="Y90" s="27"/>
      <c r="Z90" s="27"/>
    </row>
    <row r="91" spans="1:26" ht="15" customHeight="1" x14ac:dyDescent="0.25">
      <c r="A91" s="27"/>
      <c r="C91" s="27" t="s">
        <v>140</v>
      </c>
      <c r="D91" s="27"/>
      <c r="E91" s="29" t="s">
        <v>497</v>
      </c>
      <c r="G91" s="26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7"/>
      <c r="X91" s="27"/>
      <c r="Y91" s="27"/>
      <c r="Z91" s="27"/>
    </row>
    <row r="92" spans="1:26" ht="15" customHeight="1" x14ac:dyDescent="0.25">
      <c r="A92" s="27"/>
      <c r="B92" s="27"/>
      <c r="C92" s="32"/>
      <c r="D92" s="33"/>
      <c r="E92" s="29" t="s">
        <v>36</v>
      </c>
      <c r="G92" s="26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7"/>
      <c r="X92" s="27"/>
      <c r="Y92" s="27"/>
      <c r="Z92" s="27"/>
    </row>
    <row r="93" spans="1:26" ht="15" customHeight="1" x14ac:dyDescent="0.2">
      <c r="A93" s="27"/>
      <c r="B93" s="32"/>
      <c r="C93" s="25"/>
      <c r="D93" s="25"/>
      <c r="E93" s="25"/>
      <c r="F93" s="54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7"/>
      <c r="X93" s="27"/>
      <c r="Y93" s="27"/>
      <c r="Z93" s="27"/>
    </row>
    <row r="94" spans="1:26" ht="15" customHeight="1" x14ac:dyDescent="0.2">
      <c r="A94" s="27"/>
      <c r="B94" s="32"/>
      <c r="C94" s="25"/>
      <c r="D94" s="25"/>
      <c r="E94" s="25"/>
      <c r="F94" s="54"/>
      <c r="G94" s="33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7"/>
      <c r="X94" s="27"/>
      <c r="Y94" s="27"/>
      <c r="Z94" s="27"/>
    </row>
    <row r="95" spans="1:26" ht="15" customHeight="1" x14ac:dyDescent="0.25">
      <c r="A95" s="27"/>
      <c r="B95" s="27"/>
      <c r="C95" s="26"/>
      <c r="D95" s="26"/>
      <c r="E95" s="26"/>
      <c r="F95" s="45"/>
      <c r="G95" s="33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7"/>
      <c r="X95" s="27"/>
      <c r="Y95" s="27"/>
      <c r="Z95" s="27"/>
    </row>
    <row r="96" spans="1:26" ht="15" customHeight="1" x14ac:dyDescent="0.25">
      <c r="A96" s="27"/>
      <c r="B96" s="27"/>
      <c r="C96" s="26"/>
      <c r="D96" s="26"/>
      <c r="E96" s="26"/>
      <c r="F96" s="45"/>
      <c r="G96" s="33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7"/>
      <c r="X96" s="27"/>
      <c r="Y96" s="27"/>
      <c r="Z96" s="27"/>
    </row>
    <row r="97" spans="1:26" ht="15" customHeight="1" x14ac:dyDescent="0.25">
      <c r="A97" s="27"/>
      <c r="C97" s="42"/>
      <c r="D97" s="26"/>
      <c r="E97" s="26"/>
      <c r="F97" s="45"/>
      <c r="G97" s="33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7"/>
      <c r="X97" s="27"/>
      <c r="Y97" s="27"/>
      <c r="Z97" s="27"/>
    </row>
    <row r="98" spans="1:26" ht="15" customHeight="1" x14ac:dyDescent="0.25">
      <c r="A98" s="27"/>
      <c r="C98" s="26"/>
      <c r="D98" s="26"/>
      <c r="E98" s="26"/>
      <c r="F98" s="4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7"/>
      <c r="X98" s="27"/>
      <c r="Y98" s="27"/>
      <c r="Z98" s="27"/>
    </row>
    <row r="99" spans="1:26" ht="15" customHeight="1" x14ac:dyDescent="0.25">
      <c r="A99" s="27"/>
      <c r="C99" s="26"/>
      <c r="D99" s="26"/>
      <c r="E99" s="26"/>
      <c r="F99" s="45"/>
      <c r="G99" s="33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7"/>
      <c r="X99" s="27"/>
      <c r="Y99" s="27"/>
      <c r="Z99" s="27"/>
    </row>
    <row r="100" spans="1:26" ht="15" customHeight="1" x14ac:dyDescent="0.25">
      <c r="A100" s="27"/>
      <c r="B100" s="1"/>
      <c r="C100" s="26"/>
      <c r="D100" s="26"/>
      <c r="E100" s="26"/>
      <c r="F100" s="45"/>
      <c r="G100" s="33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7"/>
      <c r="X100" s="27"/>
      <c r="Y100" s="27"/>
      <c r="Z100" s="27"/>
    </row>
    <row r="101" spans="1:26" ht="15" customHeight="1" x14ac:dyDescent="0.2">
      <c r="A101" s="27"/>
      <c r="B101" s="32"/>
      <c r="C101" s="25"/>
      <c r="D101" s="25"/>
      <c r="E101" s="25"/>
      <c r="F101" s="54"/>
      <c r="G101" s="208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7"/>
      <c r="X101" s="27"/>
      <c r="Y101" s="27"/>
      <c r="Z101" s="27"/>
    </row>
    <row r="102" spans="1:26" ht="15" customHeight="1" x14ac:dyDescent="0.2">
      <c r="A102" s="27"/>
      <c r="B102" s="32"/>
      <c r="C102" s="226"/>
      <c r="D102" s="34"/>
      <c r="E102" s="34"/>
      <c r="F102" s="11"/>
      <c r="G102" s="208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7"/>
      <c r="X102" s="27"/>
      <c r="Y102" s="27"/>
      <c r="Z102" s="27"/>
    </row>
    <row r="103" spans="1:26" ht="15" customHeight="1" x14ac:dyDescent="0.2">
      <c r="A103" s="27"/>
      <c r="B103" s="32"/>
      <c r="C103" s="34"/>
      <c r="D103" s="25"/>
      <c r="E103" s="25"/>
      <c r="F103" s="54"/>
      <c r="G103" s="39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7"/>
      <c r="X103" s="27"/>
      <c r="Y103" s="27"/>
      <c r="Z103" s="27"/>
    </row>
    <row r="104" spans="1:26" ht="15" customHeight="1" x14ac:dyDescent="0.2">
      <c r="A104" s="27"/>
      <c r="B104" s="32"/>
      <c r="C104" s="34"/>
      <c r="D104" s="34"/>
      <c r="E104" s="34"/>
      <c r="F104" s="11"/>
      <c r="G104" s="39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7"/>
      <c r="X104" s="27"/>
      <c r="Y104" s="27"/>
      <c r="Z104" s="27"/>
    </row>
    <row r="105" spans="1:26" ht="15" customHeight="1" x14ac:dyDescent="0.2">
      <c r="A105" s="27"/>
      <c r="B105" s="27"/>
      <c r="C105" s="25"/>
      <c r="D105" s="25"/>
      <c r="E105" s="25"/>
      <c r="F105" s="54"/>
      <c r="G105" s="39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7"/>
      <c r="X105" s="27"/>
      <c r="Y105" s="27"/>
      <c r="Z105" s="27"/>
    </row>
    <row r="106" spans="1:26" ht="15" customHeight="1" x14ac:dyDescent="0.2">
      <c r="A106" s="27"/>
      <c r="B106" s="27"/>
      <c r="C106" s="25"/>
      <c r="D106" s="25"/>
      <c r="E106" s="25"/>
      <c r="F106" s="54"/>
      <c r="G106" s="39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7"/>
      <c r="X106" s="27"/>
      <c r="Y106" s="27"/>
      <c r="Z106" s="27"/>
    </row>
    <row r="107" spans="1:26" ht="15" customHeight="1" x14ac:dyDescent="0.2">
      <c r="A107" s="27"/>
      <c r="B107" s="32"/>
      <c r="C107" s="25"/>
      <c r="D107" s="25"/>
      <c r="E107" s="25"/>
      <c r="F107" s="54"/>
      <c r="G107" s="39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7"/>
      <c r="X107" s="27"/>
      <c r="Y107" s="27"/>
      <c r="Z107" s="27"/>
    </row>
    <row r="108" spans="1:26" ht="15" customHeight="1" x14ac:dyDescent="0.2">
      <c r="A108" s="27"/>
      <c r="B108" s="32"/>
      <c r="C108" s="34"/>
      <c r="D108" s="34"/>
      <c r="E108" s="34"/>
      <c r="F108" s="11"/>
      <c r="G108" s="39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7"/>
      <c r="X108" s="27"/>
      <c r="Y108" s="27"/>
      <c r="Z108" s="27"/>
    </row>
    <row r="109" spans="1:26" ht="15" customHeight="1" x14ac:dyDescent="0.2">
      <c r="A109" s="27"/>
      <c r="B109" s="32"/>
      <c r="C109" s="34"/>
      <c r="D109" s="25"/>
      <c r="E109" s="25"/>
      <c r="F109" s="54"/>
      <c r="G109" s="39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7"/>
      <c r="X109" s="27"/>
      <c r="Y109" s="27"/>
      <c r="Z109" s="27"/>
    </row>
    <row r="110" spans="1:26" ht="15" customHeight="1" x14ac:dyDescent="0.2">
      <c r="A110" s="27"/>
      <c r="B110" s="32"/>
      <c r="C110" s="34"/>
      <c r="D110" s="34"/>
      <c r="E110" s="34"/>
      <c r="F110" s="11"/>
      <c r="G110" s="39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7"/>
      <c r="X110" s="27"/>
      <c r="Y110" s="27"/>
      <c r="Z110" s="27"/>
    </row>
    <row r="111" spans="1:26" ht="15" customHeight="1" x14ac:dyDescent="0.2">
      <c r="A111" s="27"/>
      <c r="B111" s="27"/>
      <c r="C111" s="25"/>
      <c r="D111" s="25"/>
      <c r="E111" s="25"/>
      <c r="F111" s="54"/>
      <c r="G111" s="39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7"/>
      <c r="X111" s="27"/>
      <c r="Y111" s="27"/>
      <c r="Z111" s="27"/>
    </row>
    <row r="112" spans="1:26" ht="15" customHeight="1" x14ac:dyDescent="0.2">
      <c r="A112" s="27"/>
      <c r="B112" s="27"/>
      <c r="C112" s="25"/>
      <c r="D112" s="25"/>
      <c r="E112" s="25"/>
      <c r="F112" s="54"/>
      <c r="G112" s="39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7"/>
      <c r="X112" s="27"/>
      <c r="Y112" s="27"/>
      <c r="Z112" s="27"/>
    </row>
    <row r="113" spans="1:26" ht="15" customHeight="1" x14ac:dyDescent="0.2">
      <c r="A113" s="27"/>
      <c r="B113" s="32"/>
      <c r="C113" s="25"/>
      <c r="D113" s="25"/>
      <c r="E113" s="25"/>
      <c r="F113" s="54"/>
      <c r="G113" s="39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7"/>
      <c r="X113" s="27"/>
      <c r="Y113" s="27"/>
      <c r="Z113" s="27"/>
    </row>
    <row r="114" spans="1:26" ht="15" customHeight="1" x14ac:dyDescent="0.2">
      <c r="A114" s="27"/>
      <c r="B114" s="32"/>
      <c r="C114" s="34"/>
      <c r="D114" s="34"/>
      <c r="E114" s="34"/>
      <c r="F114" s="11"/>
      <c r="G114" s="39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7"/>
      <c r="X114" s="27"/>
      <c r="Y114" s="27"/>
      <c r="Z114" s="27"/>
    </row>
    <row r="115" spans="1:26" ht="15" customHeight="1" x14ac:dyDescent="0.2">
      <c r="A115" s="27"/>
      <c r="B115" s="32"/>
      <c r="C115" s="25"/>
      <c r="D115" s="25"/>
      <c r="E115" s="25"/>
      <c r="F115" s="54"/>
      <c r="G115" s="39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7"/>
      <c r="X115" s="27"/>
      <c r="Y115" s="27"/>
      <c r="Z115" s="27"/>
    </row>
    <row r="116" spans="1:26" ht="15" customHeight="1" x14ac:dyDescent="0.2">
      <c r="A116" s="27"/>
      <c r="B116" s="32"/>
      <c r="C116" s="25"/>
      <c r="D116" s="25"/>
      <c r="E116" s="25"/>
      <c r="F116" s="54"/>
      <c r="G116" s="39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7"/>
      <c r="X116" s="27"/>
      <c r="Y116" s="27"/>
      <c r="Z116" s="27"/>
    </row>
    <row r="117" spans="1:26" ht="15" customHeight="1" x14ac:dyDescent="0.2">
      <c r="A117" s="27"/>
      <c r="B117" s="32"/>
      <c r="C117" s="25"/>
      <c r="D117" s="25"/>
      <c r="E117" s="25"/>
      <c r="F117" s="54"/>
      <c r="G117" s="39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7"/>
      <c r="X117" s="27"/>
      <c r="Y117" s="27"/>
      <c r="Z117" s="27"/>
    </row>
    <row r="118" spans="1:26" ht="15" customHeight="1" x14ac:dyDescent="0.25">
      <c r="A118" s="27"/>
      <c r="B118" s="32"/>
      <c r="C118" s="26"/>
      <c r="D118" s="26"/>
      <c r="E118" s="26"/>
      <c r="F118" s="45"/>
      <c r="G118" s="39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7"/>
      <c r="X118" s="27"/>
      <c r="Y118" s="27"/>
      <c r="Z118" s="27"/>
    </row>
    <row r="119" spans="1:26" ht="15" customHeight="1" x14ac:dyDescent="0.25">
      <c r="A119" s="27"/>
      <c r="B119" s="27"/>
      <c r="C119" s="26"/>
      <c r="D119" s="26"/>
      <c r="E119" s="26"/>
      <c r="F119" s="45"/>
      <c r="G119" s="39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7"/>
      <c r="X119" s="27"/>
      <c r="Y119" s="27"/>
      <c r="Z119" s="27"/>
    </row>
    <row r="120" spans="1:26" ht="15" customHeight="1" x14ac:dyDescent="0.25">
      <c r="A120" s="27"/>
      <c r="B120" s="27"/>
      <c r="C120" s="26"/>
      <c r="D120" s="26"/>
      <c r="E120" s="26"/>
      <c r="F120" s="45"/>
      <c r="G120" s="39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7"/>
      <c r="X120" s="27"/>
      <c r="Y120" s="27"/>
      <c r="Z120" s="27"/>
    </row>
    <row r="121" spans="1:26" ht="15" customHeight="1" x14ac:dyDescent="0.25">
      <c r="A121" s="27"/>
      <c r="B121" s="27"/>
      <c r="C121" s="26"/>
      <c r="D121" s="26"/>
      <c r="E121" s="26"/>
      <c r="F121" s="45"/>
      <c r="G121" s="39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7"/>
      <c r="X121" s="27"/>
      <c r="Y121" s="27"/>
      <c r="Z121" s="27"/>
    </row>
    <row r="122" spans="1:26" ht="15" customHeight="1" x14ac:dyDescent="0.25">
      <c r="A122" s="27"/>
      <c r="B122" s="27"/>
      <c r="C122" s="26"/>
      <c r="D122" s="26"/>
      <c r="E122" s="26"/>
      <c r="F122" s="45"/>
      <c r="G122" s="39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7"/>
      <c r="X122" s="27"/>
      <c r="Y122" s="27"/>
      <c r="Z122" s="27"/>
    </row>
    <row r="123" spans="1:26" ht="15" customHeight="1" x14ac:dyDescent="0.25">
      <c r="A123" s="27"/>
      <c r="B123" s="27"/>
      <c r="C123" s="26"/>
      <c r="D123" s="26"/>
      <c r="E123" s="26"/>
      <c r="F123" s="45"/>
      <c r="G123" s="39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7"/>
      <c r="X123" s="27"/>
      <c r="Y123" s="27"/>
      <c r="Z123" s="27"/>
    </row>
    <row r="124" spans="1:26" ht="15" customHeight="1" x14ac:dyDescent="0.25">
      <c r="A124" s="27"/>
      <c r="B124" s="27"/>
      <c r="C124" s="26"/>
      <c r="D124" s="26"/>
      <c r="E124" s="26"/>
      <c r="F124" s="45"/>
      <c r="G124" s="39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7"/>
      <c r="X124" s="27"/>
      <c r="Y124" s="27"/>
      <c r="Z124" s="27"/>
    </row>
    <row r="125" spans="1:26" ht="15" customHeight="1" x14ac:dyDescent="0.25">
      <c r="A125" s="27"/>
      <c r="B125" s="33"/>
      <c r="C125" s="26"/>
      <c r="D125" s="26"/>
      <c r="E125" s="26"/>
      <c r="F125" s="45"/>
      <c r="G125" s="39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7"/>
      <c r="X125" s="27"/>
      <c r="Y125" s="27"/>
      <c r="Z125" s="27"/>
    </row>
    <row r="126" spans="1:26" ht="15" customHeight="1" x14ac:dyDescent="0.25">
      <c r="A126" s="27"/>
      <c r="B126" s="33"/>
      <c r="C126" s="26"/>
      <c r="D126" s="26"/>
      <c r="E126" s="26"/>
      <c r="F126" s="45"/>
      <c r="G126" s="39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7"/>
      <c r="X126" s="27"/>
      <c r="Y126" s="27"/>
      <c r="Z126" s="27"/>
    </row>
    <row r="127" spans="1:26" ht="15" customHeight="1" x14ac:dyDescent="0.25">
      <c r="A127" s="27"/>
      <c r="B127" s="209"/>
      <c r="C127" s="26"/>
      <c r="D127" s="26"/>
      <c r="E127" s="26"/>
      <c r="F127" s="45"/>
      <c r="G127" s="39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7"/>
      <c r="X127" s="27"/>
      <c r="Y127" s="27"/>
      <c r="Z127" s="27"/>
    </row>
    <row r="128" spans="1:26" ht="15" customHeight="1" x14ac:dyDescent="0.25">
      <c r="A128" s="27"/>
      <c r="B128" s="32"/>
      <c r="C128" s="26"/>
      <c r="D128" s="26"/>
      <c r="E128" s="26"/>
      <c r="F128" s="45"/>
      <c r="G128" s="39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7"/>
      <c r="X128" s="27"/>
      <c r="Y128" s="27"/>
      <c r="Z128" s="27"/>
    </row>
    <row r="129" spans="1:26" ht="15" customHeight="1" x14ac:dyDescent="0.25">
      <c r="A129" s="27"/>
      <c r="B129" s="32"/>
      <c r="C129" s="26"/>
      <c r="D129" s="26"/>
      <c r="E129" s="26"/>
      <c r="F129" s="45"/>
      <c r="G129" s="39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7"/>
      <c r="X129" s="27"/>
      <c r="Y129" s="27"/>
      <c r="Z129" s="27"/>
    </row>
    <row r="130" spans="1:26" ht="15" customHeight="1" x14ac:dyDescent="0.25">
      <c r="A130" s="27"/>
      <c r="B130" s="32"/>
      <c r="C130" s="26"/>
      <c r="D130" s="26"/>
      <c r="E130" s="26"/>
      <c r="F130" s="45"/>
      <c r="G130" s="39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7"/>
      <c r="X130" s="27"/>
      <c r="Y130" s="27"/>
      <c r="Z130" s="27"/>
    </row>
    <row r="131" spans="1:26" ht="15" customHeight="1" x14ac:dyDescent="0.2">
      <c r="A131" s="27"/>
      <c r="B131" s="32"/>
      <c r="C131" s="25"/>
      <c r="D131" s="25"/>
      <c r="E131" s="25"/>
      <c r="F131" s="54"/>
      <c r="G131" s="39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7"/>
      <c r="X131" s="27"/>
      <c r="Y131" s="27"/>
      <c r="Z131" s="27"/>
    </row>
    <row r="132" spans="1:26" ht="15" customHeight="1" x14ac:dyDescent="0.2">
      <c r="A132" s="27"/>
      <c r="B132" s="32"/>
      <c r="C132" s="25"/>
      <c r="D132" s="25"/>
      <c r="E132" s="25"/>
      <c r="F132" s="54"/>
      <c r="G132" s="39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7"/>
      <c r="X132" s="27"/>
      <c r="Y132" s="27"/>
      <c r="Z132" s="27"/>
    </row>
    <row r="133" spans="1:26" ht="15" customHeight="1" x14ac:dyDescent="0.2">
      <c r="A133" s="27"/>
      <c r="B133" s="32"/>
      <c r="C133" s="25"/>
      <c r="D133" s="25"/>
      <c r="E133" s="25"/>
      <c r="F133" s="54"/>
      <c r="G133" s="39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7"/>
      <c r="X133" s="27"/>
      <c r="Y133" s="27"/>
      <c r="Z133" s="27"/>
    </row>
    <row r="134" spans="1:26" ht="15" customHeight="1" x14ac:dyDescent="0.2">
      <c r="A134" s="27"/>
      <c r="B134" s="32"/>
      <c r="C134" s="25"/>
      <c r="D134" s="25"/>
      <c r="E134" s="25"/>
      <c r="F134" s="54"/>
      <c r="G134" s="39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7"/>
      <c r="X134" s="27"/>
      <c r="Y134" s="27"/>
      <c r="Z134" s="27"/>
    </row>
    <row r="135" spans="1:26" ht="15" customHeight="1" x14ac:dyDescent="0.2">
      <c r="A135" s="27"/>
      <c r="B135" s="32"/>
      <c r="C135" s="25"/>
      <c r="D135" s="25"/>
      <c r="E135" s="25"/>
      <c r="F135" s="54"/>
      <c r="G135" s="39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7"/>
      <c r="X135" s="27"/>
      <c r="Y135" s="27"/>
      <c r="Z135" s="27"/>
    </row>
    <row r="136" spans="1:26" ht="15" customHeight="1" x14ac:dyDescent="0.2">
      <c r="A136" s="27"/>
      <c r="B136" s="32"/>
      <c r="C136" s="25"/>
      <c r="D136" s="25"/>
      <c r="E136" s="25"/>
      <c r="F136" s="54"/>
      <c r="G136" s="39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7"/>
      <c r="X136" s="27"/>
      <c r="Y136" s="27"/>
      <c r="Z136" s="27"/>
    </row>
    <row r="137" spans="1:26" ht="15" customHeight="1" x14ac:dyDescent="0.2">
      <c r="A137" s="27"/>
      <c r="B137" s="32"/>
      <c r="C137" s="25"/>
      <c r="D137" s="25"/>
      <c r="E137" s="25"/>
      <c r="F137" s="54"/>
      <c r="G137" s="39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7"/>
      <c r="X137" s="27"/>
      <c r="Y137" s="27"/>
      <c r="Z137" s="27"/>
    </row>
    <row r="138" spans="1:26" ht="15" customHeight="1" x14ac:dyDescent="0.2">
      <c r="A138" s="27"/>
      <c r="B138" s="32"/>
      <c r="C138" s="25"/>
      <c r="D138" s="25"/>
      <c r="E138" s="25"/>
      <c r="F138" s="54"/>
      <c r="G138" s="39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7"/>
      <c r="X138" s="27"/>
      <c r="Y138" s="27"/>
      <c r="Z138" s="27"/>
    </row>
    <row r="139" spans="1:26" ht="15" customHeight="1" x14ac:dyDescent="0.2">
      <c r="A139" s="27"/>
      <c r="B139" s="32"/>
      <c r="C139" s="25"/>
      <c r="D139" s="25"/>
      <c r="E139" s="25"/>
      <c r="F139" s="54"/>
      <c r="G139" s="39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7"/>
      <c r="X139" s="27"/>
      <c r="Y139" s="27"/>
      <c r="Z139" s="27"/>
    </row>
    <row r="140" spans="1:26" ht="15" customHeight="1" x14ac:dyDescent="0.2">
      <c r="A140" s="27"/>
      <c r="B140" s="32"/>
      <c r="C140" s="25"/>
      <c r="D140" s="25"/>
      <c r="E140" s="25"/>
      <c r="F140" s="54"/>
      <c r="G140" s="39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7"/>
      <c r="X140" s="27"/>
      <c r="Y140" s="27"/>
      <c r="Z140" s="27"/>
    </row>
    <row r="141" spans="1:26" ht="15" customHeight="1" x14ac:dyDescent="0.2">
      <c r="A141" s="27"/>
      <c r="B141" s="32"/>
      <c r="C141" s="25"/>
      <c r="D141" s="25"/>
      <c r="E141" s="25"/>
      <c r="F141" s="54"/>
      <c r="G141" s="39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7"/>
      <c r="X141" s="27"/>
      <c r="Y141" s="27"/>
      <c r="Z141" s="27"/>
    </row>
    <row r="142" spans="1:26" ht="15" customHeight="1" x14ac:dyDescent="0.2">
      <c r="A142" s="27"/>
      <c r="B142" s="32"/>
      <c r="C142" s="25"/>
      <c r="D142" s="25"/>
      <c r="E142" s="25"/>
      <c r="F142" s="54"/>
      <c r="G142" s="39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7"/>
      <c r="X142" s="27"/>
      <c r="Y142" s="27"/>
      <c r="Z142" s="27"/>
    </row>
    <row r="143" spans="1:26" ht="15" customHeight="1" x14ac:dyDescent="0.2">
      <c r="A143" s="27"/>
      <c r="B143" s="32"/>
      <c r="C143" s="25"/>
      <c r="D143" s="25"/>
      <c r="E143" s="25"/>
      <c r="F143" s="54"/>
      <c r="G143" s="39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7"/>
      <c r="X143" s="27"/>
      <c r="Y143" s="27"/>
      <c r="Z143" s="27"/>
    </row>
    <row r="144" spans="1:26" ht="15" customHeight="1" x14ac:dyDescent="0.2">
      <c r="A144" s="27"/>
      <c r="B144" s="32"/>
      <c r="C144" s="25"/>
      <c r="D144" s="25"/>
      <c r="E144" s="25"/>
      <c r="F144" s="54"/>
      <c r="G144" s="39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7"/>
      <c r="X144" s="27"/>
      <c r="Y144" s="27"/>
      <c r="Z144" s="27"/>
    </row>
    <row r="145" spans="1:26" ht="15" customHeight="1" x14ac:dyDescent="0.2">
      <c r="A145" s="27"/>
      <c r="B145" s="32"/>
      <c r="C145" s="25"/>
      <c r="D145" s="25"/>
      <c r="E145" s="25"/>
      <c r="F145" s="54"/>
      <c r="G145" s="39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7"/>
      <c r="X145" s="27"/>
      <c r="Y145" s="27"/>
      <c r="Z145" s="27"/>
    </row>
    <row r="146" spans="1:26" ht="15" customHeight="1" x14ac:dyDescent="0.2">
      <c r="A146" s="27"/>
      <c r="B146" s="32"/>
      <c r="C146" s="25"/>
      <c r="D146" s="25"/>
      <c r="E146" s="25"/>
      <c r="F146" s="54"/>
      <c r="G146" s="39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7"/>
      <c r="X146" s="27"/>
      <c r="Y146" s="27"/>
      <c r="Z146" s="27"/>
    </row>
    <row r="147" spans="1:26" ht="15" customHeight="1" x14ac:dyDescent="0.2">
      <c r="A147" s="27"/>
      <c r="B147" s="32"/>
      <c r="C147" s="25"/>
      <c r="D147" s="25"/>
      <c r="E147" s="25"/>
      <c r="F147" s="54"/>
      <c r="G147" s="39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7"/>
      <c r="X147" s="27"/>
      <c r="Y147" s="27"/>
      <c r="Z147" s="27"/>
    </row>
    <row r="148" spans="1:26" ht="15" customHeight="1" x14ac:dyDescent="0.2">
      <c r="A148" s="27"/>
      <c r="B148" s="32"/>
      <c r="C148" s="25"/>
      <c r="D148" s="25"/>
      <c r="E148" s="25"/>
      <c r="F148" s="54"/>
      <c r="G148" s="39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7"/>
      <c r="X148" s="27"/>
      <c r="Y148" s="27"/>
      <c r="Z148" s="27"/>
    </row>
    <row r="149" spans="1:26" ht="15" customHeight="1" x14ac:dyDescent="0.2">
      <c r="A149" s="27"/>
      <c r="B149" s="32"/>
      <c r="C149" s="25"/>
      <c r="D149" s="25"/>
      <c r="E149" s="25"/>
      <c r="F149" s="54"/>
      <c r="G149" s="39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7"/>
      <c r="X149" s="27"/>
      <c r="Y149" s="27"/>
      <c r="Z149" s="27"/>
    </row>
    <row r="150" spans="1:26" ht="15" customHeight="1" x14ac:dyDescent="0.2">
      <c r="A150" s="27"/>
      <c r="B150" s="32"/>
      <c r="C150" s="25"/>
      <c r="D150" s="25"/>
      <c r="E150" s="25"/>
      <c r="F150" s="54"/>
      <c r="G150" s="39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7"/>
      <c r="X150" s="27"/>
      <c r="Y150" s="27"/>
      <c r="Z150" s="27"/>
    </row>
    <row r="151" spans="1:26" ht="15" customHeight="1" x14ac:dyDescent="0.2">
      <c r="A151" s="27"/>
      <c r="B151" s="32"/>
      <c r="C151" s="25"/>
      <c r="D151" s="25"/>
      <c r="E151" s="25"/>
      <c r="F151" s="54"/>
      <c r="G151" s="39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7"/>
      <c r="X151" s="27"/>
      <c r="Y151" s="27"/>
      <c r="Z151" s="27"/>
    </row>
    <row r="152" spans="1:26" ht="15" customHeight="1" x14ac:dyDescent="0.2">
      <c r="A152" s="27"/>
      <c r="B152" s="32"/>
      <c r="C152" s="25"/>
      <c r="D152" s="25"/>
      <c r="E152" s="25"/>
      <c r="F152" s="54"/>
      <c r="G152" s="39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7"/>
      <c r="X152" s="27"/>
      <c r="Y152" s="27"/>
      <c r="Z152" s="27"/>
    </row>
    <row r="153" spans="1:26" ht="15" customHeight="1" x14ac:dyDescent="0.2">
      <c r="A153" s="27"/>
      <c r="B153" s="32"/>
      <c r="C153" s="25"/>
      <c r="D153" s="25"/>
      <c r="E153" s="25"/>
      <c r="F153" s="54"/>
      <c r="G153" s="39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7"/>
      <c r="X153" s="27"/>
      <c r="Y153" s="27"/>
      <c r="Z153" s="27"/>
    </row>
    <row r="154" spans="1:26" ht="15" customHeight="1" x14ac:dyDescent="0.2">
      <c r="A154" s="27"/>
      <c r="B154" s="32"/>
      <c r="C154" s="25"/>
      <c r="D154" s="25"/>
      <c r="E154" s="25"/>
      <c r="F154" s="54"/>
      <c r="G154" s="39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7"/>
      <c r="X154" s="27"/>
      <c r="Y154" s="27"/>
      <c r="Z154" s="27"/>
    </row>
    <row r="155" spans="1:26" ht="15" customHeight="1" x14ac:dyDescent="0.2">
      <c r="A155" s="27"/>
      <c r="B155" s="32"/>
      <c r="C155" s="25"/>
      <c r="D155" s="25"/>
      <c r="E155" s="25"/>
      <c r="F155" s="54"/>
      <c r="G155" s="39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7"/>
      <c r="X155" s="27"/>
      <c r="Y155" s="27"/>
      <c r="Z155" s="27"/>
    </row>
    <row r="156" spans="1:26" ht="15" customHeight="1" x14ac:dyDescent="0.2">
      <c r="A156" s="27"/>
      <c r="B156" s="32"/>
      <c r="C156" s="25"/>
      <c r="D156" s="25"/>
      <c r="E156" s="25"/>
      <c r="F156" s="54"/>
      <c r="G156" s="39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7"/>
      <c r="X156" s="27"/>
      <c r="Y156" s="27"/>
      <c r="Z156" s="27"/>
    </row>
    <row r="157" spans="1:26" ht="15" customHeight="1" x14ac:dyDescent="0.2">
      <c r="A157" s="27"/>
      <c r="B157" s="32"/>
      <c r="C157" s="25"/>
      <c r="D157" s="25"/>
      <c r="E157" s="25"/>
      <c r="F157" s="54"/>
      <c r="G157" s="39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7"/>
      <c r="X157" s="27"/>
      <c r="Y157" s="27"/>
      <c r="Z157" s="27"/>
    </row>
    <row r="158" spans="1:26" ht="15" customHeight="1" x14ac:dyDescent="0.2">
      <c r="A158" s="27"/>
      <c r="B158" s="32"/>
      <c r="C158" s="25"/>
      <c r="D158" s="25"/>
      <c r="E158" s="25"/>
      <c r="F158" s="54"/>
      <c r="G158" s="39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7"/>
      <c r="X158" s="27"/>
      <c r="Y158" s="27"/>
      <c r="Z158" s="27"/>
    </row>
    <row r="159" spans="1:26" ht="15" customHeight="1" x14ac:dyDescent="0.2">
      <c r="A159" s="27"/>
      <c r="B159" s="32"/>
      <c r="C159" s="25"/>
      <c r="D159" s="25"/>
      <c r="E159" s="25"/>
      <c r="F159" s="54"/>
      <c r="G159" s="39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7"/>
      <c r="X159" s="27"/>
      <c r="Y159" s="27"/>
      <c r="Z159" s="27"/>
    </row>
    <row r="160" spans="1:26" ht="15" customHeight="1" x14ac:dyDescent="0.2">
      <c r="A160" s="27"/>
      <c r="B160" s="32"/>
      <c r="C160" s="25"/>
      <c r="D160" s="25"/>
      <c r="E160" s="25"/>
      <c r="F160" s="54"/>
      <c r="G160" s="39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7"/>
      <c r="X160" s="27"/>
      <c r="Y160" s="27"/>
      <c r="Z160" s="27"/>
    </row>
    <row r="161" spans="1:26" ht="15" customHeight="1" x14ac:dyDescent="0.2">
      <c r="A161" s="27"/>
      <c r="B161" s="32"/>
      <c r="C161" s="25"/>
      <c r="D161" s="25"/>
      <c r="E161" s="25"/>
      <c r="F161" s="54"/>
      <c r="G161" s="39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7"/>
      <c r="X161" s="27"/>
      <c r="Y161" s="27"/>
      <c r="Z161" s="27"/>
    </row>
    <row r="162" spans="1:26" ht="15" customHeight="1" x14ac:dyDescent="0.2">
      <c r="A162" s="27"/>
      <c r="B162" s="32"/>
      <c r="C162" s="25"/>
      <c r="D162" s="25"/>
      <c r="E162" s="25"/>
      <c r="F162" s="54"/>
      <c r="G162" s="39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7"/>
      <c r="X162" s="27"/>
      <c r="Y162" s="27"/>
      <c r="Z162" s="27"/>
    </row>
    <row r="163" spans="1:26" ht="15" customHeight="1" x14ac:dyDescent="0.2">
      <c r="A163" s="27"/>
      <c r="B163" s="32"/>
      <c r="C163" s="25"/>
      <c r="D163" s="25"/>
      <c r="E163" s="25"/>
      <c r="F163" s="54"/>
      <c r="G163" s="39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7"/>
      <c r="X163" s="27"/>
      <c r="Y163" s="27"/>
      <c r="Z163" s="27"/>
    </row>
    <row r="164" spans="1:26" ht="15" customHeight="1" x14ac:dyDescent="0.2">
      <c r="A164" s="27"/>
      <c r="B164" s="32"/>
      <c r="C164" s="25"/>
      <c r="D164" s="25"/>
      <c r="E164" s="25"/>
      <c r="F164" s="54"/>
      <c r="G164" s="39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7"/>
      <c r="X164" s="27"/>
      <c r="Y164" s="27"/>
      <c r="Z164" s="27"/>
    </row>
    <row r="165" spans="1:26" ht="15" customHeight="1" x14ac:dyDescent="0.2">
      <c r="A165" s="27"/>
      <c r="B165" s="32"/>
      <c r="C165" s="25"/>
      <c r="D165" s="25"/>
      <c r="E165" s="25"/>
      <c r="F165" s="54"/>
      <c r="G165" s="39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7"/>
      <c r="X165" s="27"/>
      <c r="Y165" s="27"/>
      <c r="Z165" s="27"/>
    </row>
    <row r="166" spans="1:26" ht="15" customHeight="1" x14ac:dyDescent="0.2">
      <c r="A166" s="27"/>
      <c r="B166" s="32"/>
      <c r="C166" s="25"/>
      <c r="D166" s="25"/>
      <c r="E166" s="25"/>
      <c r="F166" s="54"/>
      <c r="G166" s="39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7"/>
      <c r="X166" s="27"/>
      <c r="Y166" s="27"/>
      <c r="Z166" s="27"/>
    </row>
    <row r="167" spans="1:26" ht="15" customHeight="1" x14ac:dyDescent="0.2">
      <c r="A167" s="27"/>
      <c r="B167" s="32"/>
      <c r="C167" s="25"/>
      <c r="D167" s="25"/>
      <c r="E167" s="25"/>
      <c r="F167" s="54"/>
      <c r="G167" s="39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7"/>
      <c r="X167" s="27"/>
      <c r="Y167" s="27"/>
      <c r="Z167" s="27"/>
    </row>
    <row r="168" spans="1:26" ht="15" customHeight="1" x14ac:dyDescent="0.2">
      <c r="A168" s="27"/>
      <c r="B168" s="32"/>
      <c r="C168" s="25"/>
      <c r="D168" s="25"/>
      <c r="E168" s="25"/>
      <c r="F168" s="54"/>
      <c r="G168" s="39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7"/>
      <c r="X168" s="27"/>
      <c r="Y168" s="27"/>
      <c r="Z168" s="27"/>
    </row>
    <row r="169" spans="1:26" ht="15" customHeight="1" x14ac:dyDescent="0.2">
      <c r="A169" s="27"/>
      <c r="B169" s="32"/>
      <c r="C169" s="25"/>
      <c r="D169" s="25"/>
      <c r="E169" s="25"/>
      <c r="F169" s="54"/>
      <c r="G169" s="39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7"/>
      <c r="X169" s="27"/>
      <c r="Y169" s="27"/>
      <c r="Z169" s="27"/>
    </row>
    <row r="170" spans="1:26" ht="15" customHeight="1" x14ac:dyDescent="0.2">
      <c r="A170" s="27"/>
      <c r="B170" s="32"/>
      <c r="C170" s="25"/>
      <c r="D170" s="25"/>
      <c r="E170" s="25"/>
      <c r="F170" s="54"/>
      <c r="G170" s="39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7"/>
      <c r="X170" s="27"/>
      <c r="Y170" s="27"/>
      <c r="Z170" s="27"/>
    </row>
    <row r="171" spans="1:26" ht="15" customHeight="1" x14ac:dyDescent="0.2">
      <c r="A171" s="27"/>
      <c r="B171" s="32"/>
      <c r="C171" s="25"/>
      <c r="D171" s="25"/>
      <c r="E171" s="25"/>
      <c r="F171" s="54"/>
      <c r="G171" s="39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7"/>
      <c r="X171" s="27"/>
      <c r="Y171" s="27"/>
      <c r="Z171" s="27"/>
    </row>
    <row r="172" spans="1:26" ht="15" customHeight="1" x14ac:dyDescent="0.2">
      <c r="A172" s="27"/>
      <c r="B172" s="32"/>
      <c r="C172" s="25"/>
      <c r="D172" s="25"/>
      <c r="E172" s="25"/>
      <c r="F172" s="54"/>
      <c r="G172" s="39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7"/>
      <c r="X172" s="27"/>
      <c r="Y172" s="27"/>
      <c r="Z172" s="27"/>
    </row>
    <row r="173" spans="1:26" ht="15" customHeight="1" x14ac:dyDescent="0.2">
      <c r="A173" s="27"/>
      <c r="B173" s="32"/>
      <c r="C173" s="25"/>
      <c r="D173" s="25"/>
      <c r="E173" s="25"/>
      <c r="F173" s="54"/>
      <c r="G173" s="39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7"/>
      <c r="X173" s="27"/>
      <c r="Y173" s="27"/>
      <c r="Z173" s="27"/>
    </row>
    <row r="174" spans="1:26" ht="15" customHeight="1" x14ac:dyDescent="0.2">
      <c r="A174" s="27"/>
      <c r="B174" s="32"/>
      <c r="C174" s="25"/>
      <c r="D174" s="25"/>
      <c r="E174" s="25"/>
      <c r="F174" s="54"/>
      <c r="G174" s="39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7"/>
      <c r="X174" s="27"/>
      <c r="Y174" s="27"/>
      <c r="Z174" s="27"/>
    </row>
    <row r="175" spans="1:26" ht="15" customHeight="1" x14ac:dyDescent="0.2">
      <c r="A175" s="27"/>
      <c r="B175" s="32"/>
      <c r="C175" s="25"/>
      <c r="D175" s="25"/>
      <c r="E175" s="25"/>
      <c r="F175" s="54"/>
      <c r="G175" s="39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7"/>
      <c r="X175" s="27"/>
      <c r="Y175" s="27"/>
      <c r="Z175" s="27"/>
    </row>
    <row r="176" spans="1:26" ht="15" customHeight="1" x14ac:dyDescent="0.2">
      <c r="A176" s="27"/>
      <c r="B176" s="32"/>
      <c r="C176" s="25"/>
      <c r="D176" s="25"/>
      <c r="E176" s="25"/>
      <c r="F176" s="54"/>
      <c r="G176" s="39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7"/>
      <c r="X176" s="27"/>
      <c r="Y176" s="27"/>
      <c r="Z176" s="27"/>
    </row>
    <row r="177" spans="1:26" ht="15" customHeight="1" x14ac:dyDescent="0.2">
      <c r="A177" s="27"/>
      <c r="B177" s="32"/>
      <c r="C177" s="25"/>
      <c r="D177" s="25"/>
      <c r="E177" s="25"/>
      <c r="F177" s="54"/>
      <c r="G177" s="39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7"/>
      <c r="X177" s="27"/>
      <c r="Y177" s="27"/>
      <c r="Z177" s="27"/>
    </row>
    <row r="178" spans="1:26" ht="15" customHeight="1" x14ac:dyDescent="0.2">
      <c r="A178" s="27"/>
      <c r="B178" s="32"/>
      <c r="C178" s="25"/>
      <c r="D178" s="25"/>
      <c r="E178" s="25"/>
      <c r="F178" s="54"/>
      <c r="G178" s="39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7"/>
      <c r="X178" s="27"/>
      <c r="Y178" s="27"/>
      <c r="Z178" s="27"/>
    </row>
    <row r="179" spans="1:26" ht="15" customHeight="1" x14ac:dyDescent="0.2">
      <c r="A179" s="27"/>
      <c r="B179" s="32"/>
      <c r="C179" s="25"/>
      <c r="D179" s="25"/>
      <c r="E179" s="25"/>
      <c r="F179" s="54"/>
      <c r="G179" s="39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7"/>
      <c r="X179" s="27"/>
      <c r="Y179" s="27"/>
      <c r="Z179" s="27"/>
    </row>
    <row r="180" spans="1:26" ht="15" customHeight="1" x14ac:dyDescent="0.2">
      <c r="A180" s="27"/>
      <c r="B180" s="32"/>
      <c r="C180" s="25"/>
      <c r="D180" s="25"/>
      <c r="E180" s="25"/>
      <c r="F180" s="54"/>
      <c r="G180" s="39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7"/>
      <c r="X180" s="27"/>
      <c r="Y180" s="27"/>
      <c r="Z180" s="27"/>
    </row>
    <row r="181" spans="1:26" ht="15" customHeight="1" x14ac:dyDescent="0.2">
      <c r="A181" s="27"/>
      <c r="B181" s="32"/>
      <c r="C181" s="25"/>
      <c r="D181" s="25"/>
      <c r="E181" s="25"/>
      <c r="F181" s="54"/>
      <c r="G181" s="39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7"/>
      <c r="X181" s="27"/>
      <c r="Y181" s="27"/>
      <c r="Z181" s="27"/>
    </row>
    <row r="182" spans="1:26" ht="15" customHeight="1" x14ac:dyDescent="0.2">
      <c r="A182" s="27"/>
      <c r="B182" s="32"/>
      <c r="C182" s="25"/>
      <c r="D182" s="25"/>
      <c r="E182" s="25"/>
      <c r="F182" s="54"/>
      <c r="G182" s="39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7"/>
      <c r="X182" s="27"/>
      <c r="Y182" s="27"/>
      <c r="Z182" s="27"/>
    </row>
    <row r="183" spans="1:26" ht="15" customHeight="1" x14ac:dyDescent="0.2">
      <c r="A183" s="27"/>
      <c r="B183" s="32"/>
      <c r="C183" s="25"/>
      <c r="D183" s="25"/>
      <c r="E183" s="25"/>
      <c r="F183" s="54"/>
      <c r="G183" s="39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7"/>
      <c r="X183" s="27"/>
      <c r="Y183" s="27"/>
      <c r="Z183" s="27"/>
    </row>
    <row r="184" spans="1:26" ht="15" customHeight="1" x14ac:dyDescent="0.2">
      <c r="A184" s="27"/>
      <c r="B184" s="32"/>
      <c r="C184" s="25"/>
      <c r="D184" s="25"/>
      <c r="E184" s="25"/>
      <c r="F184" s="54"/>
      <c r="G184" s="39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7"/>
      <c r="X184" s="27"/>
      <c r="Y184" s="27"/>
      <c r="Z184" s="27"/>
    </row>
    <row r="185" spans="1:26" ht="15" customHeight="1" x14ac:dyDescent="0.2">
      <c r="A185" s="27"/>
      <c r="B185" s="32"/>
      <c r="C185" s="25"/>
      <c r="D185" s="25"/>
      <c r="E185" s="25"/>
      <c r="F185" s="54"/>
      <c r="G185" s="39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7"/>
      <c r="X185" s="27"/>
      <c r="Y185" s="27"/>
      <c r="Z185" s="27"/>
    </row>
    <row r="186" spans="1:26" ht="15" customHeight="1" x14ac:dyDescent="0.2">
      <c r="A186" s="27"/>
      <c r="B186" s="32"/>
      <c r="C186" s="25"/>
      <c r="D186" s="25"/>
      <c r="E186" s="25"/>
      <c r="F186" s="54"/>
      <c r="G186" s="39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7"/>
      <c r="X186" s="27"/>
      <c r="Y186" s="27"/>
      <c r="Z186" s="27"/>
    </row>
    <row r="187" spans="1:26" ht="15" customHeight="1" x14ac:dyDescent="0.2">
      <c r="A187" s="27"/>
      <c r="B187" s="32"/>
      <c r="C187" s="25"/>
      <c r="D187" s="25"/>
      <c r="E187" s="25"/>
      <c r="F187" s="54"/>
      <c r="G187" s="39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7"/>
      <c r="X187" s="27"/>
      <c r="Y187" s="27"/>
      <c r="Z187" s="27"/>
    </row>
    <row r="188" spans="1:26" ht="15" customHeight="1" x14ac:dyDescent="0.2">
      <c r="A188" s="27"/>
      <c r="B188" s="32"/>
      <c r="C188" s="25"/>
      <c r="D188" s="25"/>
      <c r="E188" s="25"/>
      <c r="F188" s="54"/>
      <c r="G188" s="39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7"/>
      <c r="X188" s="27"/>
      <c r="Y188" s="27"/>
      <c r="Z188" s="27"/>
    </row>
    <row r="189" spans="1:26" ht="15" customHeight="1" x14ac:dyDescent="0.2">
      <c r="A189" s="27"/>
      <c r="B189" s="32"/>
      <c r="C189" s="25"/>
      <c r="D189" s="25"/>
      <c r="E189" s="25"/>
      <c r="F189" s="54"/>
      <c r="G189" s="39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7"/>
      <c r="X189" s="27"/>
      <c r="Y189" s="27"/>
      <c r="Z189" s="27"/>
    </row>
    <row r="190" spans="1:26" ht="15" customHeight="1" x14ac:dyDescent="0.2">
      <c r="A190" s="27"/>
      <c r="B190" s="32"/>
      <c r="C190" s="25"/>
      <c r="D190" s="25"/>
      <c r="E190" s="25"/>
      <c r="F190" s="54"/>
      <c r="G190" s="39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7"/>
      <c r="X190" s="27"/>
      <c r="Y190" s="27"/>
      <c r="Z190" s="27"/>
    </row>
    <row r="191" spans="1:26" ht="15" customHeight="1" x14ac:dyDescent="0.2">
      <c r="A191" s="27"/>
      <c r="B191" s="32"/>
      <c r="C191" s="25"/>
      <c r="D191" s="25"/>
      <c r="E191" s="25"/>
      <c r="F191" s="54"/>
      <c r="G191" s="39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7"/>
      <c r="X191" s="27"/>
      <c r="Y191" s="27"/>
      <c r="Z191" s="27"/>
    </row>
    <row r="192" spans="1:26" ht="15" customHeight="1" x14ac:dyDescent="0.2">
      <c r="A192" s="27"/>
      <c r="B192" s="32"/>
      <c r="C192" s="25"/>
      <c r="D192" s="25"/>
      <c r="E192" s="25"/>
      <c r="F192" s="54"/>
      <c r="G192" s="39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7"/>
      <c r="X192" s="27"/>
      <c r="Y192" s="27"/>
      <c r="Z192" s="27"/>
    </row>
    <row r="193" spans="1:26" ht="15" customHeight="1" x14ac:dyDescent="0.2">
      <c r="A193" s="27"/>
      <c r="B193" s="32"/>
      <c r="C193" s="25"/>
      <c r="D193" s="25"/>
      <c r="E193" s="25"/>
      <c r="F193" s="54"/>
      <c r="G193" s="39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7"/>
      <c r="X193" s="27"/>
      <c r="Y193" s="27"/>
      <c r="Z193" s="27"/>
    </row>
    <row r="194" spans="1:26" ht="15" customHeight="1" x14ac:dyDescent="0.2">
      <c r="A194" s="27"/>
      <c r="B194" s="32"/>
      <c r="C194" s="25"/>
      <c r="D194" s="25"/>
      <c r="E194" s="25"/>
      <c r="F194" s="54"/>
      <c r="G194" s="39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7"/>
      <c r="X194" s="27"/>
      <c r="Y194" s="27"/>
      <c r="Z194" s="27"/>
    </row>
    <row r="195" spans="1:26" ht="15" customHeight="1" x14ac:dyDescent="0.2">
      <c r="A195" s="27"/>
      <c r="B195" s="32"/>
      <c r="C195" s="25"/>
      <c r="D195" s="25"/>
      <c r="E195" s="25"/>
      <c r="F195" s="54"/>
      <c r="G195" s="39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7"/>
      <c r="X195" s="27"/>
      <c r="Y195" s="27"/>
      <c r="Z195" s="27"/>
    </row>
    <row r="196" spans="1:26" ht="15" customHeight="1" x14ac:dyDescent="0.2">
      <c r="A196" s="27"/>
      <c r="B196" s="32"/>
      <c r="C196" s="25"/>
      <c r="D196" s="25"/>
      <c r="E196" s="25"/>
      <c r="F196" s="54"/>
      <c r="G196" s="39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7"/>
      <c r="X196" s="27"/>
      <c r="Y196" s="27"/>
      <c r="Z196" s="27"/>
    </row>
    <row r="197" spans="1:26" ht="15" customHeight="1" x14ac:dyDescent="0.2">
      <c r="A197" s="27"/>
      <c r="B197" s="32"/>
      <c r="C197" s="25"/>
      <c r="D197" s="25"/>
      <c r="E197" s="25"/>
      <c r="F197" s="54"/>
      <c r="G197" s="39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7"/>
      <c r="X197" s="27"/>
      <c r="Y197" s="27"/>
      <c r="Z197" s="27"/>
    </row>
    <row r="198" spans="1:26" ht="15" customHeight="1" x14ac:dyDescent="0.2">
      <c r="A198" s="27"/>
      <c r="B198" s="32"/>
      <c r="C198" s="25"/>
      <c r="D198" s="25"/>
      <c r="E198" s="25"/>
      <c r="F198" s="54"/>
      <c r="G198" s="39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7"/>
      <c r="X198" s="27"/>
      <c r="Y198" s="27"/>
      <c r="Z198" s="27"/>
    </row>
    <row r="199" spans="1:26" ht="15" customHeight="1" x14ac:dyDescent="0.2">
      <c r="A199" s="27"/>
      <c r="B199" s="32"/>
      <c r="C199" s="25"/>
      <c r="D199" s="25"/>
      <c r="E199" s="25"/>
      <c r="F199" s="54"/>
      <c r="G199" s="39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7"/>
      <c r="X199" s="27"/>
      <c r="Y199" s="27"/>
      <c r="Z199" s="27"/>
    </row>
    <row r="200" spans="1:26" ht="15" customHeight="1" x14ac:dyDescent="0.2">
      <c r="A200" s="27"/>
      <c r="B200" s="32"/>
      <c r="C200" s="25"/>
      <c r="D200" s="25"/>
      <c r="E200" s="25"/>
      <c r="F200" s="54"/>
      <c r="G200" s="39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7"/>
      <c r="X200" s="27"/>
      <c r="Y200" s="27"/>
      <c r="Z200" s="27"/>
    </row>
    <row r="201" spans="1:26" ht="15" customHeight="1" x14ac:dyDescent="0.2">
      <c r="A201" s="27"/>
      <c r="B201" s="32"/>
      <c r="C201" s="25"/>
      <c r="D201" s="25"/>
      <c r="E201" s="25"/>
      <c r="F201" s="54"/>
      <c r="G201" s="39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7"/>
      <c r="X201" s="27"/>
      <c r="Y201" s="27"/>
      <c r="Z201" s="27"/>
    </row>
    <row r="202" spans="1:26" ht="15" customHeight="1" x14ac:dyDescent="0.2">
      <c r="A202" s="27"/>
      <c r="B202" s="32"/>
      <c r="C202" s="25"/>
      <c r="D202" s="25"/>
      <c r="E202" s="25"/>
      <c r="F202" s="54"/>
      <c r="G202" s="39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7"/>
      <c r="X202" s="27"/>
      <c r="Y202" s="27"/>
      <c r="Z202" s="27"/>
    </row>
    <row r="203" spans="1:26" ht="15" customHeight="1" x14ac:dyDescent="0.2">
      <c r="A203" s="27"/>
      <c r="B203" s="32"/>
      <c r="C203" s="25"/>
      <c r="D203" s="25"/>
      <c r="E203" s="25"/>
      <c r="F203" s="54"/>
      <c r="G203" s="39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7"/>
      <c r="X203" s="27"/>
      <c r="Y203" s="27"/>
      <c r="Z203" s="27"/>
    </row>
    <row r="204" spans="1:26" ht="15" customHeight="1" x14ac:dyDescent="0.2">
      <c r="A204" s="27"/>
      <c r="B204" s="32"/>
      <c r="C204" s="25"/>
      <c r="D204" s="25"/>
      <c r="E204" s="25"/>
      <c r="F204" s="54"/>
      <c r="G204" s="39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7"/>
      <c r="X204" s="27"/>
      <c r="Y204" s="27"/>
      <c r="Z204" s="27"/>
    </row>
    <row r="205" spans="1:26" ht="15" customHeight="1" x14ac:dyDescent="0.2">
      <c r="A205" s="27"/>
      <c r="B205" s="32"/>
      <c r="C205" s="25"/>
      <c r="D205" s="25"/>
      <c r="E205" s="25"/>
      <c r="F205" s="54"/>
      <c r="G205" s="39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7"/>
      <c r="X205" s="27"/>
      <c r="Y205" s="27"/>
      <c r="Z205" s="27"/>
    </row>
    <row r="206" spans="1:26" ht="15" customHeight="1" x14ac:dyDescent="0.2">
      <c r="A206" s="27"/>
      <c r="B206" s="32"/>
      <c r="C206" s="25"/>
      <c r="D206" s="25"/>
      <c r="E206" s="25"/>
      <c r="F206" s="54"/>
      <c r="G206" s="39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7"/>
      <c r="X206" s="27"/>
      <c r="Y206" s="27"/>
      <c r="Z206" s="27"/>
    </row>
    <row r="207" spans="1:26" ht="15" customHeight="1" x14ac:dyDescent="0.2">
      <c r="A207" s="27"/>
      <c r="B207" s="32"/>
      <c r="C207" s="25"/>
      <c r="D207" s="25"/>
      <c r="E207" s="25"/>
      <c r="F207" s="54"/>
      <c r="G207" s="39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7"/>
      <c r="X207" s="27"/>
      <c r="Y207" s="27"/>
      <c r="Z207" s="27"/>
    </row>
    <row r="208" spans="1:26" ht="15" customHeight="1" x14ac:dyDescent="0.2">
      <c r="A208" s="27"/>
      <c r="B208" s="32"/>
      <c r="C208" s="25"/>
      <c r="D208" s="25"/>
      <c r="E208" s="25"/>
      <c r="F208" s="54"/>
      <c r="G208" s="39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7"/>
      <c r="X208" s="27"/>
      <c r="Y208" s="27"/>
      <c r="Z208" s="27"/>
    </row>
    <row r="209" spans="1:26" ht="15" customHeight="1" x14ac:dyDescent="0.2">
      <c r="A209" s="27"/>
      <c r="B209" s="32"/>
      <c r="C209" s="25"/>
      <c r="D209" s="25"/>
      <c r="E209" s="25"/>
      <c r="F209" s="54"/>
      <c r="G209" s="39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7"/>
      <c r="X209" s="27"/>
      <c r="Y209" s="27"/>
      <c r="Z209" s="27"/>
    </row>
    <row r="210" spans="1:26" ht="15" customHeight="1" x14ac:dyDescent="0.2">
      <c r="A210" s="27"/>
      <c r="B210" s="32"/>
      <c r="C210" s="25"/>
      <c r="D210" s="25"/>
      <c r="E210" s="25"/>
      <c r="F210" s="54"/>
      <c r="G210" s="39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7"/>
      <c r="X210" s="27"/>
      <c r="Y210" s="27"/>
      <c r="Z210" s="27"/>
    </row>
    <row r="211" spans="1:26" ht="15" customHeight="1" x14ac:dyDescent="0.2">
      <c r="A211" s="27"/>
      <c r="B211" s="32"/>
      <c r="C211" s="25"/>
      <c r="D211" s="25"/>
      <c r="E211" s="25"/>
      <c r="F211" s="54"/>
      <c r="G211" s="39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7"/>
      <c r="X211" s="27"/>
      <c r="Y211" s="27"/>
      <c r="Z211" s="27"/>
    </row>
    <row r="212" spans="1:26" ht="15" customHeight="1" x14ac:dyDescent="0.2">
      <c r="A212" s="27"/>
      <c r="B212" s="32"/>
      <c r="C212" s="25"/>
      <c r="D212" s="25"/>
      <c r="E212" s="25"/>
      <c r="F212" s="54"/>
      <c r="G212" s="39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7"/>
      <c r="X212" s="27"/>
      <c r="Y212" s="27"/>
      <c r="Z212" s="27"/>
    </row>
    <row r="213" spans="1:26" ht="15" customHeight="1" x14ac:dyDescent="0.2">
      <c r="A213" s="27"/>
      <c r="B213" s="32"/>
      <c r="C213" s="25"/>
      <c r="D213" s="25"/>
      <c r="E213" s="25"/>
      <c r="F213" s="54"/>
      <c r="G213" s="39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7"/>
      <c r="X213" s="27"/>
      <c r="Y213" s="27"/>
      <c r="Z213" s="27"/>
    </row>
    <row r="214" spans="1:26" ht="15" customHeight="1" x14ac:dyDescent="0.2">
      <c r="A214" s="27"/>
      <c r="B214" s="32"/>
      <c r="C214" s="25"/>
      <c r="D214" s="25"/>
      <c r="E214" s="25"/>
      <c r="F214" s="54"/>
      <c r="G214" s="39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7"/>
      <c r="X214" s="27"/>
      <c r="Y214" s="27"/>
      <c r="Z214" s="27"/>
    </row>
    <row r="215" spans="1:26" ht="15" customHeight="1" x14ac:dyDescent="0.2">
      <c r="A215" s="27"/>
      <c r="B215" s="32"/>
      <c r="C215" s="25"/>
      <c r="D215" s="25"/>
      <c r="E215" s="25"/>
      <c r="F215" s="54"/>
      <c r="G215" s="39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7"/>
      <c r="X215" s="27"/>
      <c r="Y215" s="27"/>
      <c r="Z215" s="27"/>
    </row>
    <row r="216" spans="1:26" ht="15" customHeight="1" x14ac:dyDescent="0.2">
      <c r="A216" s="27"/>
      <c r="B216" s="32"/>
      <c r="C216" s="25"/>
      <c r="D216" s="25"/>
      <c r="E216" s="25"/>
      <c r="F216" s="54"/>
      <c r="G216" s="39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7"/>
      <c r="X216" s="27"/>
      <c r="Y216" s="27"/>
      <c r="Z216" s="27"/>
    </row>
    <row r="217" spans="1:26" ht="15" customHeight="1" x14ac:dyDescent="0.2">
      <c r="A217" s="27"/>
      <c r="B217" s="32"/>
      <c r="C217" s="25"/>
      <c r="D217" s="25"/>
      <c r="E217" s="25"/>
      <c r="F217" s="54"/>
      <c r="G217" s="39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7"/>
      <c r="X217" s="27"/>
      <c r="Y217" s="27"/>
      <c r="Z217" s="27"/>
    </row>
    <row r="218" spans="1:26" ht="15" customHeight="1" x14ac:dyDescent="0.2">
      <c r="A218" s="27"/>
      <c r="B218" s="32"/>
      <c r="C218" s="25"/>
      <c r="D218" s="25"/>
      <c r="E218" s="25"/>
      <c r="F218" s="54"/>
      <c r="G218" s="39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7"/>
      <c r="X218" s="27"/>
      <c r="Y218" s="27"/>
      <c r="Z218" s="27"/>
    </row>
    <row r="219" spans="1:26" ht="15" customHeight="1" x14ac:dyDescent="0.2">
      <c r="A219" s="27"/>
      <c r="B219" s="32"/>
      <c r="C219" s="25"/>
      <c r="D219" s="25"/>
      <c r="E219" s="25"/>
      <c r="F219" s="54"/>
      <c r="G219" s="39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7"/>
      <c r="X219" s="27"/>
      <c r="Y219" s="27"/>
      <c r="Z219" s="27"/>
    </row>
    <row r="220" spans="1:26" ht="15" customHeight="1" x14ac:dyDescent="0.2">
      <c r="A220" s="27"/>
      <c r="B220" s="32"/>
      <c r="C220" s="25"/>
      <c r="D220" s="25"/>
      <c r="E220" s="25"/>
      <c r="F220" s="54"/>
      <c r="G220" s="39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7"/>
      <c r="X220" s="27"/>
      <c r="Y220" s="27"/>
      <c r="Z220" s="27"/>
    </row>
    <row r="221" spans="1:26" ht="15" customHeight="1" x14ac:dyDescent="0.2">
      <c r="A221" s="27"/>
      <c r="B221" s="32"/>
      <c r="C221" s="25"/>
      <c r="D221" s="25"/>
      <c r="E221" s="25"/>
      <c r="F221" s="54"/>
      <c r="G221" s="39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7"/>
      <c r="X221" s="27"/>
      <c r="Y221" s="27"/>
      <c r="Z221" s="27"/>
    </row>
    <row r="222" spans="1:26" ht="15" customHeight="1" x14ac:dyDescent="0.2">
      <c r="A222" s="27"/>
      <c r="B222" s="32"/>
      <c r="C222" s="25"/>
      <c r="D222" s="25"/>
      <c r="E222" s="25"/>
      <c r="F222" s="54"/>
      <c r="G222" s="39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7"/>
      <c r="X222" s="27"/>
      <c r="Y222" s="27"/>
      <c r="Z222" s="27"/>
    </row>
    <row r="223" spans="1:26" ht="15" customHeight="1" x14ac:dyDescent="0.2">
      <c r="A223" s="27"/>
      <c r="B223" s="32"/>
      <c r="C223" s="25"/>
      <c r="D223" s="25"/>
      <c r="E223" s="25"/>
      <c r="F223" s="54"/>
      <c r="G223" s="39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7"/>
      <c r="X223" s="27"/>
      <c r="Y223" s="27"/>
      <c r="Z223" s="27"/>
    </row>
    <row r="224" spans="1:26" ht="15" customHeight="1" x14ac:dyDescent="0.2">
      <c r="A224" s="27"/>
      <c r="B224" s="32"/>
      <c r="C224" s="25"/>
      <c r="D224" s="25"/>
      <c r="E224" s="25"/>
      <c r="F224" s="54"/>
      <c r="G224" s="39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7"/>
      <c r="X224" s="27"/>
      <c r="Y224" s="27"/>
      <c r="Z224" s="27"/>
    </row>
    <row r="225" spans="1:26" ht="15" customHeight="1" x14ac:dyDescent="0.2">
      <c r="A225" s="27"/>
      <c r="B225" s="32"/>
      <c r="C225" s="25"/>
      <c r="D225" s="25"/>
      <c r="E225" s="25"/>
      <c r="F225" s="54"/>
      <c r="G225" s="39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7"/>
      <c r="X225" s="27"/>
      <c r="Y225" s="27"/>
      <c r="Z225" s="27"/>
    </row>
    <row r="226" spans="1:26" ht="15" customHeight="1" x14ac:dyDescent="0.2">
      <c r="A226" s="27"/>
      <c r="B226" s="32"/>
      <c r="C226" s="25"/>
      <c r="D226" s="25"/>
      <c r="E226" s="25"/>
      <c r="F226" s="54"/>
      <c r="G226" s="39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7"/>
      <c r="X226" s="27"/>
      <c r="Y226" s="27"/>
      <c r="Z226" s="27"/>
    </row>
    <row r="227" spans="1:26" ht="15" customHeight="1" x14ac:dyDescent="0.2">
      <c r="A227" s="27"/>
      <c r="B227" s="32"/>
      <c r="C227" s="25"/>
      <c r="D227" s="25"/>
      <c r="E227" s="25"/>
      <c r="F227" s="54"/>
      <c r="G227" s="39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7"/>
      <c r="X227" s="27"/>
      <c r="Y227" s="27"/>
      <c r="Z227" s="27"/>
    </row>
    <row r="228" spans="1:26" ht="15" customHeight="1" x14ac:dyDescent="0.2">
      <c r="A228" s="27"/>
      <c r="B228" s="32"/>
      <c r="C228" s="25"/>
      <c r="D228" s="25"/>
      <c r="E228" s="25"/>
      <c r="F228" s="54"/>
      <c r="G228" s="39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7"/>
      <c r="X228" s="27"/>
      <c r="Y228" s="27"/>
      <c r="Z228" s="27"/>
    </row>
    <row r="229" spans="1:26" ht="15" customHeight="1" x14ac:dyDescent="0.2">
      <c r="A229" s="27"/>
      <c r="B229" s="32"/>
      <c r="C229" s="25"/>
      <c r="D229" s="25"/>
      <c r="E229" s="25"/>
      <c r="F229" s="54"/>
      <c r="G229" s="39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7"/>
      <c r="X229" s="27"/>
      <c r="Y229" s="27"/>
      <c r="Z229" s="27"/>
    </row>
    <row r="230" spans="1:26" ht="15" customHeight="1" x14ac:dyDescent="0.2">
      <c r="A230" s="27"/>
      <c r="B230" s="32"/>
      <c r="C230" s="25"/>
      <c r="D230" s="25"/>
      <c r="E230" s="25"/>
      <c r="F230" s="54"/>
      <c r="G230" s="39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7"/>
      <c r="X230" s="27"/>
      <c r="Y230" s="27"/>
      <c r="Z230" s="27"/>
    </row>
    <row r="231" spans="1:26" ht="15" customHeight="1" x14ac:dyDescent="0.2">
      <c r="A231" s="27"/>
      <c r="B231" s="32"/>
      <c r="C231" s="25"/>
      <c r="D231" s="25"/>
      <c r="E231" s="25"/>
      <c r="F231" s="54"/>
      <c r="G231" s="39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7"/>
      <c r="X231" s="27"/>
      <c r="Y231" s="27"/>
      <c r="Z231" s="27"/>
    </row>
    <row r="232" spans="1:26" ht="15" customHeight="1" x14ac:dyDescent="0.2">
      <c r="A232" s="27"/>
      <c r="B232" s="32"/>
      <c r="C232" s="25"/>
      <c r="D232" s="25"/>
      <c r="E232" s="25"/>
      <c r="F232" s="54"/>
      <c r="G232" s="39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7"/>
      <c r="X232" s="27"/>
      <c r="Y232" s="27"/>
      <c r="Z232" s="27"/>
    </row>
    <row r="233" spans="1:26" ht="15" customHeight="1" x14ac:dyDescent="0.2">
      <c r="A233" s="27"/>
      <c r="B233" s="32"/>
      <c r="C233" s="25"/>
      <c r="D233" s="25"/>
      <c r="E233" s="25"/>
      <c r="F233" s="54"/>
      <c r="G233" s="39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7"/>
      <c r="X233" s="27"/>
      <c r="Y233" s="27"/>
      <c r="Z233" s="27"/>
    </row>
    <row r="234" spans="1:26" ht="15" customHeight="1" x14ac:dyDescent="0.2">
      <c r="A234" s="27"/>
      <c r="B234" s="32"/>
      <c r="C234" s="25"/>
      <c r="D234" s="25"/>
      <c r="E234" s="25"/>
      <c r="F234" s="54"/>
      <c r="G234" s="39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7"/>
      <c r="X234" s="27"/>
      <c r="Y234" s="27"/>
      <c r="Z234" s="27"/>
    </row>
    <row r="235" spans="1:26" ht="15" customHeight="1" x14ac:dyDescent="0.2">
      <c r="A235" s="27"/>
      <c r="B235" s="32"/>
      <c r="C235" s="25"/>
      <c r="D235" s="25"/>
      <c r="E235" s="25"/>
      <c r="F235" s="54"/>
      <c r="G235" s="39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7"/>
      <c r="X235" s="27"/>
      <c r="Y235" s="27"/>
      <c r="Z235" s="27"/>
    </row>
    <row r="236" spans="1:26" ht="15" customHeight="1" x14ac:dyDescent="0.2">
      <c r="A236" s="27"/>
      <c r="B236" s="32"/>
      <c r="C236" s="25"/>
      <c r="D236" s="25"/>
      <c r="E236" s="25"/>
      <c r="F236" s="54"/>
      <c r="G236" s="39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7"/>
      <c r="X236" s="27"/>
      <c r="Y236" s="27"/>
      <c r="Z236" s="27"/>
    </row>
    <row r="237" spans="1:26" ht="15" customHeight="1" x14ac:dyDescent="0.2">
      <c r="A237" s="27"/>
      <c r="B237" s="32"/>
      <c r="C237" s="25"/>
      <c r="D237" s="25"/>
      <c r="E237" s="25"/>
      <c r="F237" s="54"/>
      <c r="G237" s="39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7"/>
      <c r="X237" s="27"/>
      <c r="Y237" s="27"/>
      <c r="Z237" s="27"/>
    </row>
    <row r="238" spans="1:26" ht="15" customHeight="1" x14ac:dyDescent="0.2">
      <c r="A238" s="27"/>
      <c r="B238" s="32"/>
      <c r="C238" s="25"/>
      <c r="D238" s="25"/>
      <c r="E238" s="25"/>
      <c r="F238" s="54"/>
      <c r="G238" s="39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7"/>
      <c r="X238" s="27"/>
      <c r="Y238" s="27"/>
      <c r="Z238" s="27"/>
    </row>
    <row r="239" spans="1:26" ht="15" customHeight="1" x14ac:dyDescent="0.2">
      <c r="A239" s="27"/>
      <c r="B239" s="32"/>
      <c r="C239" s="25"/>
      <c r="D239" s="25"/>
      <c r="E239" s="25"/>
      <c r="F239" s="54"/>
      <c r="G239" s="39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7"/>
      <c r="X239" s="27"/>
      <c r="Y239" s="27"/>
      <c r="Z239" s="27"/>
    </row>
    <row r="240" spans="1:26" ht="15" customHeight="1" x14ac:dyDescent="0.2">
      <c r="A240" s="27"/>
      <c r="B240" s="32"/>
      <c r="C240" s="25"/>
      <c r="D240" s="25"/>
      <c r="E240" s="25"/>
      <c r="F240" s="54"/>
      <c r="G240" s="39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7"/>
      <c r="X240" s="27"/>
      <c r="Y240" s="27"/>
      <c r="Z240" s="27"/>
    </row>
    <row r="241" spans="1:26" ht="15" customHeight="1" x14ac:dyDescent="0.2">
      <c r="A241" s="27"/>
      <c r="B241" s="32"/>
      <c r="C241" s="25"/>
      <c r="D241" s="25"/>
      <c r="E241" s="25"/>
      <c r="F241" s="54"/>
      <c r="G241" s="39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7"/>
      <c r="X241" s="27"/>
      <c r="Y241" s="27"/>
      <c r="Z241" s="27"/>
    </row>
    <row r="242" spans="1:26" ht="15" customHeight="1" x14ac:dyDescent="0.2">
      <c r="A242" s="27"/>
      <c r="B242" s="32"/>
      <c r="C242" s="25"/>
      <c r="D242" s="25"/>
      <c r="E242" s="25"/>
      <c r="F242" s="54"/>
      <c r="G242" s="39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7"/>
      <c r="X242" s="27"/>
      <c r="Y242" s="27"/>
      <c r="Z242" s="27"/>
    </row>
    <row r="243" spans="1:26" ht="15" customHeight="1" x14ac:dyDescent="0.2">
      <c r="A243" s="27"/>
      <c r="B243" s="32"/>
      <c r="C243" s="25"/>
      <c r="D243" s="25"/>
      <c r="E243" s="25"/>
      <c r="F243" s="54"/>
      <c r="G243" s="39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7"/>
      <c r="X243" s="27"/>
      <c r="Y243" s="27"/>
      <c r="Z243" s="27"/>
    </row>
    <row r="244" spans="1:26" ht="15" customHeight="1" x14ac:dyDescent="0.2">
      <c r="A244" s="27"/>
      <c r="B244" s="32"/>
      <c r="C244" s="25"/>
      <c r="D244" s="25"/>
      <c r="E244" s="25"/>
      <c r="F244" s="54"/>
      <c r="G244" s="39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7"/>
      <c r="X244" s="27"/>
      <c r="Y244" s="27"/>
      <c r="Z244" s="27"/>
    </row>
    <row r="245" spans="1:26" ht="15" customHeight="1" x14ac:dyDescent="0.2">
      <c r="A245" s="27"/>
      <c r="B245" s="32"/>
      <c r="C245" s="25"/>
      <c r="D245" s="25"/>
      <c r="E245" s="25"/>
      <c r="F245" s="54"/>
      <c r="G245" s="39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7"/>
      <c r="X245" s="27"/>
      <c r="Y245" s="27"/>
      <c r="Z245" s="27"/>
    </row>
    <row r="246" spans="1:26" ht="15" customHeight="1" x14ac:dyDescent="0.2">
      <c r="A246" s="27"/>
      <c r="B246" s="32"/>
      <c r="C246" s="25"/>
      <c r="D246" s="25"/>
      <c r="E246" s="25"/>
      <c r="F246" s="54"/>
      <c r="G246" s="39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7"/>
      <c r="X246" s="27"/>
      <c r="Y246" s="27"/>
      <c r="Z246" s="27"/>
    </row>
    <row r="247" spans="1:26" ht="15" customHeight="1" x14ac:dyDescent="0.2">
      <c r="A247" s="27"/>
      <c r="B247" s="32"/>
      <c r="C247" s="25"/>
      <c r="D247" s="25"/>
      <c r="E247" s="25"/>
      <c r="F247" s="54"/>
      <c r="G247" s="39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7"/>
      <c r="X247" s="27"/>
      <c r="Y247" s="27"/>
      <c r="Z247" s="27"/>
    </row>
    <row r="248" spans="1:26" ht="15" customHeight="1" x14ac:dyDescent="0.2">
      <c r="A248" s="27"/>
      <c r="B248" s="32"/>
      <c r="C248" s="25"/>
      <c r="D248" s="25"/>
      <c r="E248" s="25"/>
      <c r="F248" s="54"/>
      <c r="G248" s="39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7"/>
      <c r="X248" s="27"/>
      <c r="Y248" s="27"/>
      <c r="Z248" s="27"/>
    </row>
    <row r="249" spans="1:26" ht="15" customHeight="1" x14ac:dyDescent="0.2">
      <c r="A249" s="27"/>
      <c r="B249" s="32"/>
      <c r="C249" s="25"/>
      <c r="D249" s="25"/>
      <c r="E249" s="25"/>
      <c r="F249" s="54"/>
      <c r="G249" s="39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7"/>
      <c r="X249" s="27"/>
      <c r="Y249" s="27"/>
      <c r="Z249" s="27"/>
    </row>
    <row r="250" spans="1:26" ht="15" customHeight="1" x14ac:dyDescent="0.2">
      <c r="A250" s="27"/>
      <c r="B250" s="32"/>
      <c r="C250" s="25"/>
      <c r="D250" s="25"/>
      <c r="E250" s="25"/>
      <c r="F250" s="54"/>
      <c r="G250" s="39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7"/>
      <c r="X250" s="27"/>
      <c r="Y250" s="27"/>
      <c r="Z250" s="27"/>
    </row>
    <row r="251" spans="1:26" ht="15" customHeight="1" x14ac:dyDescent="0.2">
      <c r="A251" s="27"/>
      <c r="B251" s="32"/>
      <c r="C251" s="25"/>
      <c r="D251" s="25"/>
      <c r="E251" s="25"/>
      <c r="F251" s="54"/>
      <c r="G251" s="39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7"/>
      <c r="X251" s="27"/>
      <c r="Y251" s="27"/>
      <c r="Z251" s="27"/>
    </row>
    <row r="252" spans="1:26" ht="15" customHeight="1" x14ac:dyDescent="0.2">
      <c r="A252" s="27"/>
      <c r="B252" s="32"/>
      <c r="C252" s="25"/>
      <c r="D252" s="25"/>
      <c r="E252" s="25"/>
      <c r="F252" s="54"/>
      <c r="G252" s="39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7"/>
      <c r="X252" s="27"/>
      <c r="Y252" s="27"/>
      <c r="Z252" s="27"/>
    </row>
    <row r="253" spans="1:26" ht="15" customHeight="1" x14ac:dyDescent="0.2">
      <c r="A253" s="27"/>
      <c r="B253" s="32"/>
      <c r="C253" s="25"/>
      <c r="D253" s="25"/>
      <c r="E253" s="25"/>
      <c r="F253" s="54"/>
      <c r="G253" s="39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7"/>
      <c r="X253" s="27"/>
      <c r="Y253" s="27"/>
      <c r="Z253" s="27"/>
    </row>
    <row r="254" spans="1:26" ht="15" customHeight="1" x14ac:dyDescent="0.2">
      <c r="A254" s="27"/>
      <c r="B254" s="32"/>
      <c r="C254" s="25"/>
      <c r="D254" s="25"/>
      <c r="E254" s="25"/>
      <c r="F254" s="54"/>
      <c r="G254" s="39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7"/>
      <c r="X254" s="27"/>
      <c r="Y254" s="27"/>
      <c r="Z254" s="27"/>
    </row>
    <row r="255" spans="1:26" ht="15" customHeight="1" x14ac:dyDescent="0.2">
      <c r="A255" s="27"/>
      <c r="B255" s="32"/>
      <c r="C255" s="25"/>
      <c r="D255" s="25"/>
      <c r="E255" s="25"/>
      <c r="F255" s="54"/>
      <c r="G255" s="39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7"/>
      <c r="X255" s="27"/>
      <c r="Y255" s="27"/>
      <c r="Z255" s="27"/>
    </row>
    <row r="256" spans="1:26" ht="15" customHeight="1" x14ac:dyDescent="0.2">
      <c r="A256" s="27"/>
      <c r="B256" s="32"/>
      <c r="C256" s="25"/>
      <c r="D256" s="25"/>
      <c r="E256" s="25"/>
      <c r="F256" s="54"/>
      <c r="G256" s="39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7"/>
      <c r="X256" s="27"/>
      <c r="Y256" s="27"/>
      <c r="Z256" s="27"/>
    </row>
    <row r="257" spans="1:26" ht="15" customHeight="1" x14ac:dyDescent="0.2">
      <c r="A257" s="27"/>
      <c r="B257" s="32"/>
      <c r="C257" s="25"/>
      <c r="D257" s="25"/>
      <c r="E257" s="25"/>
      <c r="F257" s="54"/>
      <c r="G257" s="39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7"/>
      <c r="X257" s="27"/>
      <c r="Y257" s="27"/>
      <c r="Z257" s="27"/>
    </row>
    <row r="258" spans="1:26" ht="15" customHeight="1" x14ac:dyDescent="0.2">
      <c r="A258" s="27"/>
      <c r="B258" s="32"/>
      <c r="C258" s="25"/>
      <c r="D258" s="25"/>
      <c r="E258" s="25"/>
      <c r="F258" s="54"/>
      <c r="G258" s="39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7"/>
      <c r="X258" s="27"/>
      <c r="Y258" s="27"/>
      <c r="Z258" s="27"/>
    </row>
    <row r="259" spans="1:26" ht="15" customHeight="1" x14ac:dyDescent="0.2">
      <c r="A259" s="27"/>
      <c r="B259" s="32"/>
      <c r="C259" s="25"/>
      <c r="D259" s="25"/>
      <c r="E259" s="25"/>
      <c r="F259" s="54"/>
      <c r="G259" s="39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7"/>
      <c r="X259" s="27"/>
      <c r="Y259" s="27"/>
      <c r="Z259" s="27"/>
    </row>
    <row r="260" spans="1:26" ht="15" customHeight="1" x14ac:dyDescent="0.2">
      <c r="A260" s="27"/>
      <c r="B260" s="32"/>
      <c r="C260" s="25"/>
      <c r="D260" s="25"/>
      <c r="E260" s="25"/>
      <c r="F260" s="54"/>
      <c r="G260" s="39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7"/>
      <c r="X260" s="27"/>
      <c r="Y260" s="27"/>
      <c r="Z260" s="27"/>
    </row>
    <row r="261" spans="1:26" ht="15" customHeight="1" x14ac:dyDescent="0.2">
      <c r="A261" s="27"/>
      <c r="B261" s="32"/>
      <c r="C261" s="25"/>
      <c r="D261" s="25"/>
      <c r="E261" s="25"/>
      <c r="F261" s="54"/>
      <c r="G261" s="39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7"/>
      <c r="X261" s="27"/>
      <c r="Y261" s="27"/>
      <c r="Z261" s="27"/>
    </row>
    <row r="262" spans="1:26" ht="15" customHeight="1" x14ac:dyDescent="0.2">
      <c r="A262" s="27"/>
      <c r="B262" s="32"/>
      <c r="C262" s="25"/>
      <c r="D262" s="25"/>
      <c r="E262" s="25"/>
      <c r="F262" s="54"/>
      <c r="G262" s="39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7"/>
      <c r="X262" s="27"/>
      <c r="Y262" s="27"/>
      <c r="Z262" s="27"/>
    </row>
    <row r="263" spans="1:26" ht="15" customHeight="1" x14ac:dyDescent="0.2">
      <c r="A263" s="27"/>
      <c r="B263" s="32"/>
      <c r="C263" s="25"/>
      <c r="D263" s="25"/>
      <c r="E263" s="25"/>
      <c r="F263" s="54"/>
      <c r="G263" s="39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7"/>
      <c r="X263" s="27"/>
      <c r="Y263" s="27"/>
      <c r="Z263" s="27"/>
    </row>
    <row r="264" spans="1:26" ht="15" customHeight="1" x14ac:dyDescent="0.2">
      <c r="A264" s="27"/>
      <c r="B264" s="32"/>
      <c r="C264" s="25"/>
      <c r="D264" s="25"/>
      <c r="E264" s="25"/>
      <c r="F264" s="54"/>
      <c r="G264" s="39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7"/>
      <c r="X264" s="27"/>
      <c r="Y264" s="27"/>
      <c r="Z264" s="27"/>
    </row>
    <row r="265" spans="1:26" ht="15" customHeight="1" x14ac:dyDescent="0.2">
      <c r="A265" s="27"/>
      <c r="B265" s="32"/>
      <c r="C265" s="25"/>
      <c r="D265" s="25"/>
      <c r="E265" s="25"/>
      <c r="F265" s="54"/>
      <c r="G265" s="39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7"/>
      <c r="X265" s="27"/>
      <c r="Y265" s="27"/>
      <c r="Z265" s="27"/>
    </row>
    <row r="266" spans="1:26" ht="15" customHeight="1" x14ac:dyDescent="0.2">
      <c r="A266" s="27"/>
      <c r="B266" s="32"/>
      <c r="C266" s="25"/>
      <c r="D266" s="25"/>
      <c r="E266" s="25"/>
      <c r="F266" s="54"/>
      <c r="G266" s="39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7"/>
      <c r="X266" s="27"/>
      <c r="Y266" s="27"/>
      <c r="Z266" s="27"/>
    </row>
    <row r="267" spans="1:26" ht="15" customHeight="1" x14ac:dyDescent="0.2">
      <c r="A267" s="27"/>
      <c r="B267" s="32"/>
      <c r="C267" s="25"/>
      <c r="D267" s="25"/>
      <c r="E267" s="25"/>
      <c r="F267" s="54"/>
      <c r="G267" s="39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7"/>
      <c r="X267" s="27"/>
      <c r="Y267" s="27"/>
      <c r="Z267" s="27"/>
    </row>
    <row r="268" spans="1:26" ht="15" customHeight="1" x14ac:dyDescent="0.2">
      <c r="A268" s="27"/>
      <c r="B268" s="32"/>
      <c r="C268" s="25"/>
      <c r="D268" s="25"/>
      <c r="E268" s="25"/>
      <c r="F268" s="54"/>
      <c r="G268" s="39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7"/>
      <c r="X268" s="27"/>
      <c r="Y268" s="27"/>
      <c r="Z268" s="27"/>
    </row>
    <row r="269" spans="1:26" ht="15" customHeight="1" x14ac:dyDescent="0.2">
      <c r="A269" s="27"/>
      <c r="B269" s="32"/>
      <c r="C269" s="25"/>
      <c r="D269" s="25"/>
      <c r="E269" s="25"/>
      <c r="F269" s="54"/>
      <c r="G269" s="39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7"/>
      <c r="X269" s="27"/>
      <c r="Y269" s="27"/>
      <c r="Z269" s="27"/>
    </row>
    <row r="270" spans="1:26" ht="15" customHeight="1" x14ac:dyDescent="0.2">
      <c r="A270" s="27"/>
      <c r="B270" s="32"/>
      <c r="C270" s="25"/>
      <c r="D270" s="25"/>
      <c r="E270" s="25"/>
      <c r="F270" s="54"/>
      <c r="G270" s="39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7"/>
      <c r="X270" s="27"/>
      <c r="Y270" s="27"/>
      <c r="Z270" s="27"/>
    </row>
    <row r="271" spans="1:26" ht="15" customHeight="1" x14ac:dyDescent="0.2">
      <c r="A271" s="27"/>
      <c r="B271" s="32"/>
      <c r="C271" s="25"/>
      <c r="D271" s="25"/>
      <c r="E271" s="25"/>
      <c r="F271" s="54"/>
      <c r="G271" s="39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7"/>
      <c r="X271" s="27"/>
      <c r="Y271" s="27"/>
      <c r="Z271" s="27"/>
    </row>
    <row r="272" spans="1:26" ht="15.75" customHeight="1" x14ac:dyDescent="0.2">
      <c r="A272" s="27"/>
      <c r="B272" s="32"/>
      <c r="C272" s="25"/>
      <c r="D272" s="25"/>
      <c r="E272" s="25"/>
      <c r="F272" s="54"/>
      <c r="G272" s="39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15.75" customHeight="1" x14ac:dyDescent="0.2">
      <c r="A273" s="27"/>
      <c r="B273" s="32"/>
      <c r="C273" s="25"/>
      <c r="D273" s="25"/>
      <c r="E273" s="25"/>
      <c r="F273" s="54"/>
      <c r="G273" s="39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15.75" customHeight="1" x14ac:dyDescent="0.2">
      <c r="A274" s="27"/>
      <c r="B274" s="32"/>
      <c r="C274" s="25"/>
      <c r="D274" s="25"/>
      <c r="E274" s="25"/>
      <c r="F274" s="54"/>
      <c r="G274" s="39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15.75" customHeight="1" x14ac:dyDescent="0.2">
      <c r="A275" s="27"/>
      <c r="B275" s="32"/>
      <c r="C275" s="25"/>
      <c r="D275" s="25"/>
      <c r="E275" s="25"/>
      <c r="F275" s="54"/>
      <c r="G275" s="39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15.75" customHeight="1" x14ac:dyDescent="0.2">
      <c r="A276" s="27"/>
      <c r="B276" s="32"/>
      <c r="C276" s="25"/>
      <c r="D276" s="25"/>
      <c r="E276" s="25"/>
      <c r="F276" s="54"/>
      <c r="G276" s="39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15.75" customHeight="1" x14ac:dyDescent="0.2">
      <c r="A277" s="27"/>
      <c r="B277" s="32"/>
      <c r="C277" s="25"/>
      <c r="D277" s="25"/>
      <c r="E277" s="25"/>
      <c r="F277" s="54"/>
      <c r="G277" s="39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15.75" customHeight="1" x14ac:dyDescent="0.2">
      <c r="A278" s="27"/>
      <c r="B278" s="32"/>
      <c r="C278" s="25"/>
      <c r="D278" s="25"/>
      <c r="E278" s="25"/>
      <c r="F278" s="54"/>
      <c r="G278" s="39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5.75" customHeight="1" x14ac:dyDescent="0.2">
      <c r="A279" s="27"/>
      <c r="B279" s="32"/>
      <c r="C279" s="25"/>
      <c r="D279" s="25"/>
      <c r="E279" s="25"/>
      <c r="F279" s="54"/>
      <c r="G279" s="39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5.75" customHeight="1" x14ac:dyDescent="0.2">
      <c r="A280" s="27"/>
      <c r="B280" s="32"/>
      <c r="C280" s="25"/>
      <c r="D280" s="25"/>
      <c r="E280" s="25"/>
      <c r="F280" s="54"/>
      <c r="G280" s="39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5.75" customHeight="1" x14ac:dyDescent="0.2">
      <c r="A281" s="27"/>
      <c r="B281" s="32"/>
      <c r="C281" s="25"/>
      <c r="D281" s="25"/>
      <c r="E281" s="25"/>
      <c r="F281" s="54"/>
      <c r="G281" s="39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5.75" customHeight="1" x14ac:dyDescent="0.2">
      <c r="A282" s="27"/>
      <c r="B282" s="32"/>
      <c r="C282" s="25"/>
      <c r="D282" s="25"/>
      <c r="E282" s="25"/>
      <c r="F282" s="54"/>
      <c r="G282" s="39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5.75" customHeight="1" x14ac:dyDescent="0.2">
      <c r="A283" s="27"/>
      <c r="B283" s="32"/>
      <c r="C283" s="25"/>
      <c r="D283" s="25"/>
      <c r="E283" s="25"/>
      <c r="F283" s="54"/>
      <c r="G283" s="39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5.75" customHeight="1" x14ac:dyDescent="0.2">
      <c r="A284" s="27"/>
      <c r="B284" s="32"/>
      <c r="C284" s="25"/>
      <c r="D284" s="25"/>
      <c r="E284" s="25"/>
      <c r="F284" s="54"/>
      <c r="G284" s="39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5.75" customHeight="1" x14ac:dyDescent="0.2">
      <c r="A285" s="27"/>
      <c r="B285" s="32"/>
      <c r="C285" s="25"/>
      <c r="D285" s="25"/>
      <c r="E285" s="25"/>
      <c r="F285" s="54"/>
      <c r="G285" s="39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5.75" customHeight="1" x14ac:dyDescent="0.2">
      <c r="A286" s="27"/>
      <c r="B286" s="32"/>
      <c r="C286" s="25"/>
      <c r="D286" s="25"/>
      <c r="E286" s="25"/>
      <c r="F286" s="54"/>
      <c r="G286" s="39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5.75" customHeight="1" x14ac:dyDescent="0.2">
      <c r="A287" s="27"/>
      <c r="B287" s="32"/>
      <c r="C287" s="25"/>
      <c r="D287" s="25"/>
      <c r="E287" s="25"/>
      <c r="F287" s="54"/>
      <c r="G287" s="39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5.75" customHeight="1" x14ac:dyDescent="0.2">
      <c r="A288" s="27"/>
      <c r="B288" s="32"/>
      <c r="C288" s="25"/>
      <c r="D288" s="25"/>
      <c r="E288" s="25"/>
      <c r="F288" s="54"/>
      <c r="G288" s="39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5.75" customHeight="1" x14ac:dyDescent="0.2">
      <c r="A289" s="27"/>
      <c r="B289" s="32"/>
      <c r="C289" s="25"/>
      <c r="D289" s="25"/>
      <c r="E289" s="25"/>
      <c r="F289" s="54"/>
      <c r="G289" s="39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5.75" customHeight="1" x14ac:dyDescent="0.2">
      <c r="A290" s="27"/>
      <c r="B290" s="32"/>
      <c r="C290" s="25"/>
      <c r="D290" s="25"/>
      <c r="E290" s="25"/>
      <c r="F290" s="54"/>
      <c r="G290" s="39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5.75" customHeight="1" x14ac:dyDescent="0.2">
      <c r="A291" s="27"/>
      <c r="B291" s="32"/>
      <c r="C291" s="25"/>
      <c r="D291" s="25"/>
      <c r="E291" s="25"/>
      <c r="F291" s="54"/>
      <c r="G291" s="39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5.75" customHeight="1" x14ac:dyDescent="0.2">
      <c r="A292" s="27"/>
      <c r="B292" s="32"/>
      <c r="C292" s="25"/>
      <c r="D292" s="25"/>
      <c r="E292" s="25"/>
      <c r="F292" s="54"/>
      <c r="G292" s="39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5.75" customHeight="1" x14ac:dyDescent="0.2">
      <c r="A293" s="27"/>
      <c r="B293" s="32"/>
      <c r="C293" s="25"/>
      <c r="D293" s="25"/>
      <c r="E293" s="25"/>
      <c r="F293" s="54"/>
      <c r="G293" s="39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5.75" customHeight="1" x14ac:dyDescent="0.2">
      <c r="A294" s="27"/>
      <c r="B294" s="32"/>
      <c r="C294" s="25"/>
      <c r="D294" s="25"/>
      <c r="E294" s="25"/>
      <c r="F294" s="54"/>
      <c r="G294" s="39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5.75" customHeight="1" x14ac:dyDescent="0.2">
      <c r="A295" s="27"/>
      <c r="B295" s="32"/>
      <c r="C295" s="25"/>
      <c r="D295" s="25"/>
      <c r="E295" s="25"/>
      <c r="F295" s="54"/>
      <c r="G295" s="39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5.75" customHeight="1" x14ac:dyDescent="0.2">
      <c r="A296" s="27"/>
      <c r="B296" s="32"/>
      <c r="C296" s="25"/>
      <c r="D296" s="25"/>
      <c r="E296" s="25"/>
      <c r="F296" s="54"/>
      <c r="G296" s="39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5.75" customHeight="1" x14ac:dyDescent="0.2">
      <c r="A297" s="27"/>
      <c r="B297" s="32"/>
      <c r="C297" s="25"/>
      <c r="D297" s="25"/>
      <c r="E297" s="25"/>
      <c r="F297" s="54"/>
      <c r="G297" s="39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5.75" customHeight="1" x14ac:dyDescent="0.2">
      <c r="A298" s="27"/>
      <c r="B298" s="32"/>
      <c r="C298" s="25"/>
      <c r="D298" s="25"/>
      <c r="E298" s="25"/>
      <c r="F298" s="54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5.75" customHeight="1" x14ac:dyDescent="0.2">
      <c r="A299" s="27"/>
      <c r="B299" s="32"/>
      <c r="C299" s="25"/>
      <c r="D299" s="25"/>
      <c r="E299" s="25"/>
      <c r="F299" s="54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5.75" customHeight="1" x14ac:dyDescent="0.2">
      <c r="A300" s="27"/>
      <c r="B300" s="32"/>
      <c r="C300" s="25"/>
      <c r="D300" s="25"/>
      <c r="E300" s="25"/>
      <c r="F300" s="54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5.75" customHeight="1" x14ac:dyDescent="0.2">
      <c r="A301" s="27"/>
      <c r="B301" s="32"/>
      <c r="C301" s="25"/>
      <c r="D301" s="25"/>
      <c r="E301" s="25"/>
      <c r="F301" s="54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5.75" customHeight="1" x14ac:dyDescent="0.2">
      <c r="A302" s="27"/>
      <c r="B302" s="32"/>
      <c r="C302" s="25"/>
      <c r="D302" s="25"/>
      <c r="E302" s="25"/>
      <c r="F302" s="54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5.75" customHeight="1" x14ac:dyDescent="0.2">
      <c r="A303" s="27"/>
      <c r="B303" s="32"/>
      <c r="C303" s="25"/>
      <c r="D303" s="25"/>
      <c r="E303" s="25"/>
      <c r="F303" s="54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5.75" customHeight="1" x14ac:dyDescent="0.2">
      <c r="A304" s="27"/>
      <c r="B304" s="32"/>
      <c r="C304" s="25"/>
      <c r="D304" s="25"/>
      <c r="E304" s="25"/>
      <c r="F304" s="54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5.75" customHeight="1" x14ac:dyDescent="0.2">
      <c r="A305" s="27"/>
      <c r="B305" s="32"/>
      <c r="C305" s="25"/>
      <c r="D305" s="25"/>
      <c r="E305" s="25"/>
      <c r="F305" s="54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5.75" customHeight="1" x14ac:dyDescent="0.2">
      <c r="A306" s="27"/>
      <c r="B306" s="32"/>
      <c r="C306" s="25"/>
      <c r="D306" s="25"/>
      <c r="E306" s="25"/>
      <c r="F306" s="54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5.75" customHeight="1" x14ac:dyDescent="0.2">
      <c r="A307" s="27"/>
      <c r="B307" s="32"/>
      <c r="C307" s="25"/>
      <c r="D307" s="25"/>
      <c r="E307" s="25"/>
      <c r="F307" s="54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5.75" customHeight="1" x14ac:dyDescent="0.2">
      <c r="A308" s="27"/>
      <c r="B308" s="32"/>
      <c r="C308" s="25"/>
      <c r="D308" s="25"/>
      <c r="E308" s="25"/>
      <c r="F308" s="54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5.75" customHeight="1" x14ac:dyDescent="0.2">
      <c r="A309" s="27"/>
      <c r="B309" s="32"/>
      <c r="C309" s="25"/>
      <c r="D309" s="25"/>
      <c r="E309" s="25"/>
      <c r="F309" s="54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5.75" customHeight="1" x14ac:dyDescent="0.2">
      <c r="A310" s="27"/>
      <c r="B310" s="32"/>
      <c r="C310" s="25"/>
      <c r="D310" s="25"/>
      <c r="E310" s="25"/>
      <c r="F310" s="54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5.75" customHeight="1" x14ac:dyDescent="0.2">
      <c r="A311" s="27"/>
      <c r="B311" s="32"/>
      <c r="C311" s="25"/>
      <c r="D311" s="25"/>
      <c r="E311" s="25"/>
      <c r="F311" s="54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5.75" customHeight="1" x14ac:dyDescent="0.2">
      <c r="A312" s="27"/>
      <c r="B312" s="32"/>
      <c r="C312" s="25"/>
      <c r="D312" s="25"/>
      <c r="E312" s="25"/>
      <c r="F312" s="54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5.75" customHeight="1" x14ac:dyDescent="0.2">
      <c r="A313" s="27"/>
      <c r="B313" s="32"/>
      <c r="C313" s="25"/>
      <c r="D313" s="25"/>
      <c r="E313" s="25"/>
      <c r="F313" s="54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5.75" customHeight="1" x14ac:dyDescent="0.2">
      <c r="A314" s="27"/>
      <c r="B314" s="32"/>
      <c r="C314" s="25"/>
      <c r="D314" s="25"/>
      <c r="E314" s="25"/>
      <c r="F314" s="54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5.75" customHeight="1" x14ac:dyDescent="0.2">
      <c r="A315" s="27"/>
      <c r="B315" s="32"/>
      <c r="C315" s="25"/>
      <c r="D315" s="25"/>
      <c r="E315" s="25"/>
      <c r="F315" s="54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5.75" customHeight="1" x14ac:dyDescent="0.2">
      <c r="A316" s="27"/>
      <c r="B316" s="32"/>
      <c r="C316" s="25"/>
      <c r="D316" s="25"/>
      <c r="E316" s="25"/>
      <c r="F316" s="54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5.75" customHeight="1" x14ac:dyDescent="0.2">
      <c r="A317" s="27"/>
      <c r="B317" s="32"/>
      <c r="C317" s="25"/>
      <c r="D317" s="25"/>
      <c r="E317" s="25"/>
      <c r="F317" s="54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5.75" customHeight="1" x14ac:dyDescent="0.2">
      <c r="A318" s="27"/>
      <c r="B318" s="32"/>
      <c r="C318" s="25"/>
      <c r="D318" s="25"/>
      <c r="E318" s="25"/>
      <c r="F318" s="54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5.75" customHeight="1" x14ac:dyDescent="0.2">
      <c r="A319" s="27"/>
      <c r="B319" s="32"/>
      <c r="C319" s="25"/>
      <c r="D319" s="25"/>
      <c r="E319" s="25"/>
      <c r="F319" s="54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5.75" customHeight="1" x14ac:dyDescent="0.2">
      <c r="A320" s="27"/>
      <c r="B320" s="32"/>
      <c r="C320" s="25"/>
      <c r="D320" s="25"/>
      <c r="E320" s="25"/>
      <c r="F320" s="54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5.75" customHeight="1" x14ac:dyDescent="0.2">
      <c r="A321" s="27"/>
      <c r="B321" s="32"/>
      <c r="C321" s="25"/>
      <c r="D321" s="25"/>
      <c r="E321" s="25"/>
      <c r="F321" s="54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5.75" customHeight="1" x14ac:dyDescent="0.2">
      <c r="A322" s="27"/>
      <c r="B322" s="32"/>
      <c r="C322" s="25"/>
      <c r="D322" s="25"/>
      <c r="E322" s="25"/>
      <c r="F322" s="54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5.75" customHeight="1" x14ac:dyDescent="0.2">
      <c r="A323" s="27"/>
      <c r="B323" s="32"/>
      <c r="C323" s="25"/>
      <c r="D323" s="25"/>
      <c r="E323" s="25"/>
      <c r="F323" s="54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5.75" customHeight="1" x14ac:dyDescent="0.2">
      <c r="A324" s="27"/>
      <c r="B324" s="27"/>
      <c r="C324" s="27"/>
      <c r="D324" s="27"/>
      <c r="E324" s="27"/>
      <c r="F324" s="4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5.75" customHeight="1" x14ac:dyDescent="0.2">
      <c r="A325" s="27"/>
      <c r="B325" s="27"/>
      <c r="C325" s="27"/>
      <c r="D325" s="27"/>
      <c r="E325" s="27"/>
      <c r="F325" s="4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5.75" customHeight="1" x14ac:dyDescent="0.2">
      <c r="A326" s="27"/>
      <c r="B326" s="27"/>
      <c r="C326" s="27"/>
      <c r="D326" s="27"/>
      <c r="E326" s="27"/>
      <c r="F326" s="4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5.75" customHeight="1" x14ac:dyDescent="0.2">
      <c r="A327" s="27"/>
      <c r="B327" s="27"/>
      <c r="C327" s="27"/>
      <c r="D327" s="27"/>
      <c r="E327" s="27"/>
      <c r="F327" s="4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5.75" customHeight="1" x14ac:dyDescent="0.2">
      <c r="A328" s="27"/>
      <c r="B328" s="27"/>
      <c r="C328" s="27"/>
      <c r="D328" s="27"/>
      <c r="E328" s="27"/>
      <c r="F328" s="4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5.75" customHeight="1" x14ac:dyDescent="0.2">
      <c r="A329" s="27"/>
      <c r="B329" s="27"/>
      <c r="C329" s="27"/>
      <c r="D329" s="27"/>
      <c r="E329" s="27"/>
      <c r="F329" s="4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5.75" customHeight="1" x14ac:dyDescent="0.2">
      <c r="A330" s="27"/>
      <c r="B330" s="27"/>
      <c r="C330" s="27"/>
      <c r="D330" s="27"/>
      <c r="E330" s="27"/>
      <c r="F330" s="4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5.75" customHeight="1" x14ac:dyDescent="0.2">
      <c r="A331" s="27"/>
      <c r="B331" s="27"/>
      <c r="C331" s="27"/>
      <c r="D331" s="27"/>
      <c r="E331" s="27"/>
      <c r="F331" s="4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5.75" customHeight="1" x14ac:dyDescent="0.2">
      <c r="A332" s="27"/>
      <c r="B332" s="27"/>
      <c r="C332" s="27"/>
      <c r="D332" s="27"/>
      <c r="E332" s="27"/>
      <c r="F332" s="4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5.75" customHeight="1" x14ac:dyDescent="0.2">
      <c r="A333" s="27"/>
      <c r="B333" s="27"/>
      <c r="C333" s="27"/>
      <c r="D333" s="27"/>
      <c r="E333" s="27"/>
      <c r="F333" s="4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5.75" customHeight="1" x14ac:dyDescent="0.2">
      <c r="A334" s="27"/>
      <c r="B334" s="27"/>
      <c r="C334" s="27"/>
      <c r="D334" s="27"/>
      <c r="E334" s="27"/>
      <c r="F334" s="4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15.75" customHeight="1" x14ac:dyDescent="0.2">
      <c r="A335" s="27"/>
      <c r="B335" s="27"/>
      <c r="C335" s="27"/>
      <c r="D335" s="27"/>
      <c r="E335" s="27"/>
      <c r="F335" s="4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15.75" customHeight="1" x14ac:dyDescent="0.2">
      <c r="A336" s="27"/>
      <c r="B336" s="27"/>
      <c r="C336" s="27"/>
      <c r="D336" s="27"/>
      <c r="E336" s="27"/>
      <c r="F336" s="4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15.75" customHeight="1" x14ac:dyDescent="0.2">
      <c r="A337" s="27"/>
      <c r="B337" s="27"/>
      <c r="C337" s="27"/>
      <c r="D337" s="27"/>
      <c r="E337" s="27"/>
      <c r="F337" s="4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15.75" customHeight="1" x14ac:dyDescent="0.2">
      <c r="A338" s="27"/>
      <c r="B338" s="27"/>
      <c r="C338" s="27"/>
      <c r="D338" s="27"/>
      <c r="E338" s="27"/>
      <c r="F338" s="4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15.75" customHeight="1" x14ac:dyDescent="0.2">
      <c r="A339" s="27"/>
      <c r="B339" s="27"/>
      <c r="C339" s="27"/>
      <c r="D339" s="27"/>
      <c r="E339" s="27"/>
      <c r="F339" s="4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15.75" customHeight="1" x14ac:dyDescent="0.2">
      <c r="A340" s="27"/>
      <c r="B340" s="27"/>
      <c r="C340" s="27"/>
      <c r="D340" s="27"/>
      <c r="E340" s="27"/>
      <c r="F340" s="4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15.75" customHeight="1" x14ac:dyDescent="0.2">
      <c r="A341" s="27"/>
      <c r="B341" s="27"/>
      <c r="C341" s="27"/>
      <c r="D341" s="27"/>
      <c r="E341" s="27"/>
      <c r="F341" s="4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15.75" customHeight="1" x14ac:dyDescent="0.2">
      <c r="A342" s="27"/>
      <c r="B342" s="27"/>
      <c r="C342" s="27"/>
      <c r="D342" s="27"/>
      <c r="E342" s="27"/>
      <c r="F342" s="4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15.75" customHeight="1" x14ac:dyDescent="0.2">
      <c r="A343" s="27"/>
      <c r="B343" s="27"/>
      <c r="C343" s="27"/>
      <c r="D343" s="27"/>
      <c r="E343" s="27"/>
      <c r="F343" s="4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15.75" customHeight="1" x14ac:dyDescent="0.2">
      <c r="A344" s="27"/>
      <c r="B344" s="27"/>
      <c r="C344" s="27"/>
      <c r="D344" s="27"/>
      <c r="E344" s="27"/>
      <c r="F344" s="4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5.75" customHeight="1" x14ac:dyDescent="0.2">
      <c r="A345" s="27"/>
      <c r="B345" s="27"/>
      <c r="C345" s="27"/>
      <c r="D345" s="27"/>
      <c r="E345" s="27"/>
      <c r="F345" s="4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5.75" customHeight="1" x14ac:dyDescent="0.2">
      <c r="A346" s="27"/>
      <c r="B346" s="27"/>
      <c r="C346" s="27"/>
      <c r="D346" s="27"/>
      <c r="E346" s="27"/>
      <c r="F346" s="4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15.75" customHeight="1" x14ac:dyDescent="0.2">
      <c r="A347" s="27"/>
      <c r="B347" s="27"/>
      <c r="C347" s="27"/>
      <c r="D347" s="27"/>
      <c r="E347" s="27"/>
      <c r="F347" s="4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5.75" customHeight="1" x14ac:dyDescent="0.2">
      <c r="A348" s="27"/>
      <c r="B348" s="27"/>
      <c r="C348" s="27"/>
      <c r="D348" s="27"/>
      <c r="E348" s="27"/>
      <c r="F348" s="4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15.75" customHeight="1" x14ac:dyDescent="0.2">
      <c r="A349" s="27"/>
      <c r="B349" s="27"/>
      <c r="C349" s="27"/>
      <c r="D349" s="27"/>
      <c r="E349" s="27"/>
      <c r="F349" s="4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5.75" customHeight="1" x14ac:dyDescent="0.2">
      <c r="A350" s="27"/>
      <c r="B350" s="27"/>
      <c r="C350" s="27"/>
      <c r="D350" s="27"/>
      <c r="E350" s="27"/>
      <c r="F350" s="4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5.75" customHeight="1" x14ac:dyDescent="0.2">
      <c r="A351" s="27"/>
      <c r="B351" s="27"/>
      <c r="C351" s="27"/>
      <c r="D351" s="27"/>
      <c r="E351" s="27"/>
      <c r="F351" s="4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5.75" customHeight="1" x14ac:dyDescent="0.2">
      <c r="A352" s="27"/>
      <c r="B352" s="27"/>
      <c r="C352" s="27"/>
      <c r="D352" s="27"/>
      <c r="E352" s="27"/>
      <c r="F352" s="4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5.75" customHeight="1" x14ac:dyDescent="0.2">
      <c r="A353" s="27"/>
      <c r="B353" s="27"/>
      <c r="C353" s="27"/>
      <c r="D353" s="27"/>
      <c r="E353" s="27"/>
      <c r="F353" s="4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5.75" customHeight="1" x14ac:dyDescent="0.2">
      <c r="A354" s="27"/>
      <c r="B354" s="27"/>
      <c r="C354" s="27"/>
      <c r="D354" s="27"/>
      <c r="E354" s="27"/>
      <c r="F354" s="4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5.75" customHeight="1" x14ac:dyDescent="0.2">
      <c r="A355" s="27"/>
      <c r="B355" s="27"/>
      <c r="C355" s="27"/>
      <c r="D355" s="27"/>
      <c r="E355" s="27"/>
      <c r="F355" s="4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5.75" customHeight="1" x14ac:dyDescent="0.2">
      <c r="A356" s="27"/>
      <c r="B356" s="27"/>
      <c r="C356" s="27"/>
      <c r="D356" s="27"/>
      <c r="E356" s="27"/>
      <c r="F356" s="4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5.75" customHeight="1" x14ac:dyDescent="0.2">
      <c r="A357" s="27"/>
      <c r="B357" s="27"/>
      <c r="C357" s="27"/>
      <c r="D357" s="27"/>
      <c r="E357" s="27"/>
      <c r="F357" s="4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5.75" customHeight="1" x14ac:dyDescent="0.2">
      <c r="A358" s="27"/>
      <c r="B358" s="27"/>
      <c r="C358" s="27"/>
      <c r="D358" s="27"/>
      <c r="E358" s="27"/>
      <c r="F358" s="4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5.75" customHeight="1" x14ac:dyDescent="0.2">
      <c r="A359" s="27"/>
      <c r="B359" s="27"/>
      <c r="C359" s="27"/>
      <c r="D359" s="27"/>
      <c r="E359" s="27"/>
      <c r="F359" s="4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5.75" customHeight="1" x14ac:dyDescent="0.2">
      <c r="A360" s="27"/>
      <c r="B360" s="27"/>
      <c r="C360" s="27"/>
      <c r="D360" s="27"/>
      <c r="E360" s="27"/>
      <c r="F360" s="4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5.75" customHeight="1" x14ac:dyDescent="0.2">
      <c r="A361" s="27"/>
      <c r="B361" s="27"/>
      <c r="C361" s="27"/>
      <c r="D361" s="27"/>
      <c r="E361" s="27"/>
      <c r="F361" s="4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5.75" customHeight="1" x14ac:dyDescent="0.2">
      <c r="A362" s="27"/>
      <c r="B362" s="27"/>
      <c r="C362" s="27"/>
      <c r="D362" s="27"/>
      <c r="E362" s="27"/>
      <c r="F362" s="4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5.75" customHeight="1" x14ac:dyDescent="0.2">
      <c r="A363" s="27"/>
      <c r="B363" s="27"/>
      <c r="C363" s="27"/>
      <c r="D363" s="27"/>
      <c r="E363" s="27"/>
      <c r="F363" s="4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5.75" customHeight="1" x14ac:dyDescent="0.2">
      <c r="A364" s="27"/>
      <c r="B364" s="27"/>
      <c r="C364" s="27"/>
      <c r="D364" s="27"/>
      <c r="E364" s="27"/>
      <c r="F364" s="4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5.75" customHeight="1" x14ac:dyDescent="0.2">
      <c r="A365" s="27"/>
      <c r="B365" s="27"/>
      <c r="C365" s="27"/>
      <c r="D365" s="27"/>
      <c r="E365" s="27"/>
      <c r="F365" s="4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5.75" customHeight="1" x14ac:dyDescent="0.2">
      <c r="A366" s="27"/>
      <c r="B366" s="27"/>
      <c r="C366" s="27"/>
      <c r="D366" s="27"/>
      <c r="E366" s="27"/>
      <c r="F366" s="4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5.75" customHeight="1" x14ac:dyDescent="0.2">
      <c r="A367" s="27"/>
      <c r="B367" s="27"/>
      <c r="C367" s="27"/>
      <c r="D367" s="27"/>
      <c r="E367" s="27"/>
      <c r="F367" s="4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5.75" customHeight="1" x14ac:dyDescent="0.2">
      <c r="A368" s="27"/>
      <c r="B368" s="27"/>
      <c r="C368" s="27"/>
      <c r="D368" s="27"/>
      <c r="E368" s="27"/>
      <c r="F368" s="4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15.75" customHeight="1" x14ac:dyDescent="0.2">
      <c r="A369" s="27"/>
      <c r="B369" s="27"/>
      <c r="C369" s="27"/>
      <c r="D369" s="27"/>
      <c r="E369" s="27"/>
      <c r="F369" s="4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15.75" customHeight="1" x14ac:dyDescent="0.2">
      <c r="A370" s="27"/>
      <c r="B370" s="27"/>
      <c r="C370" s="27"/>
      <c r="D370" s="27"/>
      <c r="E370" s="27"/>
      <c r="F370" s="4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15.75" customHeight="1" x14ac:dyDescent="0.2">
      <c r="A371" s="27"/>
      <c r="B371" s="27"/>
      <c r="C371" s="27"/>
      <c r="D371" s="27"/>
      <c r="E371" s="27"/>
      <c r="F371" s="4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5.75" customHeight="1" x14ac:dyDescent="0.2">
      <c r="A372" s="27"/>
      <c r="B372" s="27"/>
      <c r="C372" s="27"/>
      <c r="D372" s="27"/>
      <c r="E372" s="27"/>
      <c r="F372" s="4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5.75" customHeight="1" x14ac:dyDescent="0.2">
      <c r="A373" s="27"/>
      <c r="B373" s="27"/>
      <c r="C373" s="27"/>
      <c r="D373" s="27"/>
      <c r="E373" s="27"/>
      <c r="F373" s="4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5.75" customHeight="1" x14ac:dyDescent="0.2">
      <c r="A374" s="27"/>
      <c r="B374" s="27"/>
      <c r="C374" s="27"/>
      <c r="D374" s="27"/>
      <c r="E374" s="27"/>
      <c r="F374" s="4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5.75" customHeight="1" x14ac:dyDescent="0.2">
      <c r="A375" s="27"/>
      <c r="B375" s="27"/>
      <c r="C375" s="27"/>
      <c r="D375" s="27"/>
      <c r="E375" s="27"/>
      <c r="F375" s="4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5.75" customHeight="1" x14ac:dyDescent="0.2">
      <c r="A376" s="27"/>
      <c r="B376" s="27"/>
      <c r="C376" s="27"/>
      <c r="D376" s="27"/>
      <c r="E376" s="27"/>
      <c r="F376" s="4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5.75" customHeight="1" x14ac:dyDescent="0.2">
      <c r="A377" s="27"/>
      <c r="B377" s="27"/>
      <c r="C377" s="27"/>
      <c r="D377" s="27"/>
      <c r="E377" s="27"/>
      <c r="F377" s="4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5.75" customHeight="1" x14ac:dyDescent="0.2">
      <c r="A378" s="27"/>
      <c r="B378" s="27"/>
      <c r="C378" s="27"/>
      <c r="D378" s="27"/>
      <c r="E378" s="27"/>
      <c r="F378" s="4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5.75" customHeight="1" x14ac:dyDescent="0.2">
      <c r="A379" s="27"/>
      <c r="B379" s="27"/>
      <c r="C379" s="27"/>
      <c r="D379" s="27"/>
      <c r="E379" s="27"/>
      <c r="F379" s="4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5.75" customHeight="1" x14ac:dyDescent="0.2">
      <c r="A380" s="27"/>
      <c r="B380" s="27"/>
      <c r="C380" s="27"/>
      <c r="D380" s="27"/>
      <c r="E380" s="27"/>
      <c r="F380" s="4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5.75" customHeight="1" x14ac:dyDescent="0.2">
      <c r="A381" s="27"/>
      <c r="B381" s="27"/>
      <c r="C381" s="27"/>
      <c r="D381" s="27"/>
      <c r="E381" s="27"/>
      <c r="F381" s="4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5.75" customHeight="1" x14ac:dyDescent="0.2">
      <c r="A382" s="27"/>
      <c r="B382" s="27"/>
      <c r="C382" s="27"/>
      <c r="D382" s="27"/>
      <c r="E382" s="27"/>
      <c r="F382" s="4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5.75" customHeight="1" x14ac:dyDescent="0.2">
      <c r="A383" s="27"/>
      <c r="B383" s="27"/>
      <c r="C383" s="27"/>
      <c r="D383" s="27"/>
      <c r="E383" s="27"/>
      <c r="F383" s="4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5.75" customHeight="1" x14ac:dyDescent="0.2">
      <c r="A384" s="27"/>
      <c r="B384" s="27"/>
      <c r="C384" s="27"/>
      <c r="D384" s="27"/>
      <c r="E384" s="27"/>
      <c r="F384" s="4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5.75" customHeight="1" x14ac:dyDescent="0.2">
      <c r="A385" s="27"/>
      <c r="B385" s="27"/>
      <c r="C385" s="27"/>
      <c r="D385" s="27"/>
      <c r="E385" s="27"/>
      <c r="F385" s="4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5.75" customHeight="1" x14ac:dyDescent="0.2">
      <c r="A386" s="27"/>
      <c r="B386" s="27"/>
      <c r="C386" s="27"/>
      <c r="D386" s="27"/>
      <c r="E386" s="27"/>
      <c r="F386" s="4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15.75" customHeight="1" x14ac:dyDescent="0.2">
      <c r="A387" s="27"/>
      <c r="B387" s="27"/>
      <c r="C387" s="27"/>
      <c r="D387" s="27"/>
      <c r="E387" s="27"/>
      <c r="F387" s="4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5.75" customHeight="1" x14ac:dyDescent="0.2">
      <c r="A388" s="27"/>
      <c r="B388" s="27"/>
      <c r="C388" s="27"/>
      <c r="D388" s="27"/>
      <c r="E388" s="27"/>
      <c r="F388" s="4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5.75" customHeight="1" x14ac:dyDescent="0.2">
      <c r="A389" s="27"/>
      <c r="B389" s="27"/>
      <c r="C389" s="27"/>
      <c r="D389" s="27"/>
      <c r="E389" s="27"/>
      <c r="F389" s="4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15.75" customHeight="1" x14ac:dyDescent="0.2">
      <c r="A390" s="27"/>
      <c r="B390" s="27"/>
      <c r="C390" s="27"/>
      <c r="D390" s="27"/>
      <c r="E390" s="27"/>
      <c r="F390" s="4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15.75" customHeight="1" x14ac:dyDescent="0.2">
      <c r="A391" s="27"/>
      <c r="B391" s="27"/>
      <c r="C391" s="27"/>
      <c r="D391" s="27"/>
      <c r="E391" s="27"/>
      <c r="F391" s="4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15.75" customHeight="1" x14ac:dyDescent="0.2">
      <c r="A392" s="27"/>
      <c r="B392" s="27"/>
      <c r="C392" s="27"/>
      <c r="D392" s="27"/>
      <c r="E392" s="27"/>
      <c r="F392" s="4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15.75" customHeight="1" x14ac:dyDescent="0.2">
      <c r="A393" s="27"/>
      <c r="B393" s="27"/>
      <c r="C393" s="27"/>
      <c r="D393" s="27"/>
      <c r="E393" s="27"/>
      <c r="F393" s="4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15.75" customHeight="1" x14ac:dyDescent="0.2">
      <c r="A394" s="27"/>
      <c r="B394" s="27"/>
      <c r="C394" s="27"/>
      <c r="D394" s="27"/>
      <c r="E394" s="27"/>
      <c r="F394" s="4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15.75" customHeight="1" x14ac:dyDescent="0.2">
      <c r="A395" s="27"/>
      <c r="B395" s="27"/>
      <c r="C395" s="27"/>
      <c r="D395" s="27"/>
      <c r="E395" s="27"/>
      <c r="F395" s="4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15.75" customHeight="1" x14ac:dyDescent="0.2">
      <c r="A396" s="27"/>
      <c r="B396" s="27"/>
      <c r="C396" s="27"/>
      <c r="D396" s="27"/>
      <c r="E396" s="27"/>
      <c r="F396" s="4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15.75" customHeight="1" x14ac:dyDescent="0.2">
      <c r="A397" s="27"/>
      <c r="B397" s="27"/>
      <c r="C397" s="27"/>
      <c r="D397" s="27"/>
      <c r="E397" s="27"/>
      <c r="F397" s="4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15.75" customHeight="1" x14ac:dyDescent="0.2">
      <c r="A398" s="27"/>
      <c r="B398" s="27"/>
      <c r="C398" s="27"/>
      <c r="D398" s="27"/>
      <c r="E398" s="27"/>
      <c r="F398" s="4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15.75" customHeight="1" x14ac:dyDescent="0.2">
      <c r="A399" s="27"/>
      <c r="B399" s="27"/>
      <c r="C399" s="27"/>
      <c r="D399" s="27"/>
      <c r="E399" s="27"/>
      <c r="F399" s="4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15.75" customHeight="1" x14ac:dyDescent="0.2">
      <c r="A400" s="27"/>
      <c r="B400" s="27"/>
      <c r="C400" s="27"/>
      <c r="D400" s="27"/>
      <c r="E400" s="27"/>
      <c r="F400" s="4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15.75" customHeight="1" x14ac:dyDescent="0.2">
      <c r="A401" s="27"/>
      <c r="B401" s="27"/>
      <c r="C401" s="27"/>
      <c r="D401" s="27"/>
      <c r="E401" s="27"/>
      <c r="F401" s="4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5.75" customHeight="1" x14ac:dyDescent="0.2">
      <c r="A402" s="27"/>
      <c r="B402" s="27"/>
      <c r="C402" s="27"/>
      <c r="D402" s="27"/>
      <c r="E402" s="27"/>
      <c r="F402" s="4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5.75" customHeight="1" x14ac:dyDescent="0.2">
      <c r="A403" s="27"/>
      <c r="B403" s="27"/>
      <c r="C403" s="27"/>
      <c r="D403" s="27"/>
      <c r="E403" s="27"/>
      <c r="F403" s="4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5.75" customHeight="1" x14ac:dyDescent="0.2">
      <c r="A404" s="27"/>
      <c r="B404" s="27"/>
      <c r="C404" s="27"/>
      <c r="D404" s="27"/>
      <c r="E404" s="27"/>
      <c r="F404" s="4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15.75" customHeight="1" x14ac:dyDescent="0.2">
      <c r="A405" s="27"/>
      <c r="B405" s="27"/>
      <c r="C405" s="27"/>
      <c r="D405" s="27"/>
      <c r="E405" s="27"/>
      <c r="F405" s="4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5.75" customHeight="1" x14ac:dyDescent="0.2">
      <c r="A406" s="27"/>
      <c r="B406" s="27"/>
      <c r="C406" s="27"/>
      <c r="D406" s="27"/>
      <c r="E406" s="27"/>
      <c r="F406" s="4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15.75" customHeight="1" x14ac:dyDescent="0.2">
      <c r="A407" s="27"/>
      <c r="B407" s="27"/>
      <c r="C407" s="27"/>
      <c r="D407" s="27"/>
      <c r="E407" s="27"/>
      <c r="F407" s="4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5.75" customHeight="1" x14ac:dyDescent="0.2">
      <c r="A408" s="27"/>
      <c r="B408" s="27"/>
      <c r="C408" s="27"/>
      <c r="D408" s="27"/>
      <c r="E408" s="27"/>
      <c r="F408" s="4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15.75" customHeight="1" x14ac:dyDescent="0.2">
      <c r="A409" s="27"/>
      <c r="B409" s="27"/>
      <c r="C409" s="27"/>
      <c r="D409" s="27"/>
      <c r="E409" s="27"/>
      <c r="F409" s="4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5.75" customHeight="1" x14ac:dyDescent="0.2">
      <c r="A410" s="27"/>
      <c r="B410" s="27"/>
      <c r="C410" s="27"/>
      <c r="D410" s="27"/>
      <c r="E410" s="27"/>
      <c r="F410" s="4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5.75" customHeight="1" x14ac:dyDescent="0.2">
      <c r="A411" s="27"/>
      <c r="B411" s="27"/>
      <c r="C411" s="27"/>
      <c r="D411" s="27"/>
      <c r="E411" s="27"/>
      <c r="F411" s="4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5.75" customHeight="1" x14ac:dyDescent="0.2">
      <c r="A412" s="27"/>
      <c r="B412" s="27"/>
      <c r="C412" s="27"/>
      <c r="D412" s="27"/>
      <c r="E412" s="27"/>
      <c r="F412" s="4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15.75" customHeight="1" x14ac:dyDescent="0.2">
      <c r="A413" s="27"/>
      <c r="B413" s="27"/>
      <c r="C413" s="27"/>
      <c r="D413" s="27"/>
      <c r="E413" s="27"/>
      <c r="F413" s="4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5.75" customHeight="1" x14ac:dyDescent="0.2">
      <c r="A414" s="27"/>
      <c r="B414" s="27"/>
      <c r="C414" s="27"/>
      <c r="D414" s="27"/>
      <c r="E414" s="27"/>
      <c r="F414" s="4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5.75" customHeight="1" x14ac:dyDescent="0.2">
      <c r="A415" s="27"/>
      <c r="B415" s="27"/>
      <c r="C415" s="27"/>
      <c r="D415" s="27"/>
      <c r="E415" s="27"/>
      <c r="F415" s="4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5.75" customHeight="1" x14ac:dyDescent="0.2">
      <c r="A416" s="27"/>
      <c r="B416" s="27"/>
      <c r="C416" s="27"/>
      <c r="D416" s="27"/>
      <c r="E416" s="27"/>
      <c r="F416" s="4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5.75" customHeight="1" x14ac:dyDescent="0.2">
      <c r="A417" s="27"/>
      <c r="B417" s="27"/>
      <c r="C417" s="27"/>
      <c r="D417" s="27"/>
      <c r="E417" s="27"/>
      <c r="F417" s="4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5.75" customHeight="1" x14ac:dyDescent="0.2">
      <c r="A418" s="27"/>
      <c r="B418" s="27"/>
      <c r="C418" s="27"/>
      <c r="D418" s="27"/>
      <c r="E418" s="27"/>
      <c r="F418" s="4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5.75" customHeight="1" x14ac:dyDescent="0.2">
      <c r="A419" s="27"/>
      <c r="B419" s="27"/>
      <c r="C419" s="27"/>
      <c r="D419" s="27"/>
      <c r="E419" s="27"/>
      <c r="F419" s="4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5.75" customHeight="1" x14ac:dyDescent="0.2">
      <c r="A420" s="27"/>
      <c r="B420" s="27"/>
      <c r="C420" s="27"/>
      <c r="D420" s="27"/>
      <c r="E420" s="27"/>
      <c r="F420" s="4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5.75" customHeight="1" x14ac:dyDescent="0.2">
      <c r="A421" s="27"/>
      <c r="B421" s="27"/>
      <c r="C421" s="27"/>
      <c r="D421" s="27"/>
      <c r="E421" s="27"/>
      <c r="F421" s="4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5.75" customHeight="1" x14ac:dyDescent="0.2">
      <c r="A422" s="27"/>
      <c r="B422" s="27"/>
      <c r="C422" s="27"/>
      <c r="D422" s="27"/>
      <c r="E422" s="27"/>
      <c r="F422" s="4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5.75" customHeight="1" x14ac:dyDescent="0.2">
      <c r="A423" s="27"/>
      <c r="B423" s="27"/>
      <c r="C423" s="27"/>
      <c r="D423" s="27"/>
      <c r="E423" s="27"/>
      <c r="F423" s="4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5.75" customHeight="1" x14ac:dyDescent="0.2">
      <c r="A424" s="27"/>
      <c r="B424" s="27"/>
      <c r="C424" s="27"/>
      <c r="D424" s="27"/>
      <c r="E424" s="27"/>
      <c r="F424" s="4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5.75" customHeight="1" x14ac:dyDescent="0.2">
      <c r="A425" s="27"/>
      <c r="B425" s="27"/>
      <c r="C425" s="27"/>
      <c r="D425" s="27"/>
      <c r="E425" s="27"/>
      <c r="F425" s="4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5.75" customHeight="1" x14ac:dyDescent="0.2">
      <c r="A426" s="27"/>
      <c r="B426" s="27"/>
      <c r="C426" s="27"/>
      <c r="D426" s="27"/>
      <c r="E426" s="27"/>
      <c r="F426" s="4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5.75" customHeight="1" x14ac:dyDescent="0.2">
      <c r="A427" s="27"/>
      <c r="B427" s="27"/>
      <c r="C427" s="27"/>
      <c r="D427" s="27"/>
      <c r="E427" s="27"/>
      <c r="F427" s="4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5.75" customHeight="1" x14ac:dyDescent="0.2">
      <c r="A428" s="27"/>
      <c r="B428" s="27"/>
      <c r="C428" s="27"/>
      <c r="D428" s="27"/>
      <c r="E428" s="27"/>
      <c r="F428" s="4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5.75" customHeight="1" x14ac:dyDescent="0.2">
      <c r="A429" s="27"/>
      <c r="B429" s="27"/>
      <c r="C429" s="27"/>
      <c r="D429" s="27"/>
      <c r="E429" s="27"/>
      <c r="F429" s="4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5.75" customHeight="1" x14ac:dyDescent="0.2">
      <c r="A430" s="27"/>
      <c r="B430" s="27"/>
      <c r="C430" s="27"/>
      <c r="D430" s="27"/>
      <c r="E430" s="27"/>
      <c r="F430" s="4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15.75" customHeight="1" x14ac:dyDescent="0.2">
      <c r="A431" s="27"/>
      <c r="B431" s="27"/>
      <c r="C431" s="27"/>
      <c r="D431" s="27"/>
      <c r="E431" s="27"/>
      <c r="F431" s="4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15.75" customHeight="1" x14ac:dyDescent="0.2">
      <c r="A432" s="27"/>
      <c r="B432" s="27"/>
      <c r="C432" s="27"/>
      <c r="D432" s="27"/>
      <c r="E432" s="27"/>
      <c r="F432" s="4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5.75" customHeight="1" x14ac:dyDescent="0.2">
      <c r="A433" s="27"/>
      <c r="B433" s="27"/>
      <c r="C433" s="27"/>
      <c r="D433" s="27"/>
      <c r="E433" s="27"/>
      <c r="F433" s="4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5.75" customHeight="1" x14ac:dyDescent="0.2">
      <c r="A434" s="27"/>
      <c r="B434" s="27"/>
      <c r="C434" s="27"/>
      <c r="D434" s="27"/>
      <c r="E434" s="27"/>
      <c r="F434" s="4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5.75" customHeight="1" x14ac:dyDescent="0.2">
      <c r="A435" s="27"/>
      <c r="B435" s="27"/>
      <c r="C435" s="27"/>
      <c r="D435" s="27"/>
      <c r="E435" s="27"/>
      <c r="F435" s="4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15.75" customHeight="1" x14ac:dyDescent="0.2">
      <c r="A436" s="27"/>
      <c r="B436" s="27"/>
      <c r="C436" s="27"/>
      <c r="D436" s="27"/>
      <c r="E436" s="27"/>
      <c r="F436" s="4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5.75" customHeight="1" x14ac:dyDescent="0.2">
      <c r="A437" s="27"/>
      <c r="B437" s="27"/>
      <c r="C437" s="27"/>
      <c r="D437" s="27"/>
      <c r="E437" s="27"/>
      <c r="F437" s="4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5.75" customHeight="1" x14ac:dyDescent="0.2">
      <c r="A438" s="27"/>
      <c r="B438" s="27"/>
      <c r="C438" s="27"/>
      <c r="D438" s="27"/>
      <c r="E438" s="27"/>
      <c r="F438" s="4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5.75" customHeight="1" x14ac:dyDescent="0.2">
      <c r="A439" s="27"/>
      <c r="B439" s="27"/>
      <c r="C439" s="27"/>
      <c r="D439" s="27"/>
      <c r="E439" s="27"/>
      <c r="F439" s="4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5.75" customHeight="1" x14ac:dyDescent="0.2">
      <c r="A440" s="27"/>
      <c r="B440" s="27"/>
      <c r="C440" s="27"/>
      <c r="D440" s="27"/>
      <c r="E440" s="27"/>
      <c r="F440" s="4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5.75" customHeight="1" x14ac:dyDescent="0.2">
      <c r="A441" s="27"/>
      <c r="B441" s="27"/>
      <c r="C441" s="27"/>
      <c r="D441" s="27"/>
      <c r="E441" s="27"/>
      <c r="F441" s="4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5.75" customHeight="1" x14ac:dyDescent="0.2">
      <c r="A442" s="27"/>
      <c r="B442" s="27"/>
      <c r="C442" s="27"/>
      <c r="D442" s="27"/>
      <c r="E442" s="27"/>
      <c r="F442" s="4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5.75" customHeight="1" x14ac:dyDescent="0.2">
      <c r="A443" s="27"/>
      <c r="B443" s="27"/>
      <c r="C443" s="27"/>
      <c r="D443" s="27"/>
      <c r="E443" s="27"/>
      <c r="F443" s="4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5.75" customHeight="1" x14ac:dyDescent="0.2">
      <c r="A444" s="27"/>
      <c r="B444" s="27"/>
      <c r="C444" s="27"/>
      <c r="D444" s="27"/>
      <c r="E444" s="27"/>
      <c r="F444" s="4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5.75" customHeight="1" x14ac:dyDescent="0.2">
      <c r="A445" s="27"/>
      <c r="B445" s="27"/>
      <c r="C445" s="27"/>
      <c r="D445" s="27"/>
      <c r="E445" s="27"/>
      <c r="F445" s="4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5.75" customHeight="1" x14ac:dyDescent="0.2">
      <c r="A446" s="27"/>
      <c r="B446" s="27"/>
      <c r="C446" s="27"/>
      <c r="D446" s="27"/>
      <c r="E446" s="27"/>
      <c r="F446" s="4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15.75" customHeight="1" x14ac:dyDescent="0.2">
      <c r="A447" s="27"/>
      <c r="B447" s="27"/>
      <c r="C447" s="27"/>
      <c r="D447" s="27"/>
      <c r="E447" s="27"/>
      <c r="F447" s="4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15.75" customHeight="1" x14ac:dyDescent="0.2">
      <c r="A448" s="27"/>
      <c r="B448" s="27"/>
      <c r="C448" s="27"/>
      <c r="D448" s="27"/>
      <c r="E448" s="27"/>
      <c r="F448" s="4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15.75" customHeight="1" x14ac:dyDescent="0.2">
      <c r="A449" s="27"/>
      <c r="B449" s="27"/>
      <c r="C449" s="27"/>
      <c r="D449" s="27"/>
      <c r="E449" s="27"/>
      <c r="F449" s="4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15.75" customHeight="1" x14ac:dyDescent="0.2">
      <c r="A450" s="27"/>
      <c r="B450" s="27"/>
      <c r="C450" s="27"/>
      <c r="D450" s="27"/>
      <c r="E450" s="27"/>
      <c r="F450" s="4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15.75" customHeight="1" x14ac:dyDescent="0.2">
      <c r="A451" s="27"/>
      <c r="B451" s="27"/>
      <c r="C451" s="27"/>
      <c r="D451" s="27"/>
      <c r="E451" s="27"/>
      <c r="F451" s="4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15.75" customHeight="1" x14ac:dyDescent="0.2">
      <c r="A452" s="27"/>
      <c r="B452" s="27"/>
      <c r="C452" s="27"/>
      <c r="D452" s="27"/>
      <c r="E452" s="27"/>
      <c r="F452" s="4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15.75" customHeight="1" x14ac:dyDescent="0.2">
      <c r="A453" s="27"/>
      <c r="B453" s="27"/>
      <c r="C453" s="27"/>
      <c r="D453" s="27"/>
      <c r="E453" s="27"/>
      <c r="F453" s="4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15.75" customHeight="1" x14ac:dyDescent="0.2">
      <c r="A454" s="27"/>
      <c r="B454" s="27"/>
      <c r="C454" s="27"/>
      <c r="D454" s="27"/>
      <c r="E454" s="27"/>
      <c r="F454" s="4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15.75" customHeight="1" x14ac:dyDescent="0.2">
      <c r="A455" s="27"/>
      <c r="B455" s="27"/>
      <c r="C455" s="27"/>
      <c r="D455" s="27"/>
      <c r="E455" s="27"/>
      <c r="F455" s="4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15.75" customHeight="1" x14ac:dyDescent="0.2">
      <c r="A456" s="27"/>
      <c r="B456" s="27"/>
      <c r="C456" s="27"/>
      <c r="D456" s="27"/>
      <c r="E456" s="27"/>
      <c r="F456" s="4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15.75" customHeight="1" x14ac:dyDescent="0.2">
      <c r="A457" s="27"/>
      <c r="B457" s="27"/>
      <c r="C457" s="27"/>
      <c r="D457" s="27"/>
      <c r="E457" s="27"/>
      <c r="F457" s="4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15.75" customHeight="1" x14ac:dyDescent="0.2">
      <c r="A458" s="27"/>
      <c r="B458" s="27"/>
      <c r="C458" s="27"/>
      <c r="D458" s="27"/>
      <c r="E458" s="27"/>
      <c r="F458" s="4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15.75" customHeight="1" x14ac:dyDescent="0.2">
      <c r="A459" s="27"/>
      <c r="B459" s="27"/>
      <c r="C459" s="27"/>
      <c r="D459" s="27"/>
      <c r="E459" s="27"/>
      <c r="F459" s="4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15.75" customHeight="1" x14ac:dyDescent="0.2">
      <c r="A460" s="27"/>
      <c r="B460" s="27"/>
      <c r="C460" s="27"/>
      <c r="D460" s="27"/>
      <c r="E460" s="27"/>
      <c r="F460" s="4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15.75" customHeight="1" x14ac:dyDescent="0.2">
      <c r="A461" s="27"/>
      <c r="B461" s="27"/>
      <c r="C461" s="27"/>
      <c r="D461" s="27"/>
      <c r="E461" s="27"/>
      <c r="F461" s="4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15.75" customHeight="1" x14ac:dyDescent="0.2">
      <c r="A462" s="27"/>
      <c r="B462" s="27"/>
      <c r="C462" s="27"/>
      <c r="D462" s="27"/>
      <c r="E462" s="27"/>
      <c r="F462" s="4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15.75" customHeight="1" x14ac:dyDescent="0.2">
      <c r="A463" s="27"/>
      <c r="B463" s="27"/>
      <c r="C463" s="27"/>
      <c r="D463" s="27"/>
      <c r="E463" s="27"/>
      <c r="F463" s="4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15.75" customHeight="1" x14ac:dyDescent="0.2">
      <c r="A464" s="27"/>
      <c r="B464" s="27"/>
      <c r="C464" s="27"/>
      <c r="D464" s="27"/>
      <c r="E464" s="27"/>
      <c r="F464" s="4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15.75" customHeight="1" x14ac:dyDescent="0.2">
      <c r="A465" s="27"/>
      <c r="B465" s="27"/>
      <c r="C465" s="27"/>
      <c r="D465" s="27"/>
      <c r="E465" s="27"/>
      <c r="F465" s="4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15.75" customHeight="1" x14ac:dyDescent="0.2">
      <c r="A466" s="27"/>
      <c r="B466" s="27"/>
      <c r="C466" s="27"/>
      <c r="D466" s="27"/>
      <c r="E466" s="27"/>
      <c r="F466" s="4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15.75" customHeight="1" x14ac:dyDescent="0.2">
      <c r="A467" s="27"/>
      <c r="B467" s="27"/>
      <c r="C467" s="27"/>
      <c r="D467" s="27"/>
      <c r="E467" s="27"/>
      <c r="F467" s="4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15.75" customHeight="1" x14ac:dyDescent="0.2">
      <c r="A468" s="27"/>
      <c r="B468" s="27"/>
      <c r="C468" s="27"/>
      <c r="D468" s="27"/>
      <c r="E468" s="27"/>
      <c r="F468" s="4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15.75" customHeight="1" x14ac:dyDescent="0.2">
      <c r="A469" s="27"/>
      <c r="B469" s="27"/>
      <c r="C469" s="27"/>
      <c r="D469" s="27"/>
      <c r="E469" s="27"/>
      <c r="F469" s="4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15.75" customHeight="1" x14ac:dyDescent="0.2">
      <c r="A470" s="27"/>
      <c r="B470" s="27"/>
      <c r="C470" s="27"/>
      <c r="D470" s="27"/>
      <c r="E470" s="27"/>
      <c r="F470" s="4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15.75" customHeight="1" x14ac:dyDescent="0.2">
      <c r="A471" s="27"/>
      <c r="B471" s="27"/>
      <c r="C471" s="27"/>
      <c r="D471" s="27"/>
      <c r="E471" s="27"/>
      <c r="F471" s="4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15.75" customHeight="1" x14ac:dyDescent="0.2">
      <c r="A472" s="27"/>
      <c r="B472" s="27"/>
      <c r="C472" s="27"/>
      <c r="D472" s="27"/>
      <c r="E472" s="27"/>
      <c r="F472" s="4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15.75" customHeight="1" x14ac:dyDescent="0.2">
      <c r="A473" s="27"/>
      <c r="B473" s="27"/>
      <c r="C473" s="27"/>
      <c r="D473" s="27"/>
      <c r="E473" s="27"/>
      <c r="F473" s="4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15.75" customHeight="1" x14ac:dyDescent="0.2">
      <c r="A474" s="27"/>
      <c r="B474" s="27"/>
      <c r="C474" s="27"/>
      <c r="D474" s="27"/>
      <c r="E474" s="27"/>
      <c r="F474" s="4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15.75" customHeight="1" x14ac:dyDescent="0.2">
      <c r="A475" s="27"/>
      <c r="B475" s="27"/>
      <c r="C475" s="27"/>
      <c r="D475" s="27"/>
      <c r="E475" s="27"/>
      <c r="F475" s="4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15.75" customHeight="1" x14ac:dyDescent="0.2">
      <c r="A476" s="27"/>
      <c r="B476" s="27"/>
      <c r="C476" s="27"/>
      <c r="D476" s="27"/>
      <c r="E476" s="27"/>
      <c r="F476" s="4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15.75" customHeight="1" x14ac:dyDescent="0.2">
      <c r="A477" s="27"/>
      <c r="B477" s="27"/>
      <c r="C477" s="27"/>
      <c r="D477" s="27"/>
      <c r="E477" s="27"/>
      <c r="F477" s="4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15.75" customHeight="1" x14ac:dyDescent="0.2">
      <c r="A478" s="27"/>
      <c r="B478" s="27"/>
      <c r="C478" s="27"/>
      <c r="D478" s="27"/>
      <c r="E478" s="27"/>
      <c r="F478" s="4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15.75" customHeight="1" x14ac:dyDescent="0.2">
      <c r="A479" s="27"/>
      <c r="B479" s="27"/>
      <c r="C479" s="27"/>
      <c r="D479" s="27"/>
      <c r="E479" s="27"/>
      <c r="F479" s="4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15.75" customHeight="1" x14ac:dyDescent="0.2">
      <c r="A480" s="27"/>
      <c r="B480" s="27"/>
      <c r="C480" s="27"/>
      <c r="D480" s="27"/>
      <c r="E480" s="27"/>
      <c r="F480" s="4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15.75" customHeight="1" x14ac:dyDescent="0.2">
      <c r="A481" s="27"/>
      <c r="B481" s="27"/>
      <c r="C481" s="27"/>
      <c r="D481" s="27"/>
      <c r="E481" s="27"/>
      <c r="F481" s="4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15.75" customHeight="1" x14ac:dyDescent="0.2">
      <c r="A482" s="27"/>
      <c r="B482" s="27"/>
      <c r="C482" s="27"/>
      <c r="D482" s="27"/>
      <c r="E482" s="27"/>
      <c r="F482" s="4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15.75" customHeight="1" x14ac:dyDescent="0.2">
      <c r="A483" s="27"/>
      <c r="B483" s="27"/>
      <c r="C483" s="27"/>
      <c r="D483" s="27"/>
      <c r="E483" s="27"/>
      <c r="F483" s="4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15.75" customHeight="1" x14ac:dyDescent="0.2">
      <c r="A484" s="27"/>
      <c r="B484" s="27"/>
      <c r="C484" s="27"/>
      <c r="D484" s="27"/>
      <c r="E484" s="27"/>
      <c r="F484" s="4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15.75" customHeight="1" x14ac:dyDescent="0.2">
      <c r="A485" s="27"/>
      <c r="B485" s="27"/>
      <c r="C485" s="27"/>
      <c r="D485" s="27"/>
      <c r="E485" s="27"/>
      <c r="F485" s="4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15.75" customHeight="1" x14ac:dyDescent="0.2">
      <c r="A486" s="27"/>
      <c r="B486" s="27"/>
      <c r="C486" s="27"/>
      <c r="D486" s="27"/>
      <c r="E486" s="27"/>
      <c r="F486" s="4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15.75" customHeight="1" x14ac:dyDescent="0.2">
      <c r="A487" s="27"/>
      <c r="B487" s="27"/>
      <c r="C487" s="27"/>
      <c r="D487" s="27"/>
      <c r="E487" s="27"/>
      <c r="F487" s="4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15.75" customHeight="1" x14ac:dyDescent="0.2">
      <c r="A488" s="27"/>
      <c r="B488" s="27"/>
      <c r="C488" s="27"/>
      <c r="D488" s="27"/>
      <c r="E488" s="27"/>
      <c r="F488" s="4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15.75" customHeight="1" x14ac:dyDescent="0.2">
      <c r="A489" s="27"/>
      <c r="B489" s="27"/>
      <c r="C489" s="27"/>
      <c r="D489" s="27"/>
      <c r="E489" s="27"/>
      <c r="F489" s="4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15.75" customHeight="1" x14ac:dyDescent="0.2">
      <c r="A490" s="27"/>
      <c r="B490" s="27"/>
      <c r="C490" s="27"/>
      <c r="D490" s="27"/>
      <c r="E490" s="27"/>
      <c r="F490" s="4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15.75" customHeight="1" x14ac:dyDescent="0.2">
      <c r="A491" s="27"/>
      <c r="B491" s="27"/>
      <c r="C491" s="27"/>
      <c r="D491" s="27"/>
      <c r="E491" s="27"/>
      <c r="F491" s="4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15.75" customHeight="1" x14ac:dyDescent="0.2">
      <c r="A492" s="27"/>
      <c r="B492" s="27"/>
      <c r="C492" s="27"/>
      <c r="D492" s="27"/>
      <c r="E492" s="27"/>
      <c r="F492" s="4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15.75" customHeight="1" x14ac:dyDescent="0.2">
      <c r="A493" s="27"/>
      <c r="B493" s="27"/>
      <c r="C493" s="27"/>
      <c r="D493" s="27"/>
      <c r="E493" s="27"/>
      <c r="F493" s="4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15.75" customHeight="1" x14ac:dyDescent="0.2">
      <c r="A494" s="27"/>
      <c r="B494" s="27"/>
      <c r="C494" s="27"/>
      <c r="D494" s="27"/>
      <c r="E494" s="27"/>
      <c r="F494" s="4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15.75" customHeight="1" x14ac:dyDescent="0.2">
      <c r="A495" s="27"/>
      <c r="B495" s="27"/>
      <c r="C495" s="27"/>
      <c r="D495" s="27"/>
      <c r="E495" s="27"/>
      <c r="F495" s="4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15.75" customHeight="1" x14ac:dyDescent="0.2">
      <c r="A496" s="27"/>
      <c r="B496" s="27"/>
      <c r="C496" s="27"/>
      <c r="D496" s="27"/>
      <c r="E496" s="27"/>
      <c r="F496" s="4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15.75" customHeight="1" x14ac:dyDescent="0.2">
      <c r="A497" s="27"/>
      <c r="B497" s="27"/>
      <c r="C497" s="27"/>
      <c r="D497" s="27"/>
      <c r="E497" s="27"/>
      <c r="F497" s="4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15.75" customHeight="1" x14ac:dyDescent="0.2">
      <c r="A498" s="27"/>
      <c r="B498" s="27"/>
      <c r="C498" s="27"/>
      <c r="D498" s="27"/>
      <c r="E498" s="27"/>
      <c r="F498" s="4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15.75" customHeight="1" x14ac:dyDescent="0.2">
      <c r="A499" s="27"/>
      <c r="B499" s="27"/>
      <c r="C499" s="27"/>
      <c r="D499" s="27"/>
      <c r="E499" s="27"/>
      <c r="F499" s="4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15.75" customHeight="1" x14ac:dyDescent="0.2">
      <c r="A500" s="27"/>
      <c r="B500" s="27"/>
      <c r="C500" s="27"/>
      <c r="D500" s="27"/>
      <c r="E500" s="27"/>
      <c r="F500" s="4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15.75" customHeight="1" x14ac:dyDescent="0.2">
      <c r="A501" s="27"/>
      <c r="B501" s="27"/>
      <c r="C501" s="27"/>
      <c r="D501" s="27"/>
      <c r="E501" s="27"/>
      <c r="F501" s="4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15.75" customHeight="1" x14ac:dyDescent="0.2">
      <c r="A502" s="27"/>
      <c r="B502" s="27"/>
      <c r="C502" s="27"/>
      <c r="D502" s="27"/>
      <c r="E502" s="27"/>
      <c r="F502" s="4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15.75" customHeight="1" x14ac:dyDescent="0.2">
      <c r="A503" s="27"/>
      <c r="B503" s="27"/>
      <c r="C503" s="27"/>
      <c r="D503" s="27"/>
      <c r="E503" s="27"/>
      <c r="F503" s="4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15.75" customHeight="1" x14ac:dyDescent="0.2">
      <c r="A504" s="27"/>
      <c r="B504" s="27"/>
      <c r="C504" s="27"/>
      <c r="D504" s="27"/>
      <c r="E504" s="27"/>
      <c r="F504" s="4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15.75" customHeight="1" x14ac:dyDescent="0.2">
      <c r="A505" s="27"/>
      <c r="B505" s="27"/>
      <c r="C505" s="27"/>
      <c r="D505" s="27"/>
      <c r="E505" s="27"/>
      <c r="F505" s="4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15.75" customHeight="1" x14ac:dyDescent="0.2">
      <c r="A506" s="27"/>
      <c r="B506" s="27"/>
      <c r="C506" s="27"/>
      <c r="D506" s="27"/>
      <c r="E506" s="27"/>
      <c r="F506" s="4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15.75" customHeight="1" x14ac:dyDescent="0.2">
      <c r="A507" s="27"/>
      <c r="B507" s="27"/>
      <c r="C507" s="27"/>
      <c r="D507" s="27"/>
      <c r="E507" s="27"/>
      <c r="F507" s="4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15.75" customHeight="1" x14ac:dyDescent="0.2">
      <c r="A508" s="27"/>
      <c r="B508" s="27"/>
      <c r="C508" s="27"/>
      <c r="D508" s="27"/>
      <c r="E508" s="27"/>
      <c r="F508" s="4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15.75" customHeight="1" x14ac:dyDescent="0.2">
      <c r="A509" s="27"/>
      <c r="B509" s="27"/>
      <c r="C509" s="27"/>
      <c r="D509" s="27"/>
      <c r="E509" s="27"/>
      <c r="F509" s="4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15.75" customHeight="1" x14ac:dyDescent="0.2">
      <c r="A510" s="27"/>
      <c r="B510" s="27"/>
      <c r="C510" s="27"/>
      <c r="D510" s="27"/>
      <c r="E510" s="27"/>
      <c r="F510" s="4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15.75" customHeight="1" x14ac:dyDescent="0.2">
      <c r="A511" s="27"/>
      <c r="B511" s="27"/>
      <c r="C511" s="27"/>
      <c r="D511" s="27"/>
      <c r="E511" s="27"/>
      <c r="F511" s="4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15.75" customHeight="1" x14ac:dyDescent="0.2">
      <c r="A512" s="27"/>
      <c r="B512" s="27"/>
      <c r="C512" s="27"/>
      <c r="D512" s="27"/>
      <c r="E512" s="27"/>
      <c r="F512" s="4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15.75" customHeight="1" x14ac:dyDescent="0.2">
      <c r="A513" s="27"/>
      <c r="B513" s="27"/>
      <c r="C513" s="27"/>
      <c r="D513" s="27"/>
      <c r="E513" s="27"/>
      <c r="F513" s="4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15.75" customHeight="1" x14ac:dyDescent="0.2">
      <c r="A514" s="27"/>
      <c r="B514" s="27"/>
      <c r="C514" s="27"/>
      <c r="D514" s="27"/>
      <c r="E514" s="27"/>
      <c r="F514" s="4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15.75" customHeight="1" x14ac:dyDescent="0.2">
      <c r="A515" s="27"/>
      <c r="B515" s="27"/>
      <c r="C515" s="27"/>
      <c r="D515" s="27"/>
      <c r="E515" s="27"/>
      <c r="F515" s="4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15.75" customHeight="1" x14ac:dyDescent="0.2">
      <c r="A516" s="27"/>
      <c r="B516" s="27"/>
      <c r="C516" s="27"/>
      <c r="D516" s="27"/>
      <c r="E516" s="27"/>
      <c r="F516" s="4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15.75" customHeight="1" x14ac:dyDescent="0.2">
      <c r="A517" s="27"/>
      <c r="B517" s="27"/>
      <c r="C517" s="27"/>
      <c r="D517" s="27"/>
      <c r="E517" s="27"/>
      <c r="F517" s="4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15.75" customHeight="1" x14ac:dyDescent="0.2">
      <c r="A518" s="27"/>
      <c r="B518" s="27"/>
      <c r="C518" s="27"/>
      <c r="D518" s="27"/>
      <c r="E518" s="27"/>
      <c r="F518" s="4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15.75" customHeight="1" x14ac:dyDescent="0.2">
      <c r="A519" s="27"/>
      <c r="B519" s="27"/>
      <c r="C519" s="27"/>
      <c r="D519" s="27"/>
      <c r="E519" s="27"/>
      <c r="F519" s="4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15.75" customHeight="1" x14ac:dyDescent="0.2">
      <c r="A520" s="27"/>
      <c r="B520" s="27"/>
      <c r="C520" s="27"/>
      <c r="D520" s="27"/>
      <c r="E520" s="27"/>
      <c r="F520" s="4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15.75" customHeight="1" x14ac:dyDescent="0.2">
      <c r="A521" s="27"/>
      <c r="B521" s="27"/>
      <c r="C521" s="27"/>
      <c r="D521" s="27"/>
      <c r="E521" s="27"/>
      <c r="F521" s="4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15.75" customHeight="1" x14ac:dyDescent="0.2">
      <c r="A522" s="27"/>
      <c r="B522" s="27"/>
      <c r="C522" s="27"/>
      <c r="D522" s="27"/>
      <c r="E522" s="27"/>
      <c r="F522" s="4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15.75" customHeight="1" x14ac:dyDescent="0.2">
      <c r="A523" s="27"/>
      <c r="B523" s="27"/>
      <c r="C523" s="27"/>
      <c r="D523" s="27"/>
      <c r="E523" s="27"/>
      <c r="F523" s="4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15.75" customHeight="1" x14ac:dyDescent="0.2">
      <c r="A524" s="27"/>
      <c r="B524" s="27"/>
      <c r="C524" s="27"/>
      <c r="D524" s="27"/>
      <c r="E524" s="27"/>
      <c r="F524" s="4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15.75" customHeight="1" x14ac:dyDescent="0.2">
      <c r="A525" s="27"/>
      <c r="B525" s="27"/>
      <c r="C525" s="27"/>
      <c r="D525" s="27"/>
      <c r="E525" s="27"/>
      <c r="F525" s="4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15.75" customHeight="1" x14ac:dyDescent="0.2">
      <c r="A526" s="27"/>
      <c r="B526" s="27"/>
      <c r="C526" s="27"/>
      <c r="D526" s="27"/>
      <c r="E526" s="27"/>
      <c r="F526" s="4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15.75" customHeight="1" x14ac:dyDescent="0.2">
      <c r="A527" s="27"/>
      <c r="B527" s="27"/>
      <c r="C527" s="27"/>
      <c r="D527" s="27"/>
      <c r="E527" s="27"/>
      <c r="F527" s="4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15.75" customHeight="1" x14ac:dyDescent="0.2">
      <c r="A528" s="27"/>
      <c r="B528" s="27"/>
      <c r="C528" s="27"/>
      <c r="D528" s="27"/>
      <c r="E528" s="27"/>
      <c r="F528" s="4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15.75" customHeight="1" x14ac:dyDescent="0.2">
      <c r="A529" s="27"/>
      <c r="B529" s="27"/>
      <c r="C529" s="27"/>
      <c r="D529" s="27"/>
      <c r="E529" s="27"/>
      <c r="F529" s="4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15.75" customHeight="1" x14ac:dyDescent="0.2">
      <c r="A530" s="27"/>
      <c r="B530" s="27"/>
      <c r="C530" s="27"/>
      <c r="D530" s="27"/>
      <c r="E530" s="27"/>
      <c r="F530" s="4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15.75" customHeight="1" x14ac:dyDescent="0.2">
      <c r="A531" s="27"/>
      <c r="B531" s="27"/>
      <c r="C531" s="27"/>
      <c r="D531" s="27"/>
      <c r="E531" s="27"/>
      <c r="F531" s="4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15.75" customHeight="1" x14ac:dyDescent="0.2">
      <c r="A532" s="27"/>
      <c r="B532" s="27"/>
      <c r="C532" s="27"/>
      <c r="D532" s="27"/>
      <c r="E532" s="27"/>
      <c r="F532" s="4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15.75" customHeight="1" x14ac:dyDescent="0.2">
      <c r="A533" s="27"/>
      <c r="B533" s="27"/>
      <c r="C533" s="27"/>
      <c r="D533" s="27"/>
      <c r="E533" s="27"/>
      <c r="F533" s="4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15.75" customHeight="1" x14ac:dyDescent="0.2">
      <c r="A534" s="27"/>
      <c r="B534" s="27"/>
      <c r="C534" s="27"/>
      <c r="D534" s="27"/>
      <c r="E534" s="27"/>
      <c r="F534" s="4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15.75" customHeight="1" x14ac:dyDescent="0.2">
      <c r="A535" s="27"/>
      <c r="B535" s="27"/>
      <c r="C535" s="27"/>
      <c r="D535" s="27"/>
      <c r="E535" s="27"/>
      <c r="F535" s="4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15.75" customHeight="1" x14ac:dyDescent="0.2">
      <c r="A536" s="27"/>
      <c r="B536" s="27"/>
      <c r="C536" s="27"/>
      <c r="D536" s="27"/>
      <c r="E536" s="27"/>
      <c r="F536" s="4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15.75" customHeight="1" x14ac:dyDescent="0.2">
      <c r="A537" s="27"/>
      <c r="B537" s="27"/>
      <c r="C537" s="27"/>
      <c r="D537" s="27"/>
      <c r="E537" s="27"/>
      <c r="F537" s="4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15.75" customHeight="1" x14ac:dyDescent="0.2">
      <c r="A538" s="27"/>
      <c r="B538" s="27"/>
      <c r="C538" s="27"/>
      <c r="D538" s="27"/>
      <c r="E538" s="27"/>
      <c r="F538" s="4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15.75" customHeight="1" x14ac:dyDescent="0.2">
      <c r="A539" s="27"/>
      <c r="B539" s="27"/>
      <c r="C539" s="27"/>
      <c r="D539" s="27"/>
      <c r="E539" s="27"/>
      <c r="F539" s="4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15.75" customHeight="1" x14ac:dyDescent="0.2">
      <c r="A540" s="27"/>
      <c r="B540" s="27"/>
      <c r="C540" s="27"/>
      <c r="D540" s="27"/>
      <c r="E540" s="27"/>
      <c r="F540" s="4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15.75" customHeight="1" x14ac:dyDescent="0.2">
      <c r="A541" s="27"/>
      <c r="B541" s="27"/>
      <c r="C541" s="27"/>
      <c r="D541" s="27"/>
      <c r="E541" s="27"/>
      <c r="F541" s="4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15.75" customHeight="1" x14ac:dyDescent="0.2">
      <c r="A542" s="27"/>
      <c r="B542" s="27"/>
      <c r="C542" s="27"/>
      <c r="D542" s="27"/>
      <c r="E542" s="27"/>
      <c r="F542" s="4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15.75" customHeight="1" x14ac:dyDescent="0.2">
      <c r="A543" s="27"/>
      <c r="B543" s="27"/>
      <c r="C543" s="27"/>
      <c r="D543" s="27"/>
      <c r="E543" s="27"/>
      <c r="F543" s="4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15.75" customHeight="1" x14ac:dyDescent="0.2">
      <c r="A544" s="27"/>
      <c r="B544" s="27"/>
      <c r="C544" s="27"/>
      <c r="D544" s="27"/>
      <c r="E544" s="27"/>
      <c r="F544" s="4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15.75" customHeight="1" x14ac:dyDescent="0.2">
      <c r="A545" s="27"/>
      <c r="B545" s="27"/>
      <c r="C545" s="27"/>
      <c r="D545" s="27"/>
      <c r="E545" s="27"/>
      <c r="F545" s="4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15.75" customHeight="1" x14ac:dyDescent="0.2">
      <c r="A546" s="27"/>
      <c r="B546" s="27"/>
      <c r="C546" s="27"/>
      <c r="D546" s="27"/>
      <c r="E546" s="27"/>
      <c r="F546" s="4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15.75" customHeight="1" x14ac:dyDescent="0.2">
      <c r="A547" s="27"/>
      <c r="B547" s="27"/>
      <c r="C547" s="27"/>
      <c r="D547" s="27"/>
      <c r="E547" s="27"/>
      <c r="F547" s="4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15.75" customHeight="1" x14ac:dyDescent="0.2">
      <c r="A548" s="27"/>
      <c r="B548" s="27"/>
      <c r="C548" s="27"/>
      <c r="D548" s="27"/>
      <c r="E548" s="27"/>
      <c r="F548" s="4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15.75" customHeight="1" x14ac:dyDescent="0.2">
      <c r="A549" s="27"/>
      <c r="B549" s="27"/>
      <c r="C549" s="27"/>
      <c r="D549" s="27"/>
      <c r="E549" s="27"/>
      <c r="F549" s="4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15.75" customHeight="1" x14ac:dyDescent="0.2">
      <c r="A550" s="27"/>
      <c r="B550" s="27"/>
      <c r="C550" s="27"/>
      <c r="D550" s="27"/>
      <c r="E550" s="27"/>
      <c r="F550" s="4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15.75" customHeight="1" x14ac:dyDescent="0.2">
      <c r="A551" s="27"/>
      <c r="B551" s="27"/>
      <c r="C551" s="27"/>
      <c r="D551" s="27"/>
      <c r="E551" s="27"/>
      <c r="F551" s="4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15.75" customHeight="1" x14ac:dyDescent="0.2">
      <c r="A552" s="27"/>
      <c r="B552" s="27"/>
      <c r="C552" s="27"/>
      <c r="D552" s="27"/>
      <c r="E552" s="27"/>
      <c r="F552" s="4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15.75" customHeight="1" x14ac:dyDescent="0.2">
      <c r="A553" s="27"/>
      <c r="B553" s="27"/>
      <c r="C553" s="27"/>
      <c r="D553" s="27"/>
      <c r="E553" s="27"/>
      <c r="F553" s="4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15.75" customHeight="1" x14ac:dyDescent="0.2">
      <c r="A554" s="27"/>
      <c r="B554" s="27"/>
      <c r="C554" s="27"/>
      <c r="D554" s="27"/>
      <c r="E554" s="27"/>
      <c r="F554" s="4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15.75" customHeight="1" x14ac:dyDescent="0.2">
      <c r="A555" s="27"/>
      <c r="B555" s="27"/>
      <c r="C555" s="27"/>
      <c r="D555" s="27"/>
      <c r="E555" s="27"/>
      <c r="F555" s="4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15.75" customHeight="1" x14ac:dyDescent="0.2">
      <c r="A556" s="27"/>
      <c r="B556" s="27"/>
      <c r="C556" s="27"/>
      <c r="D556" s="27"/>
      <c r="E556" s="27"/>
      <c r="F556" s="4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15.75" customHeight="1" x14ac:dyDescent="0.2">
      <c r="A557" s="27"/>
      <c r="B557" s="27"/>
      <c r="C557" s="27"/>
      <c r="D557" s="27"/>
      <c r="E557" s="27"/>
      <c r="F557" s="4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15.75" customHeight="1" x14ac:dyDescent="0.2">
      <c r="A558" s="27"/>
      <c r="B558" s="27"/>
      <c r="C558" s="27"/>
      <c r="D558" s="27"/>
      <c r="E558" s="27"/>
      <c r="F558" s="4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15.75" customHeight="1" x14ac:dyDescent="0.2">
      <c r="A559" s="27"/>
      <c r="B559" s="27"/>
      <c r="C559" s="27"/>
      <c r="D559" s="27"/>
      <c r="E559" s="27"/>
      <c r="F559" s="4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15.75" customHeight="1" x14ac:dyDescent="0.2">
      <c r="A560" s="27"/>
      <c r="B560" s="27"/>
      <c r="C560" s="27"/>
      <c r="D560" s="27"/>
      <c r="E560" s="27"/>
      <c r="F560" s="4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15.75" customHeight="1" x14ac:dyDescent="0.2">
      <c r="A561" s="27"/>
      <c r="B561" s="27"/>
      <c r="C561" s="27"/>
      <c r="D561" s="27"/>
      <c r="E561" s="27"/>
      <c r="F561" s="4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15.75" customHeight="1" x14ac:dyDescent="0.2">
      <c r="A562" s="27"/>
      <c r="B562" s="27"/>
      <c r="C562" s="27"/>
      <c r="D562" s="27"/>
      <c r="E562" s="27"/>
      <c r="F562" s="4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15.75" customHeight="1" x14ac:dyDescent="0.2">
      <c r="A563" s="27"/>
      <c r="B563" s="27"/>
      <c r="C563" s="27"/>
      <c r="D563" s="27"/>
      <c r="E563" s="27"/>
      <c r="F563" s="4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15.75" customHeight="1" x14ac:dyDescent="0.2">
      <c r="A564" s="27"/>
      <c r="B564" s="27"/>
      <c r="C564" s="27"/>
      <c r="D564" s="27"/>
      <c r="E564" s="27"/>
      <c r="F564" s="4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15.75" customHeight="1" x14ac:dyDescent="0.2">
      <c r="A565" s="27"/>
      <c r="B565" s="27"/>
      <c r="C565" s="27"/>
      <c r="D565" s="27"/>
      <c r="E565" s="27"/>
      <c r="F565" s="4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15.75" customHeight="1" x14ac:dyDescent="0.2">
      <c r="A566" s="27"/>
      <c r="B566" s="27"/>
      <c r="C566" s="27"/>
      <c r="D566" s="27"/>
      <c r="E566" s="27"/>
      <c r="F566" s="4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15.75" customHeight="1" x14ac:dyDescent="0.2">
      <c r="A567" s="27"/>
      <c r="B567" s="27"/>
      <c r="C567" s="27"/>
      <c r="D567" s="27"/>
      <c r="E567" s="27"/>
      <c r="F567" s="4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15.75" customHeight="1" x14ac:dyDescent="0.2">
      <c r="A568" s="27"/>
      <c r="B568" s="27"/>
      <c r="C568" s="27"/>
      <c r="D568" s="27"/>
      <c r="E568" s="27"/>
      <c r="F568" s="4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15.75" customHeight="1" x14ac:dyDescent="0.2">
      <c r="A569" s="27"/>
      <c r="B569" s="27"/>
      <c r="C569" s="27"/>
      <c r="D569" s="27"/>
      <c r="E569" s="27"/>
      <c r="F569" s="4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15.75" customHeight="1" x14ac:dyDescent="0.2">
      <c r="A570" s="27"/>
      <c r="B570" s="27"/>
      <c r="C570" s="27"/>
      <c r="D570" s="27"/>
      <c r="E570" s="27"/>
      <c r="F570" s="4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15.75" customHeight="1" x14ac:dyDescent="0.2">
      <c r="A571" s="27"/>
      <c r="B571" s="27"/>
      <c r="C571" s="27"/>
      <c r="D571" s="27"/>
      <c r="E571" s="27"/>
      <c r="F571" s="4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15.75" customHeight="1" x14ac:dyDescent="0.2">
      <c r="A572" s="27"/>
      <c r="B572" s="27"/>
      <c r="C572" s="27"/>
      <c r="D572" s="27"/>
      <c r="E572" s="27"/>
      <c r="F572" s="4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15.75" customHeight="1" x14ac:dyDescent="0.2">
      <c r="A573" s="27"/>
      <c r="B573" s="27"/>
      <c r="C573" s="27"/>
      <c r="D573" s="27"/>
      <c r="E573" s="27"/>
      <c r="F573" s="4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15.75" customHeight="1" x14ac:dyDescent="0.2">
      <c r="A574" s="27"/>
      <c r="B574" s="27"/>
      <c r="C574" s="27"/>
      <c r="D574" s="27"/>
      <c r="E574" s="27"/>
      <c r="F574" s="4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15.75" customHeight="1" x14ac:dyDescent="0.2">
      <c r="A575" s="27"/>
      <c r="B575" s="27"/>
      <c r="C575" s="27"/>
      <c r="D575" s="27"/>
      <c r="E575" s="27"/>
      <c r="F575" s="4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15.75" customHeight="1" x14ac:dyDescent="0.2">
      <c r="A576" s="27"/>
      <c r="B576" s="27"/>
      <c r="C576" s="27"/>
      <c r="D576" s="27"/>
      <c r="E576" s="27"/>
      <c r="F576" s="4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15.75" customHeight="1" x14ac:dyDescent="0.2">
      <c r="A577" s="27"/>
      <c r="B577" s="27"/>
      <c r="C577" s="27"/>
      <c r="D577" s="27"/>
      <c r="E577" s="27"/>
      <c r="F577" s="4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15.75" customHeight="1" x14ac:dyDescent="0.2">
      <c r="A578" s="27"/>
      <c r="B578" s="27"/>
      <c r="C578" s="27"/>
      <c r="D578" s="27"/>
      <c r="E578" s="27"/>
      <c r="F578" s="4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15.75" customHeight="1" x14ac:dyDescent="0.2">
      <c r="A579" s="27"/>
      <c r="B579" s="27"/>
      <c r="C579" s="27"/>
      <c r="D579" s="27"/>
      <c r="E579" s="27"/>
      <c r="F579" s="4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15.75" customHeight="1" x14ac:dyDescent="0.2">
      <c r="A580" s="27"/>
      <c r="B580" s="27"/>
      <c r="C580" s="27"/>
      <c r="D580" s="27"/>
      <c r="E580" s="27"/>
      <c r="F580" s="4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15.75" customHeight="1" x14ac:dyDescent="0.2">
      <c r="A581" s="27"/>
      <c r="B581" s="27"/>
      <c r="C581" s="27"/>
      <c r="D581" s="27"/>
      <c r="E581" s="27"/>
      <c r="F581" s="4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15.75" customHeight="1" x14ac:dyDescent="0.2">
      <c r="A582" s="27"/>
      <c r="B582" s="27"/>
      <c r="C582" s="27"/>
      <c r="D582" s="27"/>
      <c r="E582" s="27"/>
      <c r="F582" s="4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15.75" customHeight="1" x14ac:dyDescent="0.2">
      <c r="A583" s="27"/>
      <c r="B583" s="27"/>
      <c r="C583" s="27"/>
      <c r="D583" s="27"/>
      <c r="E583" s="27"/>
      <c r="F583" s="4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15.75" customHeight="1" x14ac:dyDescent="0.2">
      <c r="A584" s="27"/>
      <c r="B584" s="27"/>
      <c r="C584" s="27"/>
      <c r="D584" s="27"/>
      <c r="E584" s="27"/>
      <c r="F584" s="4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15.75" customHeight="1" x14ac:dyDescent="0.2">
      <c r="A585" s="27"/>
      <c r="B585" s="27"/>
      <c r="C585" s="27"/>
      <c r="D585" s="27"/>
      <c r="E585" s="27"/>
      <c r="F585" s="4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15.75" customHeight="1" x14ac:dyDescent="0.2">
      <c r="A586" s="27"/>
      <c r="B586" s="27"/>
      <c r="C586" s="27"/>
      <c r="D586" s="27"/>
      <c r="E586" s="27"/>
      <c r="F586" s="4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15.75" customHeight="1" x14ac:dyDescent="0.2">
      <c r="A587" s="27"/>
      <c r="B587" s="27"/>
      <c r="C587" s="27"/>
      <c r="D587" s="27"/>
      <c r="E587" s="27"/>
      <c r="F587" s="4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15.75" customHeight="1" x14ac:dyDescent="0.2">
      <c r="A588" s="27"/>
      <c r="B588" s="27"/>
      <c r="C588" s="27"/>
      <c r="D588" s="27"/>
      <c r="E588" s="27"/>
      <c r="F588" s="4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15.75" customHeight="1" x14ac:dyDescent="0.2">
      <c r="A589" s="27"/>
      <c r="B589" s="27"/>
      <c r="C589" s="27"/>
      <c r="D589" s="27"/>
      <c r="E589" s="27"/>
      <c r="F589" s="4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15.75" customHeight="1" x14ac:dyDescent="0.2">
      <c r="A590" s="27"/>
      <c r="B590" s="27"/>
      <c r="C590" s="27"/>
      <c r="D590" s="27"/>
      <c r="E590" s="27"/>
      <c r="F590" s="4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15.75" customHeight="1" x14ac:dyDescent="0.2">
      <c r="A591" s="27"/>
      <c r="B591" s="27"/>
      <c r="C591" s="27"/>
      <c r="D591" s="27"/>
      <c r="E591" s="27"/>
      <c r="F591" s="4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15.75" customHeight="1" x14ac:dyDescent="0.2">
      <c r="A592" s="27"/>
      <c r="B592" s="27"/>
      <c r="C592" s="27"/>
      <c r="D592" s="27"/>
      <c r="E592" s="27"/>
      <c r="F592" s="4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15.75" customHeight="1" x14ac:dyDescent="0.2">
      <c r="A593" s="27"/>
      <c r="B593" s="27"/>
      <c r="C593" s="27"/>
      <c r="D593" s="27"/>
      <c r="E593" s="27"/>
      <c r="F593" s="4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15.75" customHeight="1" x14ac:dyDescent="0.2">
      <c r="A594" s="27"/>
      <c r="B594" s="27"/>
      <c r="C594" s="27"/>
      <c r="D594" s="27"/>
      <c r="E594" s="27"/>
      <c r="F594" s="4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15.75" customHeight="1" x14ac:dyDescent="0.2">
      <c r="A595" s="27"/>
      <c r="B595" s="27"/>
      <c r="C595" s="27"/>
      <c r="D595" s="27"/>
      <c r="E595" s="27"/>
      <c r="F595" s="4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15.75" customHeight="1" x14ac:dyDescent="0.2">
      <c r="A596" s="27"/>
      <c r="B596" s="27"/>
      <c r="C596" s="27"/>
      <c r="D596" s="27"/>
      <c r="E596" s="27"/>
      <c r="F596" s="4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15.75" customHeight="1" x14ac:dyDescent="0.2">
      <c r="A597" s="27"/>
      <c r="B597" s="27"/>
      <c r="C597" s="27"/>
      <c r="D597" s="27"/>
      <c r="E597" s="27"/>
      <c r="F597" s="4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15.75" customHeight="1" x14ac:dyDescent="0.2">
      <c r="A598" s="27"/>
      <c r="B598" s="27"/>
      <c r="C598" s="27"/>
      <c r="D598" s="27"/>
      <c r="E598" s="27"/>
      <c r="F598" s="4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15.75" customHeight="1" x14ac:dyDescent="0.2">
      <c r="A599" s="27"/>
      <c r="B599" s="27"/>
      <c r="C599" s="27"/>
      <c r="D599" s="27"/>
      <c r="E599" s="27"/>
      <c r="F599" s="4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15.75" customHeight="1" x14ac:dyDescent="0.2">
      <c r="A600" s="27"/>
      <c r="B600" s="27"/>
      <c r="C600" s="27"/>
      <c r="D600" s="27"/>
      <c r="E600" s="27"/>
      <c r="F600" s="4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15.75" customHeight="1" x14ac:dyDescent="0.2">
      <c r="A601" s="27"/>
      <c r="B601" s="27"/>
      <c r="C601" s="27"/>
      <c r="D601" s="27"/>
      <c r="E601" s="27"/>
      <c r="F601" s="4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15.75" customHeight="1" x14ac:dyDescent="0.2">
      <c r="A602" s="27"/>
      <c r="B602" s="27"/>
      <c r="C602" s="27"/>
      <c r="D602" s="27"/>
      <c r="E602" s="27"/>
      <c r="F602" s="4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15.75" customHeight="1" x14ac:dyDescent="0.2">
      <c r="A603" s="27"/>
      <c r="B603" s="27"/>
      <c r="C603" s="27"/>
      <c r="D603" s="27"/>
      <c r="E603" s="27"/>
      <c r="F603" s="4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15.75" customHeight="1" x14ac:dyDescent="0.2">
      <c r="A604" s="27"/>
      <c r="B604" s="27"/>
      <c r="C604" s="27"/>
      <c r="D604" s="27"/>
      <c r="E604" s="27"/>
      <c r="F604" s="4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15.75" customHeight="1" x14ac:dyDescent="0.2">
      <c r="A605" s="27"/>
      <c r="B605" s="27"/>
      <c r="C605" s="27"/>
      <c r="D605" s="27"/>
      <c r="E605" s="27"/>
      <c r="F605" s="4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15.75" customHeight="1" x14ac:dyDescent="0.2">
      <c r="A606" s="27"/>
      <c r="B606" s="27"/>
      <c r="C606" s="27"/>
      <c r="D606" s="27"/>
      <c r="E606" s="27"/>
      <c r="F606" s="4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15.75" customHeight="1" x14ac:dyDescent="0.2">
      <c r="A607" s="27"/>
      <c r="B607" s="27"/>
      <c r="C607" s="27"/>
      <c r="D607" s="27"/>
      <c r="E607" s="27"/>
      <c r="F607" s="4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15.75" customHeight="1" x14ac:dyDescent="0.2">
      <c r="A608" s="27"/>
      <c r="B608" s="27"/>
      <c r="C608" s="27"/>
      <c r="D608" s="27"/>
      <c r="E608" s="27"/>
      <c r="F608" s="4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15.75" customHeight="1" x14ac:dyDescent="0.2">
      <c r="A609" s="27"/>
      <c r="B609" s="27"/>
      <c r="C609" s="27"/>
      <c r="D609" s="27"/>
      <c r="E609" s="27"/>
      <c r="F609" s="4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15.75" customHeight="1" x14ac:dyDescent="0.2">
      <c r="A610" s="27"/>
      <c r="B610" s="27"/>
      <c r="C610" s="27"/>
      <c r="D610" s="27"/>
      <c r="E610" s="27"/>
      <c r="F610" s="4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15.75" customHeight="1" x14ac:dyDescent="0.2">
      <c r="A611" s="27"/>
      <c r="B611" s="27"/>
      <c r="C611" s="27"/>
      <c r="D611" s="27"/>
      <c r="E611" s="27"/>
      <c r="F611" s="4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15.75" customHeight="1" x14ac:dyDescent="0.2">
      <c r="A612" s="27"/>
      <c r="B612" s="27"/>
      <c r="C612" s="27"/>
      <c r="D612" s="27"/>
      <c r="E612" s="27"/>
      <c r="F612" s="4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15.75" customHeight="1" x14ac:dyDescent="0.2">
      <c r="A613" s="27"/>
      <c r="B613" s="27"/>
      <c r="C613" s="27"/>
      <c r="D613" s="27"/>
      <c r="E613" s="27"/>
      <c r="F613" s="4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15.75" customHeight="1" x14ac:dyDescent="0.2">
      <c r="A614" s="27"/>
      <c r="B614" s="27"/>
      <c r="C614" s="27"/>
      <c r="D614" s="27"/>
      <c r="E614" s="27"/>
      <c r="F614" s="4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15.75" customHeight="1" x14ac:dyDescent="0.2">
      <c r="A615" s="27"/>
      <c r="B615" s="27"/>
      <c r="C615" s="27"/>
      <c r="D615" s="27"/>
      <c r="E615" s="27"/>
      <c r="F615" s="4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15.75" customHeight="1" x14ac:dyDescent="0.2">
      <c r="A616" s="27"/>
      <c r="B616" s="27"/>
      <c r="C616" s="27"/>
      <c r="D616" s="27"/>
      <c r="E616" s="27"/>
      <c r="F616" s="4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15.75" customHeight="1" x14ac:dyDescent="0.2">
      <c r="A617" s="27"/>
      <c r="B617" s="27"/>
      <c r="C617" s="27"/>
      <c r="D617" s="27"/>
      <c r="E617" s="27"/>
      <c r="F617" s="4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15.75" customHeight="1" x14ac:dyDescent="0.2">
      <c r="A618" s="27"/>
      <c r="B618" s="27"/>
      <c r="C618" s="27"/>
      <c r="D618" s="27"/>
      <c r="E618" s="27"/>
      <c r="F618" s="4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15.75" customHeight="1" x14ac:dyDescent="0.2">
      <c r="A619" s="27"/>
      <c r="B619" s="27"/>
      <c r="C619" s="27"/>
      <c r="D619" s="27"/>
      <c r="E619" s="27"/>
      <c r="F619" s="4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15.75" customHeight="1" x14ac:dyDescent="0.2">
      <c r="A620" s="27"/>
      <c r="B620" s="27"/>
      <c r="C620" s="27"/>
      <c r="D620" s="27"/>
      <c r="E620" s="27"/>
      <c r="F620" s="4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15.75" customHeight="1" x14ac:dyDescent="0.2">
      <c r="A621" s="27"/>
      <c r="B621" s="27"/>
      <c r="C621" s="27"/>
      <c r="D621" s="27"/>
      <c r="E621" s="27"/>
      <c r="F621" s="4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15.75" customHeight="1" x14ac:dyDescent="0.2">
      <c r="A622" s="27"/>
      <c r="B622" s="27"/>
      <c r="C622" s="27"/>
      <c r="D622" s="27"/>
      <c r="E622" s="27"/>
      <c r="F622" s="4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15.75" customHeight="1" x14ac:dyDescent="0.2">
      <c r="A623" s="27"/>
      <c r="B623" s="27"/>
      <c r="C623" s="27"/>
      <c r="D623" s="27"/>
      <c r="E623" s="27"/>
      <c r="F623" s="4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15.75" customHeight="1" x14ac:dyDescent="0.2">
      <c r="A624" s="27"/>
      <c r="B624" s="27"/>
      <c r="C624" s="27"/>
      <c r="D624" s="27"/>
      <c r="E624" s="27"/>
      <c r="F624" s="4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15.75" customHeight="1" x14ac:dyDescent="0.2">
      <c r="A625" s="27"/>
      <c r="B625" s="27"/>
      <c r="C625" s="27"/>
      <c r="D625" s="27"/>
      <c r="E625" s="27"/>
      <c r="F625" s="4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15.75" customHeight="1" x14ac:dyDescent="0.2">
      <c r="A626" s="27"/>
      <c r="B626" s="27"/>
      <c r="C626" s="27"/>
      <c r="D626" s="27"/>
      <c r="E626" s="27"/>
      <c r="F626" s="4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15.75" customHeight="1" x14ac:dyDescent="0.2">
      <c r="A627" s="27"/>
      <c r="B627" s="27"/>
      <c r="C627" s="27"/>
      <c r="D627" s="27"/>
      <c r="E627" s="27"/>
      <c r="F627" s="4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15.75" customHeight="1" x14ac:dyDescent="0.2">
      <c r="A628" s="27"/>
      <c r="B628" s="27"/>
      <c r="C628" s="27"/>
      <c r="D628" s="27"/>
      <c r="E628" s="27"/>
      <c r="F628" s="4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15.75" customHeight="1" x14ac:dyDescent="0.2">
      <c r="A629" s="27"/>
      <c r="B629" s="27"/>
      <c r="C629" s="27"/>
      <c r="D629" s="27"/>
      <c r="E629" s="27"/>
      <c r="F629" s="4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15.75" customHeight="1" x14ac:dyDescent="0.2">
      <c r="A630" s="27"/>
      <c r="B630" s="27"/>
      <c r="C630" s="27"/>
      <c r="D630" s="27"/>
      <c r="E630" s="27"/>
      <c r="F630" s="4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15.75" customHeight="1" x14ac:dyDescent="0.2">
      <c r="A631" s="27"/>
      <c r="B631" s="27"/>
      <c r="C631" s="27"/>
      <c r="D631" s="27"/>
      <c r="E631" s="27"/>
      <c r="F631" s="4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15.75" customHeight="1" x14ac:dyDescent="0.2">
      <c r="A632" s="27"/>
      <c r="B632" s="27"/>
      <c r="C632" s="27"/>
      <c r="D632" s="27"/>
      <c r="E632" s="27"/>
      <c r="F632" s="4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15.75" customHeight="1" x14ac:dyDescent="0.2">
      <c r="A633" s="27"/>
      <c r="B633" s="27"/>
      <c r="C633" s="27"/>
      <c r="D633" s="27"/>
      <c r="E633" s="27"/>
      <c r="F633" s="4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15.75" customHeight="1" x14ac:dyDescent="0.2">
      <c r="A634" s="27"/>
      <c r="B634" s="27"/>
      <c r="C634" s="27"/>
      <c r="D634" s="27"/>
      <c r="E634" s="27"/>
      <c r="F634" s="4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15.75" customHeight="1" x14ac:dyDescent="0.2">
      <c r="A635" s="27"/>
      <c r="B635" s="27"/>
      <c r="C635" s="27"/>
      <c r="D635" s="27"/>
      <c r="E635" s="27"/>
      <c r="F635" s="4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15.75" customHeight="1" x14ac:dyDescent="0.2">
      <c r="A636" s="27"/>
      <c r="B636" s="27"/>
      <c r="C636" s="27"/>
      <c r="D636" s="27"/>
      <c r="E636" s="27"/>
      <c r="F636" s="4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15.75" customHeight="1" x14ac:dyDescent="0.2">
      <c r="A637" s="27"/>
      <c r="B637" s="27"/>
      <c r="C637" s="27"/>
      <c r="D637" s="27"/>
      <c r="E637" s="27"/>
      <c r="F637" s="4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15.75" customHeight="1" x14ac:dyDescent="0.2">
      <c r="A638" s="27"/>
      <c r="B638" s="27"/>
      <c r="C638" s="27"/>
      <c r="D638" s="27"/>
      <c r="E638" s="27"/>
      <c r="F638" s="4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15.75" customHeight="1" x14ac:dyDescent="0.2">
      <c r="A639" s="27"/>
      <c r="B639" s="27"/>
      <c r="C639" s="27"/>
      <c r="D639" s="27"/>
      <c r="E639" s="27"/>
      <c r="F639" s="4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15.75" customHeight="1" x14ac:dyDescent="0.2">
      <c r="A640" s="27"/>
      <c r="B640" s="27"/>
      <c r="C640" s="27"/>
      <c r="D640" s="27"/>
      <c r="E640" s="27"/>
      <c r="F640" s="4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15.75" customHeight="1" x14ac:dyDescent="0.2">
      <c r="A641" s="27"/>
      <c r="B641" s="27"/>
      <c r="C641" s="27"/>
      <c r="D641" s="27"/>
      <c r="E641" s="27"/>
      <c r="F641" s="4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15.75" customHeight="1" x14ac:dyDescent="0.2">
      <c r="A642" s="27"/>
      <c r="B642" s="27"/>
      <c r="C642" s="27"/>
      <c r="D642" s="27"/>
      <c r="E642" s="27"/>
      <c r="F642" s="4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15.75" customHeight="1" x14ac:dyDescent="0.2">
      <c r="A643" s="27"/>
      <c r="B643" s="27"/>
      <c r="C643" s="27"/>
      <c r="D643" s="27"/>
      <c r="E643" s="27"/>
      <c r="F643" s="4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15.75" customHeight="1" x14ac:dyDescent="0.2">
      <c r="A644" s="27"/>
      <c r="B644" s="27"/>
      <c r="C644" s="27"/>
      <c r="D644" s="27"/>
      <c r="E644" s="27"/>
      <c r="F644" s="4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15.75" customHeight="1" x14ac:dyDescent="0.2">
      <c r="A645" s="27"/>
      <c r="B645" s="27"/>
      <c r="C645" s="27"/>
      <c r="D645" s="27"/>
      <c r="E645" s="27"/>
      <c r="F645" s="4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15.75" customHeight="1" x14ac:dyDescent="0.2">
      <c r="A646" s="27"/>
      <c r="B646" s="27"/>
      <c r="C646" s="27"/>
      <c r="D646" s="27"/>
      <c r="E646" s="27"/>
      <c r="F646" s="4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15.75" customHeight="1" x14ac:dyDescent="0.2">
      <c r="A647" s="27"/>
      <c r="B647" s="27"/>
      <c r="C647" s="27"/>
      <c r="D647" s="27"/>
      <c r="E647" s="27"/>
      <c r="F647" s="4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15.75" customHeight="1" x14ac:dyDescent="0.2">
      <c r="A648" s="27"/>
      <c r="B648" s="27"/>
      <c r="C648" s="27"/>
      <c r="D648" s="27"/>
      <c r="E648" s="27"/>
      <c r="F648" s="4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15.75" customHeight="1" x14ac:dyDescent="0.2">
      <c r="A649" s="27"/>
      <c r="B649" s="27"/>
      <c r="C649" s="27"/>
      <c r="D649" s="27"/>
      <c r="E649" s="27"/>
      <c r="F649" s="4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15.75" customHeight="1" x14ac:dyDescent="0.2">
      <c r="A650" s="27"/>
      <c r="B650" s="27"/>
      <c r="C650" s="27"/>
      <c r="D650" s="27"/>
      <c r="E650" s="27"/>
      <c r="F650" s="4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15.75" customHeight="1" x14ac:dyDescent="0.2">
      <c r="A651" s="27"/>
      <c r="B651" s="27"/>
      <c r="C651" s="27"/>
      <c r="D651" s="27"/>
      <c r="E651" s="27"/>
      <c r="F651" s="4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15.75" customHeight="1" x14ac:dyDescent="0.2">
      <c r="A652" s="27"/>
      <c r="B652" s="27"/>
      <c r="C652" s="27"/>
      <c r="D652" s="27"/>
      <c r="E652" s="27"/>
      <c r="F652" s="4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15.75" customHeight="1" x14ac:dyDescent="0.2">
      <c r="A653" s="27"/>
      <c r="B653" s="27"/>
      <c r="C653" s="27"/>
      <c r="D653" s="27"/>
      <c r="E653" s="27"/>
      <c r="F653" s="4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15.75" customHeight="1" x14ac:dyDescent="0.2">
      <c r="A654" s="27"/>
      <c r="B654" s="27"/>
      <c r="C654" s="27"/>
      <c r="D654" s="27"/>
      <c r="E654" s="27"/>
      <c r="F654" s="4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15.75" customHeight="1" x14ac:dyDescent="0.2">
      <c r="A655" s="27"/>
      <c r="B655" s="27"/>
      <c r="C655" s="27"/>
      <c r="D655" s="27"/>
      <c r="E655" s="27"/>
      <c r="F655" s="4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15.75" customHeight="1" x14ac:dyDescent="0.2">
      <c r="A656" s="27"/>
      <c r="B656" s="27"/>
      <c r="C656" s="27"/>
      <c r="D656" s="27"/>
      <c r="E656" s="27"/>
      <c r="F656" s="4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15.75" customHeight="1" x14ac:dyDescent="0.2">
      <c r="A657" s="27"/>
      <c r="B657" s="27"/>
      <c r="C657" s="27"/>
      <c r="D657" s="27"/>
      <c r="E657" s="27"/>
      <c r="F657" s="4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15.75" customHeight="1" x14ac:dyDescent="0.2">
      <c r="A658" s="27"/>
      <c r="B658" s="27"/>
      <c r="C658" s="27"/>
      <c r="D658" s="27"/>
      <c r="E658" s="27"/>
      <c r="F658" s="4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15.75" customHeight="1" x14ac:dyDescent="0.2">
      <c r="A659" s="27"/>
      <c r="B659" s="27"/>
      <c r="C659" s="27"/>
      <c r="D659" s="27"/>
      <c r="E659" s="27"/>
      <c r="F659" s="4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15.75" customHeight="1" x14ac:dyDescent="0.2">
      <c r="A660" s="27"/>
      <c r="B660" s="27"/>
      <c r="C660" s="27"/>
      <c r="D660" s="27"/>
      <c r="E660" s="27"/>
      <c r="F660" s="4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15.75" customHeight="1" x14ac:dyDescent="0.2">
      <c r="A661" s="27"/>
      <c r="B661" s="27"/>
      <c r="C661" s="27"/>
      <c r="D661" s="27"/>
      <c r="E661" s="27"/>
      <c r="F661" s="4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15.75" customHeight="1" x14ac:dyDescent="0.2">
      <c r="A662" s="27"/>
      <c r="B662" s="27"/>
      <c r="C662" s="27"/>
      <c r="D662" s="27"/>
      <c r="E662" s="27"/>
      <c r="F662" s="4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15.75" customHeight="1" x14ac:dyDescent="0.2">
      <c r="A663" s="27"/>
      <c r="B663" s="27"/>
      <c r="C663" s="27"/>
      <c r="D663" s="27"/>
      <c r="E663" s="27"/>
      <c r="F663" s="4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15.75" customHeight="1" x14ac:dyDescent="0.2">
      <c r="A664" s="27"/>
      <c r="B664" s="27"/>
      <c r="C664" s="27"/>
      <c r="D664" s="27"/>
      <c r="E664" s="27"/>
      <c r="F664" s="4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15.75" customHeight="1" x14ac:dyDescent="0.2">
      <c r="A665" s="27"/>
      <c r="B665" s="27"/>
      <c r="C665" s="27"/>
      <c r="D665" s="27"/>
      <c r="E665" s="27"/>
      <c r="F665" s="4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15.75" customHeight="1" x14ac:dyDescent="0.2">
      <c r="A666" s="27"/>
      <c r="B666" s="27"/>
      <c r="C666" s="27"/>
      <c r="D666" s="27"/>
      <c r="E666" s="27"/>
      <c r="F666" s="4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15.75" customHeight="1" x14ac:dyDescent="0.2">
      <c r="A667" s="27"/>
      <c r="B667" s="27"/>
      <c r="C667" s="27"/>
      <c r="D667" s="27"/>
      <c r="E667" s="27"/>
      <c r="F667" s="4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15.75" customHeight="1" x14ac:dyDescent="0.2">
      <c r="A668" s="27"/>
      <c r="B668" s="27"/>
      <c r="C668" s="27"/>
      <c r="D668" s="27"/>
      <c r="E668" s="27"/>
      <c r="F668" s="4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15.75" customHeight="1" x14ac:dyDescent="0.2">
      <c r="A669" s="27"/>
      <c r="B669" s="27"/>
      <c r="C669" s="27"/>
      <c r="D669" s="27"/>
      <c r="E669" s="27"/>
      <c r="F669" s="4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15.75" customHeight="1" x14ac:dyDescent="0.2">
      <c r="A670" s="27"/>
      <c r="B670" s="27"/>
      <c r="C670" s="27"/>
      <c r="D670" s="27"/>
      <c r="E670" s="27"/>
      <c r="F670" s="4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15.75" customHeight="1" x14ac:dyDescent="0.2">
      <c r="A671" s="27"/>
      <c r="B671" s="27"/>
      <c r="C671" s="27"/>
      <c r="D671" s="27"/>
      <c r="E671" s="27"/>
      <c r="F671" s="4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15.75" customHeight="1" x14ac:dyDescent="0.2">
      <c r="A672" s="27"/>
      <c r="B672" s="27"/>
      <c r="C672" s="27"/>
      <c r="D672" s="27"/>
      <c r="E672" s="27"/>
      <c r="F672" s="4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15.75" customHeight="1" x14ac:dyDescent="0.2">
      <c r="A673" s="27"/>
      <c r="B673" s="27"/>
      <c r="C673" s="27"/>
      <c r="D673" s="27"/>
      <c r="E673" s="27"/>
      <c r="F673" s="4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15.75" customHeight="1" x14ac:dyDescent="0.2">
      <c r="A674" s="27"/>
      <c r="B674" s="27"/>
      <c r="C674" s="27"/>
      <c r="D674" s="27"/>
      <c r="E674" s="27"/>
      <c r="F674" s="4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15.75" customHeight="1" x14ac:dyDescent="0.2">
      <c r="A675" s="27"/>
      <c r="B675" s="27"/>
      <c r="C675" s="27"/>
      <c r="D675" s="27"/>
      <c r="E675" s="27"/>
      <c r="F675" s="4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15.75" customHeight="1" x14ac:dyDescent="0.2">
      <c r="A676" s="27"/>
      <c r="B676" s="27"/>
      <c r="C676" s="27"/>
      <c r="D676" s="27"/>
      <c r="E676" s="27"/>
      <c r="F676" s="4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15.75" customHeight="1" x14ac:dyDescent="0.2">
      <c r="A677" s="27"/>
      <c r="B677" s="27"/>
      <c r="C677" s="27"/>
      <c r="D677" s="27"/>
      <c r="E677" s="27"/>
      <c r="F677" s="4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15.75" customHeight="1" x14ac:dyDescent="0.2">
      <c r="A678" s="27"/>
      <c r="B678" s="27"/>
      <c r="C678" s="27"/>
      <c r="D678" s="27"/>
      <c r="E678" s="27"/>
      <c r="F678" s="4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15.75" customHeight="1" x14ac:dyDescent="0.2">
      <c r="A679" s="27"/>
      <c r="B679" s="27"/>
      <c r="C679" s="27"/>
      <c r="D679" s="27"/>
      <c r="E679" s="27"/>
      <c r="F679" s="4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15.75" customHeight="1" x14ac:dyDescent="0.2">
      <c r="A680" s="27"/>
      <c r="B680" s="27"/>
      <c r="C680" s="27"/>
      <c r="D680" s="27"/>
      <c r="E680" s="27"/>
      <c r="F680" s="4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15.75" customHeight="1" x14ac:dyDescent="0.2">
      <c r="A681" s="27"/>
      <c r="B681" s="27"/>
      <c r="C681" s="27"/>
      <c r="D681" s="27"/>
      <c r="E681" s="27"/>
      <c r="F681" s="4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15.75" customHeight="1" x14ac:dyDescent="0.2">
      <c r="A682" s="27"/>
      <c r="B682" s="27"/>
      <c r="C682" s="27"/>
      <c r="D682" s="27"/>
      <c r="E682" s="27"/>
      <c r="F682" s="4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15.75" customHeight="1" x14ac:dyDescent="0.2">
      <c r="A683" s="27"/>
      <c r="B683" s="27"/>
      <c r="C683" s="27"/>
      <c r="D683" s="27"/>
      <c r="E683" s="27"/>
      <c r="F683" s="4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15.75" customHeight="1" x14ac:dyDescent="0.2">
      <c r="A684" s="27"/>
      <c r="B684" s="27"/>
      <c r="C684" s="27"/>
      <c r="D684" s="27"/>
      <c r="E684" s="27"/>
      <c r="F684" s="4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15.75" customHeight="1" x14ac:dyDescent="0.2">
      <c r="A685" s="27"/>
      <c r="B685" s="27"/>
      <c r="C685" s="27"/>
      <c r="D685" s="27"/>
      <c r="E685" s="27"/>
      <c r="F685" s="4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15.75" customHeight="1" x14ac:dyDescent="0.2">
      <c r="A686" s="27"/>
      <c r="B686" s="27"/>
      <c r="C686" s="27"/>
      <c r="D686" s="27"/>
      <c r="E686" s="27"/>
      <c r="F686" s="4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15.75" customHeight="1" x14ac:dyDescent="0.2">
      <c r="A687" s="27"/>
      <c r="B687" s="27"/>
      <c r="C687" s="27"/>
      <c r="D687" s="27"/>
      <c r="E687" s="27"/>
      <c r="F687" s="4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15.75" customHeight="1" x14ac:dyDescent="0.2">
      <c r="A688" s="27"/>
      <c r="B688" s="27"/>
      <c r="C688" s="27"/>
      <c r="D688" s="27"/>
      <c r="E688" s="27"/>
      <c r="F688" s="4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15.75" customHeight="1" x14ac:dyDescent="0.2">
      <c r="A689" s="27"/>
      <c r="B689" s="27"/>
      <c r="C689" s="27"/>
      <c r="D689" s="27"/>
      <c r="E689" s="27"/>
      <c r="F689" s="4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15.75" customHeight="1" x14ac:dyDescent="0.2">
      <c r="A690" s="27"/>
      <c r="B690" s="27"/>
      <c r="C690" s="27"/>
      <c r="D690" s="27"/>
      <c r="E690" s="27"/>
      <c r="F690" s="4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15.75" customHeight="1" x14ac:dyDescent="0.2">
      <c r="A691" s="27"/>
      <c r="B691" s="27"/>
      <c r="C691" s="27"/>
      <c r="D691" s="27"/>
      <c r="E691" s="27"/>
      <c r="F691" s="4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15.75" customHeight="1" x14ac:dyDescent="0.2">
      <c r="A692" s="27"/>
      <c r="B692" s="27"/>
      <c r="C692" s="27"/>
      <c r="D692" s="27"/>
      <c r="E692" s="27"/>
      <c r="F692" s="4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15.75" customHeight="1" x14ac:dyDescent="0.2">
      <c r="A693" s="27"/>
      <c r="B693" s="27"/>
      <c r="C693" s="27"/>
      <c r="D693" s="27"/>
      <c r="E693" s="27"/>
      <c r="F693" s="4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15.75" customHeight="1" x14ac:dyDescent="0.2">
      <c r="A694" s="27"/>
      <c r="B694" s="27"/>
      <c r="C694" s="27"/>
      <c r="D694" s="27"/>
      <c r="E694" s="27"/>
      <c r="F694" s="4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15.75" customHeight="1" x14ac:dyDescent="0.2">
      <c r="A695" s="27"/>
      <c r="B695" s="27"/>
      <c r="C695" s="27"/>
      <c r="D695" s="27"/>
      <c r="E695" s="27"/>
      <c r="F695" s="4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15.75" customHeight="1" x14ac:dyDescent="0.2">
      <c r="A696" s="27"/>
      <c r="B696" s="27"/>
      <c r="C696" s="27"/>
      <c r="D696" s="27"/>
      <c r="E696" s="27"/>
      <c r="F696" s="4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15.75" customHeight="1" x14ac:dyDescent="0.2">
      <c r="A697" s="27"/>
      <c r="B697" s="27"/>
      <c r="C697" s="27"/>
      <c r="D697" s="27"/>
      <c r="E697" s="27"/>
      <c r="F697" s="4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15.75" customHeight="1" x14ac:dyDescent="0.2">
      <c r="A698" s="27"/>
      <c r="B698" s="27"/>
      <c r="C698" s="27"/>
      <c r="D698" s="27"/>
      <c r="E698" s="27"/>
      <c r="F698" s="4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15.75" customHeight="1" x14ac:dyDescent="0.2">
      <c r="A699" s="27"/>
      <c r="B699" s="27"/>
      <c r="C699" s="27"/>
      <c r="D699" s="27"/>
      <c r="E699" s="27"/>
      <c r="F699" s="4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15.75" customHeight="1" x14ac:dyDescent="0.2">
      <c r="A700" s="27"/>
      <c r="B700" s="27"/>
      <c r="C700" s="27"/>
      <c r="D700" s="27"/>
      <c r="E700" s="27"/>
      <c r="F700" s="4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15.75" customHeight="1" x14ac:dyDescent="0.2">
      <c r="A701" s="27"/>
      <c r="B701" s="27"/>
      <c r="C701" s="27"/>
      <c r="D701" s="27"/>
      <c r="E701" s="27"/>
      <c r="F701" s="4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15.75" customHeight="1" x14ac:dyDescent="0.2">
      <c r="A702" s="27"/>
      <c r="B702" s="27"/>
      <c r="C702" s="27"/>
      <c r="D702" s="27"/>
      <c r="E702" s="27"/>
      <c r="F702" s="4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15.75" customHeight="1" x14ac:dyDescent="0.2">
      <c r="A703" s="27"/>
      <c r="B703" s="27"/>
      <c r="C703" s="27"/>
      <c r="D703" s="27"/>
      <c r="E703" s="27"/>
      <c r="F703" s="4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15.75" customHeight="1" x14ac:dyDescent="0.2">
      <c r="A704" s="27"/>
      <c r="B704" s="27"/>
      <c r="C704" s="27"/>
      <c r="D704" s="27"/>
      <c r="E704" s="27"/>
      <c r="F704" s="4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15.75" customHeight="1" x14ac:dyDescent="0.2">
      <c r="A705" s="27"/>
      <c r="B705" s="27"/>
      <c r="C705" s="27"/>
      <c r="D705" s="27"/>
      <c r="E705" s="27"/>
      <c r="F705" s="4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15.75" customHeight="1" x14ac:dyDescent="0.2">
      <c r="A706" s="27"/>
      <c r="B706" s="27"/>
      <c r="C706" s="27"/>
      <c r="D706" s="27"/>
      <c r="E706" s="27"/>
      <c r="F706" s="4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15.75" customHeight="1" x14ac:dyDescent="0.2">
      <c r="A707" s="27"/>
      <c r="B707" s="27"/>
      <c r="C707" s="27"/>
      <c r="D707" s="27"/>
      <c r="E707" s="27"/>
      <c r="F707" s="4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15.75" customHeight="1" x14ac:dyDescent="0.2">
      <c r="A708" s="27"/>
      <c r="B708" s="27"/>
      <c r="C708" s="27"/>
      <c r="D708" s="27"/>
      <c r="E708" s="27"/>
      <c r="F708" s="4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15.75" customHeight="1" x14ac:dyDescent="0.2">
      <c r="A709" s="27"/>
      <c r="B709" s="27"/>
      <c r="C709" s="27"/>
      <c r="D709" s="27"/>
      <c r="E709" s="27"/>
      <c r="F709" s="4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15.75" customHeight="1" x14ac:dyDescent="0.2">
      <c r="A710" s="27"/>
      <c r="B710" s="27"/>
      <c r="C710" s="27"/>
      <c r="D710" s="27"/>
      <c r="E710" s="27"/>
      <c r="F710" s="4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15.75" customHeight="1" x14ac:dyDescent="0.2">
      <c r="A711" s="27"/>
      <c r="B711" s="27"/>
      <c r="C711" s="27"/>
      <c r="D711" s="27"/>
      <c r="E711" s="27"/>
      <c r="F711" s="4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15.75" customHeight="1" x14ac:dyDescent="0.2">
      <c r="A712" s="27"/>
      <c r="B712" s="27"/>
      <c r="C712" s="27"/>
      <c r="D712" s="27"/>
      <c r="E712" s="27"/>
      <c r="F712" s="4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15.75" customHeight="1" x14ac:dyDescent="0.2">
      <c r="A713" s="27"/>
      <c r="B713" s="27"/>
      <c r="C713" s="27"/>
      <c r="D713" s="27"/>
      <c r="E713" s="27"/>
      <c r="F713" s="4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15.75" customHeight="1" x14ac:dyDescent="0.2">
      <c r="A714" s="27"/>
      <c r="B714" s="27"/>
      <c r="C714" s="27"/>
      <c r="D714" s="27"/>
      <c r="E714" s="27"/>
      <c r="F714" s="4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15.75" customHeight="1" x14ac:dyDescent="0.2">
      <c r="A715" s="27"/>
      <c r="B715" s="27"/>
      <c r="C715" s="27"/>
      <c r="D715" s="27"/>
      <c r="E715" s="27"/>
      <c r="F715" s="4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15.75" customHeight="1" x14ac:dyDescent="0.2">
      <c r="A716" s="27"/>
      <c r="B716" s="27"/>
      <c r="C716" s="27"/>
      <c r="D716" s="27"/>
      <c r="E716" s="27"/>
      <c r="F716" s="4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15.75" customHeight="1" x14ac:dyDescent="0.2">
      <c r="A717" s="27"/>
      <c r="B717" s="27"/>
      <c r="C717" s="27"/>
      <c r="D717" s="27"/>
      <c r="E717" s="27"/>
      <c r="F717" s="4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15.75" customHeight="1" x14ac:dyDescent="0.2">
      <c r="A718" s="27"/>
      <c r="B718" s="27"/>
      <c r="C718" s="27"/>
      <c r="D718" s="27"/>
      <c r="E718" s="27"/>
      <c r="F718" s="4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15.75" customHeight="1" x14ac:dyDescent="0.2">
      <c r="A719" s="27"/>
      <c r="B719" s="27"/>
      <c r="C719" s="27"/>
      <c r="D719" s="27"/>
      <c r="E719" s="27"/>
      <c r="F719" s="4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15.75" customHeight="1" x14ac:dyDescent="0.2">
      <c r="A720" s="27"/>
      <c r="B720" s="27"/>
      <c r="C720" s="27"/>
      <c r="D720" s="27"/>
      <c r="E720" s="27"/>
      <c r="F720" s="4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15.75" customHeight="1" x14ac:dyDescent="0.2">
      <c r="A721" s="27"/>
      <c r="B721" s="27"/>
      <c r="C721" s="27"/>
      <c r="D721" s="27"/>
      <c r="E721" s="27"/>
      <c r="F721" s="4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15.75" customHeight="1" x14ac:dyDescent="0.2">
      <c r="A722" s="27"/>
      <c r="B722" s="27"/>
      <c r="C722" s="27"/>
      <c r="D722" s="27"/>
      <c r="E722" s="27"/>
      <c r="F722" s="4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15.75" customHeight="1" x14ac:dyDescent="0.2">
      <c r="A723" s="27"/>
      <c r="B723" s="27"/>
      <c r="C723" s="27"/>
      <c r="D723" s="27"/>
      <c r="E723" s="27"/>
      <c r="F723" s="4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15.75" customHeight="1" x14ac:dyDescent="0.2">
      <c r="A724" s="27"/>
      <c r="B724" s="27"/>
      <c r="C724" s="27"/>
      <c r="D724" s="27"/>
      <c r="E724" s="27"/>
      <c r="F724" s="4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15.75" customHeight="1" x14ac:dyDescent="0.2">
      <c r="A725" s="27"/>
      <c r="B725" s="27"/>
      <c r="C725" s="27"/>
      <c r="D725" s="27"/>
      <c r="E725" s="27"/>
      <c r="F725" s="4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15.75" customHeight="1" x14ac:dyDescent="0.2">
      <c r="A726" s="27"/>
      <c r="B726" s="27"/>
      <c r="C726" s="27"/>
      <c r="D726" s="27"/>
      <c r="E726" s="27"/>
      <c r="F726" s="4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15.75" customHeight="1" x14ac:dyDescent="0.2">
      <c r="A727" s="27"/>
      <c r="B727" s="27"/>
      <c r="C727" s="27"/>
      <c r="D727" s="27"/>
      <c r="E727" s="27"/>
      <c r="F727" s="4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15.75" customHeight="1" x14ac:dyDescent="0.2">
      <c r="A728" s="27"/>
      <c r="B728" s="27"/>
      <c r="C728" s="27"/>
      <c r="D728" s="27"/>
      <c r="E728" s="27"/>
      <c r="F728" s="4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15.75" customHeight="1" x14ac:dyDescent="0.2">
      <c r="A729" s="27"/>
      <c r="B729" s="27"/>
      <c r="C729" s="27"/>
      <c r="D729" s="27"/>
      <c r="E729" s="27"/>
      <c r="F729" s="4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15.75" customHeight="1" x14ac:dyDescent="0.2">
      <c r="A730" s="27"/>
      <c r="B730" s="27"/>
      <c r="C730" s="27"/>
      <c r="D730" s="27"/>
      <c r="E730" s="27"/>
      <c r="F730" s="4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15.75" customHeight="1" x14ac:dyDescent="0.2">
      <c r="A731" s="27"/>
      <c r="B731" s="27"/>
      <c r="C731" s="27"/>
      <c r="D731" s="27"/>
      <c r="E731" s="27"/>
      <c r="F731" s="4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15.75" customHeight="1" x14ac:dyDescent="0.2">
      <c r="A732" s="27"/>
      <c r="B732" s="27"/>
      <c r="C732" s="27"/>
      <c r="D732" s="27"/>
      <c r="E732" s="27"/>
      <c r="F732" s="4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15.75" customHeight="1" x14ac:dyDescent="0.2">
      <c r="A733" s="27"/>
      <c r="B733" s="27"/>
      <c r="C733" s="27"/>
      <c r="D733" s="27"/>
      <c r="E733" s="27"/>
      <c r="F733" s="4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15.75" customHeight="1" x14ac:dyDescent="0.2">
      <c r="A734" s="27"/>
      <c r="B734" s="27"/>
      <c r="C734" s="27"/>
      <c r="D734" s="27"/>
      <c r="E734" s="27"/>
      <c r="F734" s="4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15.75" customHeight="1" x14ac:dyDescent="0.2">
      <c r="A735" s="27"/>
      <c r="B735" s="27"/>
      <c r="C735" s="27"/>
      <c r="D735" s="27"/>
      <c r="E735" s="27"/>
      <c r="F735" s="4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15.75" customHeight="1" x14ac:dyDescent="0.2">
      <c r="A736" s="27"/>
      <c r="B736" s="27"/>
      <c r="C736" s="27"/>
      <c r="D736" s="27"/>
      <c r="E736" s="27"/>
      <c r="F736" s="4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15.75" customHeight="1" x14ac:dyDescent="0.2">
      <c r="A737" s="27"/>
      <c r="B737" s="27"/>
      <c r="C737" s="27"/>
      <c r="D737" s="27"/>
      <c r="E737" s="27"/>
      <c r="F737" s="4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15.75" customHeight="1" x14ac:dyDescent="0.2">
      <c r="A738" s="27"/>
      <c r="B738" s="27"/>
      <c r="C738" s="27"/>
      <c r="D738" s="27"/>
      <c r="E738" s="27"/>
      <c r="F738" s="4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15.75" customHeight="1" x14ac:dyDescent="0.2">
      <c r="A739" s="27"/>
      <c r="B739" s="27"/>
      <c r="C739" s="27"/>
      <c r="D739" s="27"/>
      <c r="E739" s="27"/>
      <c r="F739" s="4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15.75" customHeight="1" x14ac:dyDescent="0.2">
      <c r="A740" s="27"/>
      <c r="B740" s="27"/>
      <c r="C740" s="27"/>
      <c r="D740" s="27"/>
      <c r="E740" s="27"/>
      <c r="F740" s="4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15.75" customHeight="1" x14ac:dyDescent="0.2">
      <c r="A741" s="27"/>
      <c r="B741" s="27"/>
      <c r="C741" s="27"/>
      <c r="D741" s="27"/>
      <c r="E741" s="27"/>
      <c r="F741" s="4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15.75" customHeight="1" x14ac:dyDescent="0.2">
      <c r="A742" s="27"/>
      <c r="B742" s="27"/>
      <c r="C742" s="27"/>
      <c r="D742" s="27"/>
      <c r="E742" s="27"/>
      <c r="F742" s="4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15.75" customHeight="1" x14ac:dyDescent="0.2">
      <c r="A743" s="27"/>
      <c r="B743" s="27"/>
      <c r="C743" s="27"/>
      <c r="D743" s="27"/>
      <c r="E743" s="27"/>
      <c r="F743" s="4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15.75" customHeight="1" x14ac:dyDescent="0.2">
      <c r="A744" s="27"/>
      <c r="B744" s="27"/>
      <c r="C744" s="27"/>
      <c r="D744" s="27"/>
      <c r="E744" s="27"/>
      <c r="F744" s="4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15.75" customHeight="1" x14ac:dyDescent="0.2">
      <c r="A745" s="27"/>
      <c r="B745" s="27"/>
      <c r="C745" s="27"/>
      <c r="D745" s="27"/>
      <c r="E745" s="27"/>
      <c r="F745" s="4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15.75" customHeight="1" x14ac:dyDescent="0.2">
      <c r="A746" s="27"/>
      <c r="B746" s="27"/>
      <c r="C746" s="27"/>
      <c r="D746" s="27"/>
      <c r="E746" s="27"/>
      <c r="F746" s="4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15.75" customHeight="1" x14ac:dyDescent="0.2">
      <c r="A747" s="27"/>
      <c r="B747" s="27"/>
      <c r="C747" s="27"/>
      <c r="D747" s="27"/>
      <c r="E747" s="27"/>
      <c r="F747" s="4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15.75" customHeight="1" x14ac:dyDescent="0.2">
      <c r="A748" s="27"/>
      <c r="B748" s="27"/>
      <c r="C748" s="27"/>
      <c r="D748" s="27"/>
      <c r="E748" s="27"/>
      <c r="F748" s="4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15.75" customHeight="1" x14ac:dyDescent="0.2">
      <c r="A749" s="27"/>
      <c r="B749" s="27"/>
      <c r="C749" s="27"/>
      <c r="D749" s="27"/>
      <c r="E749" s="27"/>
      <c r="F749" s="4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15.75" customHeight="1" x14ac:dyDescent="0.2">
      <c r="A750" s="27"/>
      <c r="B750" s="27"/>
      <c r="C750" s="27"/>
      <c r="D750" s="27"/>
      <c r="E750" s="27"/>
      <c r="F750" s="4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15.75" customHeight="1" x14ac:dyDescent="0.2">
      <c r="A751" s="27"/>
      <c r="B751" s="27"/>
      <c r="C751" s="27"/>
      <c r="D751" s="27"/>
      <c r="E751" s="27"/>
      <c r="F751" s="4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15.75" customHeight="1" x14ac:dyDescent="0.2">
      <c r="A752" s="27"/>
      <c r="B752" s="27"/>
      <c r="C752" s="27"/>
      <c r="D752" s="27"/>
      <c r="E752" s="27"/>
      <c r="F752" s="4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15.75" customHeight="1" x14ac:dyDescent="0.2">
      <c r="A753" s="27"/>
      <c r="B753" s="27"/>
      <c r="C753" s="27"/>
      <c r="D753" s="27"/>
      <c r="E753" s="27"/>
      <c r="F753" s="4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15.75" customHeight="1" x14ac:dyDescent="0.2">
      <c r="A754" s="27"/>
      <c r="B754" s="27"/>
      <c r="C754" s="27"/>
      <c r="D754" s="27"/>
      <c r="E754" s="27"/>
      <c r="F754" s="4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15.75" customHeight="1" x14ac:dyDescent="0.2">
      <c r="A755" s="27"/>
      <c r="B755" s="27"/>
      <c r="C755" s="27"/>
      <c r="D755" s="27"/>
      <c r="E755" s="27"/>
      <c r="F755" s="4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15.75" customHeight="1" x14ac:dyDescent="0.2">
      <c r="A756" s="27"/>
      <c r="B756" s="27"/>
      <c r="C756" s="27"/>
      <c r="D756" s="27"/>
      <c r="E756" s="27"/>
      <c r="F756" s="4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15.75" customHeight="1" x14ac:dyDescent="0.2">
      <c r="A757" s="27"/>
      <c r="B757" s="27"/>
      <c r="C757" s="27"/>
      <c r="D757" s="27"/>
      <c r="E757" s="27"/>
      <c r="F757" s="4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15.75" customHeight="1" x14ac:dyDescent="0.2">
      <c r="A758" s="27"/>
      <c r="B758" s="27"/>
      <c r="C758" s="27"/>
      <c r="D758" s="27"/>
      <c r="E758" s="27"/>
      <c r="F758" s="4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15.75" customHeight="1" x14ac:dyDescent="0.2">
      <c r="A759" s="27"/>
      <c r="B759" s="27"/>
      <c r="C759" s="27"/>
      <c r="D759" s="27"/>
      <c r="E759" s="27"/>
      <c r="F759" s="4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15.75" customHeight="1" x14ac:dyDescent="0.2">
      <c r="A760" s="27"/>
      <c r="B760" s="27"/>
      <c r="C760" s="27"/>
      <c r="D760" s="27"/>
      <c r="E760" s="27"/>
      <c r="F760" s="4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15.75" customHeight="1" x14ac:dyDescent="0.2">
      <c r="A761" s="27"/>
      <c r="B761" s="27"/>
      <c r="C761" s="27"/>
      <c r="D761" s="27"/>
      <c r="E761" s="27"/>
      <c r="F761" s="4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15.75" customHeight="1" x14ac:dyDescent="0.2">
      <c r="A762" s="27"/>
      <c r="B762" s="27"/>
      <c r="C762" s="27"/>
      <c r="D762" s="27"/>
      <c r="E762" s="27"/>
      <c r="F762" s="4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15.75" customHeight="1" x14ac:dyDescent="0.2">
      <c r="A763" s="27"/>
      <c r="B763" s="27"/>
      <c r="C763" s="27"/>
      <c r="D763" s="27"/>
      <c r="E763" s="27"/>
      <c r="F763" s="4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15.75" customHeight="1" x14ac:dyDescent="0.2">
      <c r="A764" s="27"/>
      <c r="B764" s="27"/>
      <c r="C764" s="27"/>
      <c r="D764" s="27"/>
      <c r="E764" s="27"/>
      <c r="F764" s="4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15.75" customHeight="1" x14ac:dyDescent="0.2">
      <c r="A765" s="27"/>
      <c r="B765" s="27"/>
      <c r="C765" s="27"/>
      <c r="D765" s="27"/>
      <c r="E765" s="27"/>
      <c r="F765" s="4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15.75" customHeight="1" x14ac:dyDescent="0.2">
      <c r="A766" s="27"/>
      <c r="B766" s="27"/>
      <c r="C766" s="27"/>
      <c r="D766" s="27"/>
      <c r="E766" s="27"/>
      <c r="F766" s="4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15.75" customHeight="1" x14ac:dyDescent="0.2">
      <c r="A767" s="27"/>
      <c r="B767" s="27"/>
      <c r="C767" s="27"/>
      <c r="D767" s="27"/>
      <c r="E767" s="27"/>
      <c r="F767" s="4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15.75" customHeight="1" x14ac:dyDescent="0.2">
      <c r="A768" s="27"/>
      <c r="B768" s="27"/>
      <c r="C768" s="27"/>
      <c r="D768" s="27"/>
      <c r="E768" s="27"/>
      <c r="F768" s="4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15.75" customHeight="1" x14ac:dyDescent="0.2">
      <c r="A769" s="27"/>
      <c r="B769" s="27"/>
      <c r="C769" s="27"/>
      <c r="D769" s="27"/>
      <c r="E769" s="27"/>
      <c r="F769" s="4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15.75" customHeight="1" x14ac:dyDescent="0.2">
      <c r="A770" s="27"/>
      <c r="B770" s="27"/>
      <c r="C770" s="27"/>
      <c r="D770" s="27"/>
      <c r="E770" s="27"/>
      <c r="F770" s="4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15.75" customHeight="1" x14ac:dyDescent="0.2">
      <c r="A771" s="27"/>
      <c r="B771" s="27"/>
      <c r="C771" s="27"/>
      <c r="D771" s="27"/>
      <c r="E771" s="27"/>
      <c r="F771" s="4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15.75" customHeight="1" x14ac:dyDescent="0.2">
      <c r="A772" s="27"/>
      <c r="B772" s="27"/>
      <c r="C772" s="27"/>
      <c r="D772" s="27"/>
      <c r="E772" s="27"/>
      <c r="F772" s="4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15.75" customHeight="1" x14ac:dyDescent="0.2">
      <c r="A773" s="27"/>
      <c r="B773" s="27"/>
      <c r="C773" s="27"/>
      <c r="D773" s="27"/>
      <c r="E773" s="27"/>
      <c r="F773" s="4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15.75" customHeight="1" x14ac:dyDescent="0.2">
      <c r="A774" s="27"/>
      <c r="B774" s="27"/>
      <c r="C774" s="27"/>
      <c r="D774" s="27"/>
      <c r="E774" s="27"/>
      <c r="F774" s="4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15.75" customHeight="1" x14ac:dyDescent="0.2">
      <c r="A775" s="27"/>
      <c r="B775" s="27"/>
      <c r="C775" s="27"/>
      <c r="D775" s="27"/>
      <c r="E775" s="27"/>
      <c r="F775" s="4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15.75" customHeight="1" x14ac:dyDescent="0.2">
      <c r="A776" s="27"/>
      <c r="B776" s="27"/>
      <c r="C776" s="27"/>
      <c r="D776" s="27"/>
      <c r="E776" s="27"/>
      <c r="F776" s="4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15.75" customHeight="1" x14ac:dyDescent="0.2">
      <c r="A777" s="27"/>
      <c r="B777" s="27"/>
      <c r="C777" s="27"/>
      <c r="D777" s="27"/>
      <c r="E777" s="27"/>
      <c r="F777" s="4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15.75" customHeight="1" x14ac:dyDescent="0.2">
      <c r="A778" s="27"/>
      <c r="B778" s="27"/>
      <c r="C778" s="27"/>
      <c r="D778" s="27"/>
      <c r="E778" s="27"/>
      <c r="F778" s="4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15.75" customHeight="1" x14ac:dyDescent="0.2">
      <c r="A779" s="27"/>
      <c r="B779" s="27"/>
      <c r="C779" s="27"/>
      <c r="D779" s="27"/>
      <c r="E779" s="27"/>
      <c r="F779" s="4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15.75" customHeight="1" x14ac:dyDescent="0.2">
      <c r="A780" s="27"/>
      <c r="B780" s="27"/>
      <c r="C780" s="27"/>
      <c r="D780" s="27"/>
      <c r="E780" s="27"/>
      <c r="F780" s="4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15.75" customHeight="1" x14ac:dyDescent="0.2">
      <c r="A781" s="27"/>
      <c r="B781" s="27"/>
      <c r="C781" s="27"/>
      <c r="D781" s="27"/>
      <c r="E781" s="27"/>
      <c r="F781" s="4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15.75" customHeight="1" x14ac:dyDescent="0.2">
      <c r="A782" s="27"/>
      <c r="B782" s="27"/>
      <c r="C782" s="27"/>
      <c r="D782" s="27"/>
      <c r="E782" s="27"/>
      <c r="F782" s="4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15.75" customHeight="1" x14ac:dyDescent="0.2">
      <c r="A783" s="27"/>
      <c r="B783" s="27"/>
      <c r="C783" s="27"/>
      <c r="D783" s="27"/>
      <c r="E783" s="27"/>
      <c r="F783" s="4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15.75" customHeight="1" x14ac:dyDescent="0.2">
      <c r="A784" s="27"/>
      <c r="B784" s="27"/>
      <c r="C784" s="27"/>
      <c r="D784" s="27"/>
      <c r="E784" s="27"/>
      <c r="F784" s="4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15.75" customHeight="1" x14ac:dyDescent="0.2">
      <c r="A785" s="27"/>
      <c r="B785" s="27"/>
      <c r="C785" s="27"/>
      <c r="D785" s="27"/>
      <c r="E785" s="27"/>
      <c r="F785" s="4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15.75" customHeight="1" x14ac:dyDescent="0.2">
      <c r="A786" s="27"/>
      <c r="B786" s="27"/>
      <c r="C786" s="27"/>
      <c r="D786" s="27"/>
      <c r="E786" s="27"/>
      <c r="F786" s="4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15.75" customHeight="1" x14ac:dyDescent="0.2">
      <c r="A787" s="27"/>
      <c r="B787" s="27"/>
      <c r="C787" s="27"/>
      <c r="D787" s="27"/>
      <c r="E787" s="27"/>
      <c r="F787" s="4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15.75" customHeight="1" x14ac:dyDescent="0.2">
      <c r="A788" s="27"/>
      <c r="B788" s="27"/>
      <c r="C788" s="27"/>
      <c r="D788" s="27"/>
      <c r="E788" s="27"/>
      <c r="F788" s="4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15.75" customHeight="1" x14ac:dyDescent="0.2">
      <c r="A789" s="27"/>
      <c r="B789" s="27"/>
      <c r="C789" s="27"/>
      <c r="D789" s="27"/>
      <c r="E789" s="27"/>
      <c r="F789" s="4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15.75" customHeight="1" x14ac:dyDescent="0.2">
      <c r="A790" s="27"/>
      <c r="B790" s="27"/>
      <c r="C790" s="27"/>
      <c r="D790" s="27"/>
      <c r="E790" s="27"/>
      <c r="F790" s="4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15.75" customHeight="1" x14ac:dyDescent="0.2">
      <c r="A791" s="27"/>
      <c r="B791" s="27"/>
      <c r="C791" s="27"/>
      <c r="D791" s="27"/>
      <c r="E791" s="27"/>
      <c r="F791" s="4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15.75" customHeight="1" x14ac:dyDescent="0.2">
      <c r="A792" s="27"/>
      <c r="B792" s="27"/>
      <c r="C792" s="27"/>
      <c r="D792" s="27"/>
      <c r="E792" s="27"/>
      <c r="F792" s="4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15.75" customHeight="1" x14ac:dyDescent="0.2">
      <c r="A793" s="27"/>
      <c r="B793" s="27"/>
      <c r="C793" s="27"/>
      <c r="D793" s="27"/>
      <c r="E793" s="27"/>
      <c r="F793" s="4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15.75" customHeight="1" x14ac:dyDescent="0.2">
      <c r="A794" s="27"/>
      <c r="B794" s="27"/>
      <c r="C794" s="27"/>
      <c r="D794" s="27"/>
      <c r="E794" s="27"/>
      <c r="F794" s="4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15.75" customHeight="1" x14ac:dyDescent="0.2">
      <c r="A795" s="27"/>
      <c r="B795" s="27"/>
      <c r="C795" s="27"/>
      <c r="D795" s="27"/>
      <c r="E795" s="27"/>
      <c r="F795" s="4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15.75" customHeight="1" x14ac:dyDescent="0.2">
      <c r="A796" s="27"/>
      <c r="B796" s="27"/>
      <c r="C796" s="27"/>
      <c r="D796" s="27"/>
      <c r="E796" s="27"/>
      <c r="F796" s="4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15.75" customHeight="1" x14ac:dyDescent="0.2">
      <c r="A797" s="27"/>
      <c r="B797" s="27"/>
      <c r="C797" s="27"/>
      <c r="D797" s="27"/>
      <c r="E797" s="27"/>
      <c r="F797" s="4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15.75" customHeight="1" x14ac:dyDescent="0.2">
      <c r="A798" s="27"/>
      <c r="B798" s="27"/>
      <c r="C798" s="27"/>
      <c r="D798" s="27"/>
      <c r="E798" s="27"/>
      <c r="F798" s="4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15.75" customHeight="1" x14ac:dyDescent="0.2">
      <c r="A799" s="27"/>
      <c r="B799" s="27"/>
      <c r="C799" s="27"/>
      <c r="D799" s="27"/>
      <c r="E799" s="27"/>
      <c r="F799" s="4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15.75" customHeight="1" x14ac:dyDescent="0.2">
      <c r="A800" s="27"/>
      <c r="B800" s="27"/>
      <c r="C800" s="27"/>
      <c r="D800" s="27"/>
      <c r="E800" s="27"/>
      <c r="F800" s="4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15.75" customHeight="1" x14ac:dyDescent="0.2">
      <c r="A801" s="27"/>
      <c r="B801" s="27"/>
      <c r="C801" s="27"/>
      <c r="D801" s="27"/>
      <c r="E801" s="27"/>
      <c r="F801" s="4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15.75" customHeight="1" x14ac:dyDescent="0.2">
      <c r="A802" s="27"/>
      <c r="B802" s="27"/>
      <c r="C802" s="27"/>
      <c r="D802" s="27"/>
      <c r="E802" s="27"/>
      <c r="F802" s="4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15.75" customHeight="1" x14ac:dyDescent="0.2">
      <c r="A803" s="27"/>
      <c r="B803" s="27"/>
      <c r="C803" s="27"/>
      <c r="D803" s="27"/>
      <c r="E803" s="27"/>
      <c r="F803" s="4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15.75" customHeight="1" x14ac:dyDescent="0.2">
      <c r="A804" s="27"/>
      <c r="B804" s="27"/>
      <c r="C804" s="27"/>
      <c r="D804" s="27"/>
      <c r="E804" s="27"/>
      <c r="F804" s="4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15.75" customHeight="1" x14ac:dyDescent="0.2">
      <c r="A805" s="27"/>
      <c r="B805" s="27"/>
      <c r="C805" s="27"/>
      <c r="D805" s="27"/>
      <c r="E805" s="27"/>
      <c r="F805" s="4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15.75" customHeight="1" x14ac:dyDescent="0.2">
      <c r="A806" s="27"/>
      <c r="B806" s="27"/>
      <c r="C806" s="27"/>
      <c r="D806" s="27"/>
      <c r="E806" s="27"/>
      <c r="F806" s="4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15.75" customHeight="1" x14ac:dyDescent="0.2">
      <c r="A807" s="27"/>
      <c r="B807" s="27"/>
      <c r="C807" s="27"/>
      <c r="D807" s="27"/>
      <c r="E807" s="27"/>
      <c r="F807" s="4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15.75" customHeight="1" x14ac:dyDescent="0.2">
      <c r="A808" s="27"/>
      <c r="B808" s="27"/>
      <c r="C808" s="27"/>
      <c r="D808" s="27"/>
      <c r="E808" s="27"/>
      <c r="F808" s="4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15.75" customHeight="1" x14ac:dyDescent="0.2">
      <c r="A809" s="27"/>
      <c r="B809" s="27"/>
      <c r="C809" s="27"/>
      <c r="D809" s="27"/>
      <c r="E809" s="27"/>
      <c r="F809" s="4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15.75" customHeight="1" x14ac:dyDescent="0.2">
      <c r="A810" s="27"/>
      <c r="B810" s="27"/>
      <c r="C810" s="27"/>
      <c r="D810" s="27"/>
      <c r="E810" s="27"/>
      <c r="F810" s="4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15.75" customHeight="1" x14ac:dyDescent="0.2">
      <c r="A811" s="27"/>
      <c r="B811" s="27"/>
      <c r="C811" s="27"/>
      <c r="D811" s="27"/>
      <c r="E811" s="27"/>
      <c r="F811" s="4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15.75" customHeight="1" x14ac:dyDescent="0.2">
      <c r="A812" s="27"/>
      <c r="B812" s="27"/>
      <c r="C812" s="27"/>
      <c r="D812" s="27"/>
      <c r="E812" s="27"/>
      <c r="F812" s="4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15.75" customHeight="1" x14ac:dyDescent="0.2">
      <c r="A813" s="27"/>
      <c r="B813" s="27"/>
      <c r="C813" s="27"/>
      <c r="D813" s="27"/>
      <c r="E813" s="27"/>
      <c r="F813" s="4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15.75" customHeight="1" x14ac:dyDescent="0.2">
      <c r="A814" s="27"/>
      <c r="B814" s="27"/>
      <c r="C814" s="27"/>
      <c r="D814" s="27"/>
      <c r="E814" s="27"/>
      <c r="F814" s="4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15.75" customHeight="1" x14ac:dyDescent="0.2">
      <c r="A815" s="27"/>
      <c r="B815" s="27"/>
      <c r="C815" s="27"/>
      <c r="D815" s="27"/>
      <c r="E815" s="27"/>
      <c r="F815" s="4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15.75" customHeight="1" x14ac:dyDescent="0.2">
      <c r="A816" s="27"/>
      <c r="B816" s="27"/>
      <c r="C816" s="27"/>
      <c r="D816" s="27"/>
      <c r="E816" s="27"/>
      <c r="F816" s="4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15.75" customHeight="1" x14ac:dyDescent="0.2">
      <c r="A817" s="27"/>
      <c r="B817" s="27"/>
      <c r="C817" s="27"/>
      <c r="D817" s="27"/>
      <c r="E817" s="27"/>
      <c r="F817" s="4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15.75" customHeight="1" x14ac:dyDescent="0.2">
      <c r="A818" s="27"/>
      <c r="B818" s="27"/>
      <c r="C818" s="27"/>
      <c r="D818" s="27"/>
      <c r="E818" s="27"/>
      <c r="F818" s="4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15.75" customHeight="1" x14ac:dyDescent="0.2">
      <c r="A819" s="27"/>
      <c r="B819" s="27"/>
      <c r="C819" s="27"/>
      <c r="D819" s="27"/>
      <c r="E819" s="27"/>
      <c r="F819" s="4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15.75" customHeight="1" x14ac:dyDescent="0.2">
      <c r="A820" s="27"/>
      <c r="B820" s="27"/>
      <c r="C820" s="27"/>
      <c r="D820" s="27"/>
      <c r="E820" s="27"/>
      <c r="F820" s="4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15.75" customHeight="1" x14ac:dyDescent="0.2">
      <c r="A821" s="27"/>
      <c r="B821" s="27"/>
      <c r="C821" s="27"/>
      <c r="D821" s="27"/>
      <c r="E821" s="27"/>
      <c r="F821" s="4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15.75" customHeight="1" x14ac:dyDescent="0.2">
      <c r="A822" s="27"/>
      <c r="B822" s="27"/>
      <c r="C822" s="27"/>
      <c r="D822" s="27"/>
      <c r="E822" s="27"/>
      <c r="F822" s="4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15.75" customHeight="1" x14ac:dyDescent="0.2">
      <c r="A823" s="27"/>
      <c r="B823" s="27"/>
      <c r="C823" s="27"/>
      <c r="D823" s="27"/>
      <c r="E823" s="27"/>
      <c r="F823" s="4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15.75" customHeight="1" x14ac:dyDescent="0.2">
      <c r="A824" s="27"/>
      <c r="B824" s="27"/>
      <c r="C824" s="27"/>
      <c r="D824" s="27"/>
      <c r="E824" s="27"/>
      <c r="F824" s="4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15.75" customHeight="1" x14ac:dyDescent="0.2">
      <c r="A825" s="27"/>
      <c r="B825" s="27"/>
      <c r="C825" s="27"/>
      <c r="D825" s="27"/>
      <c r="E825" s="27"/>
      <c r="F825" s="4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15.75" customHeight="1" x14ac:dyDescent="0.2">
      <c r="A826" s="27"/>
      <c r="B826" s="27"/>
      <c r="C826" s="27"/>
      <c r="D826" s="27"/>
      <c r="E826" s="27"/>
      <c r="F826" s="4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15.75" customHeight="1" x14ac:dyDescent="0.2">
      <c r="A827" s="27"/>
      <c r="B827" s="27"/>
      <c r="C827" s="27"/>
      <c r="D827" s="27"/>
      <c r="E827" s="27"/>
      <c r="F827" s="4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15.75" customHeight="1" x14ac:dyDescent="0.2">
      <c r="A828" s="27"/>
      <c r="B828" s="27"/>
      <c r="C828" s="27"/>
      <c r="D828" s="27"/>
      <c r="E828" s="27"/>
      <c r="F828" s="4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15.75" customHeight="1" x14ac:dyDescent="0.2">
      <c r="A829" s="27"/>
      <c r="B829" s="27"/>
      <c r="C829" s="27"/>
      <c r="D829" s="27"/>
      <c r="E829" s="27"/>
      <c r="F829" s="4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15.75" customHeight="1" x14ac:dyDescent="0.2">
      <c r="A830" s="27"/>
      <c r="B830" s="27"/>
      <c r="C830" s="27"/>
      <c r="D830" s="27"/>
      <c r="E830" s="27"/>
      <c r="F830" s="4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15.75" customHeight="1" x14ac:dyDescent="0.2">
      <c r="A831" s="27"/>
      <c r="B831" s="27"/>
      <c r="C831" s="27"/>
      <c r="D831" s="27"/>
      <c r="E831" s="27"/>
      <c r="F831" s="4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15.75" customHeight="1" x14ac:dyDescent="0.2">
      <c r="A832" s="27"/>
      <c r="B832" s="27"/>
      <c r="C832" s="27"/>
      <c r="D832" s="27"/>
      <c r="E832" s="27"/>
      <c r="F832" s="4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15.75" customHeight="1" x14ac:dyDescent="0.2">
      <c r="A833" s="27"/>
      <c r="B833" s="27"/>
      <c r="C833" s="27"/>
      <c r="D833" s="27"/>
      <c r="E833" s="27"/>
      <c r="F833" s="4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15.75" customHeight="1" x14ac:dyDescent="0.2">
      <c r="A834" s="27"/>
      <c r="B834" s="27"/>
      <c r="C834" s="27"/>
      <c r="D834" s="27"/>
      <c r="E834" s="27"/>
      <c r="F834" s="4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15.75" customHeight="1" x14ac:dyDescent="0.2">
      <c r="A835" s="27"/>
      <c r="B835" s="27"/>
      <c r="C835" s="27"/>
      <c r="D835" s="27"/>
      <c r="E835" s="27"/>
      <c r="F835" s="4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15.75" customHeight="1" x14ac:dyDescent="0.2">
      <c r="A836" s="27"/>
      <c r="B836" s="27"/>
      <c r="C836" s="27"/>
      <c r="D836" s="27"/>
      <c r="E836" s="27"/>
      <c r="F836" s="4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15.75" customHeight="1" x14ac:dyDescent="0.2">
      <c r="A837" s="27"/>
      <c r="B837" s="27"/>
      <c r="C837" s="27"/>
      <c r="D837" s="27"/>
      <c r="E837" s="27"/>
      <c r="F837" s="4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15.75" customHeight="1" x14ac:dyDescent="0.2">
      <c r="A838" s="27"/>
      <c r="B838" s="27"/>
      <c r="C838" s="27"/>
      <c r="D838" s="27"/>
      <c r="E838" s="27"/>
      <c r="F838" s="4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15.75" customHeight="1" x14ac:dyDescent="0.2">
      <c r="A839" s="27"/>
      <c r="B839" s="27"/>
      <c r="C839" s="27"/>
      <c r="D839" s="27"/>
      <c r="E839" s="27"/>
      <c r="F839" s="4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15.75" customHeight="1" x14ac:dyDescent="0.2">
      <c r="A840" s="27"/>
      <c r="B840" s="27"/>
      <c r="C840" s="27"/>
      <c r="D840" s="27"/>
      <c r="E840" s="27"/>
      <c r="F840" s="4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15.75" customHeight="1" x14ac:dyDescent="0.2">
      <c r="A841" s="27"/>
      <c r="B841" s="27"/>
      <c r="C841" s="27"/>
      <c r="D841" s="27"/>
      <c r="E841" s="27"/>
      <c r="F841" s="4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15.75" customHeight="1" x14ac:dyDescent="0.2">
      <c r="A842" s="27"/>
      <c r="B842" s="27"/>
      <c r="C842" s="27"/>
      <c r="D842" s="27"/>
      <c r="E842" s="27"/>
      <c r="F842" s="4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15.75" customHeight="1" x14ac:dyDescent="0.2">
      <c r="A843" s="27"/>
      <c r="B843" s="27"/>
      <c r="C843" s="27"/>
      <c r="D843" s="27"/>
      <c r="E843" s="27"/>
      <c r="F843" s="4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15.75" customHeight="1" x14ac:dyDescent="0.2">
      <c r="A844" s="27"/>
      <c r="B844" s="27"/>
      <c r="C844" s="27"/>
      <c r="D844" s="27"/>
      <c r="E844" s="27"/>
      <c r="F844" s="4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15.75" customHeight="1" x14ac:dyDescent="0.2">
      <c r="A845" s="27"/>
      <c r="B845" s="27"/>
      <c r="C845" s="27"/>
      <c r="D845" s="27"/>
      <c r="E845" s="27"/>
      <c r="F845" s="4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15.75" customHeight="1" x14ac:dyDescent="0.2">
      <c r="A846" s="27"/>
      <c r="B846" s="27"/>
      <c r="C846" s="27"/>
      <c r="D846" s="27"/>
      <c r="E846" s="27"/>
      <c r="F846" s="4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15.75" customHeight="1" x14ac:dyDescent="0.2">
      <c r="A847" s="27"/>
      <c r="B847" s="27"/>
      <c r="C847" s="27"/>
      <c r="D847" s="27"/>
      <c r="E847" s="27"/>
      <c r="F847" s="4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15.75" customHeight="1" x14ac:dyDescent="0.2">
      <c r="A848" s="27"/>
      <c r="B848" s="27"/>
      <c r="C848" s="27"/>
      <c r="D848" s="27"/>
      <c r="E848" s="27"/>
      <c r="F848" s="4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15.75" customHeight="1" x14ac:dyDescent="0.2">
      <c r="A849" s="27"/>
      <c r="B849" s="27"/>
      <c r="C849" s="27"/>
      <c r="D849" s="27"/>
      <c r="E849" s="27"/>
      <c r="F849" s="4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15.75" customHeight="1" x14ac:dyDescent="0.2">
      <c r="A850" s="27"/>
      <c r="B850" s="27"/>
      <c r="C850" s="27"/>
      <c r="D850" s="27"/>
      <c r="E850" s="27"/>
      <c r="F850" s="4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15.75" customHeight="1" x14ac:dyDescent="0.2">
      <c r="A851" s="27"/>
      <c r="B851" s="27"/>
      <c r="C851" s="27"/>
      <c r="D851" s="27"/>
      <c r="E851" s="27"/>
      <c r="F851" s="4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15.75" customHeight="1" x14ac:dyDescent="0.2">
      <c r="A852" s="27"/>
      <c r="B852" s="27"/>
      <c r="C852" s="27"/>
      <c r="D852" s="27"/>
      <c r="E852" s="27"/>
      <c r="F852" s="4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15.75" customHeight="1" x14ac:dyDescent="0.2">
      <c r="A853" s="27"/>
      <c r="B853" s="27"/>
      <c r="C853" s="27"/>
      <c r="D853" s="27"/>
      <c r="E853" s="27"/>
      <c r="F853" s="4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15.75" customHeight="1" x14ac:dyDescent="0.2">
      <c r="A854" s="27"/>
      <c r="B854" s="27"/>
      <c r="C854" s="27"/>
      <c r="D854" s="27"/>
      <c r="E854" s="27"/>
      <c r="F854" s="4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15.75" customHeight="1" x14ac:dyDescent="0.2">
      <c r="A855" s="27"/>
      <c r="B855" s="27"/>
      <c r="C855" s="27"/>
      <c r="D855" s="27"/>
      <c r="E855" s="27"/>
      <c r="F855" s="4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15.75" customHeight="1" x14ac:dyDescent="0.2">
      <c r="A856" s="27"/>
      <c r="B856" s="27"/>
      <c r="C856" s="27"/>
      <c r="D856" s="27"/>
      <c r="E856" s="27"/>
      <c r="F856" s="4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15.75" customHeight="1" x14ac:dyDescent="0.2">
      <c r="A857" s="27"/>
      <c r="B857" s="27"/>
      <c r="C857" s="27"/>
      <c r="D857" s="27"/>
      <c r="E857" s="27"/>
      <c r="F857" s="4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15.75" customHeight="1" x14ac:dyDescent="0.2">
      <c r="A858" s="27"/>
      <c r="B858" s="27"/>
      <c r="C858" s="27"/>
      <c r="D858" s="27"/>
      <c r="E858" s="27"/>
      <c r="F858" s="4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15.75" customHeight="1" x14ac:dyDescent="0.2">
      <c r="A859" s="27"/>
      <c r="B859" s="27"/>
      <c r="C859" s="27"/>
      <c r="D859" s="27"/>
      <c r="E859" s="27"/>
      <c r="F859" s="4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15.75" customHeight="1" x14ac:dyDescent="0.2">
      <c r="A860" s="27"/>
      <c r="B860" s="27"/>
      <c r="C860" s="27"/>
      <c r="D860" s="27"/>
      <c r="E860" s="27"/>
      <c r="F860" s="4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15.75" customHeight="1" x14ac:dyDescent="0.2">
      <c r="A861" s="27"/>
      <c r="B861" s="27"/>
      <c r="C861" s="27"/>
      <c r="D861" s="27"/>
      <c r="E861" s="27"/>
      <c r="F861" s="4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15.75" customHeight="1" x14ac:dyDescent="0.2">
      <c r="A862" s="27"/>
      <c r="B862" s="27"/>
      <c r="C862" s="27"/>
      <c r="D862" s="27"/>
      <c r="E862" s="27"/>
      <c r="F862" s="4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15.75" customHeight="1" x14ac:dyDescent="0.2">
      <c r="A863" s="27"/>
      <c r="B863" s="27"/>
      <c r="C863" s="27"/>
      <c r="D863" s="27"/>
      <c r="E863" s="27"/>
      <c r="F863" s="4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15.75" customHeight="1" x14ac:dyDescent="0.2">
      <c r="A864" s="27"/>
      <c r="B864" s="27"/>
      <c r="C864" s="27"/>
      <c r="D864" s="27"/>
      <c r="E864" s="27"/>
      <c r="F864" s="4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15.75" customHeight="1" x14ac:dyDescent="0.2">
      <c r="A865" s="27"/>
      <c r="B865" s="27"/>
      <c r="C865" s="27"/>
      <c r="D865" s="27"/>
      <c r="E865" s="27"/>
      <c r="F865" s="4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15.75" customHeight="1" x14ac:dyDescent="0.2">
      <c r="A866" s="27"/>
      <c r="B866" s="27"/>
      <c r="C866" s="27"/>
      <c r="D866" s="27"/>
      <c r="E866" s="27"/>
      <c r="F866" s="4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15.75" customHeight="1" x14ac:dyDescent="0.2">
      <c r="A867" s="27"/>
      <c r="B867" s="27"/>
      <c r="C867" s="27"/>
      <c r="D867" s="27"/>
      <c r="E867" s="27"/>
      <c r="F867" s="4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15.75" customHeight="1" x14ac:dyDescent="0.2">
      <c r="A868" s="27"/>
      <c r="B868" s="27"/>
      <c r="C868" s="27"/>
      <c r="D868" s="27"/>
      <c r="E868" s="27"/>
      <c r="F868" s="4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15.75" customHeight="1" x14ac:dyDescent="0.2">
      <c r="A869" s="27"/>
      <c r="B869" s="27"/>
      <c r="C869" s="27"/>
      <c r="D869" s="27"/>
      <c r="E869" s="27"/>
      <c r="F869" s="4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15.75" customHeight="1" x14ac:dyDescent="0.2">
      <c r="A870" s="27"/>
      <c r="B870" s="27"/>
      <c r="C870" s="27"/>
      <c r="D870" s="27"/>
      <c r="E870" s="27"/>
      <c r="F870" s="4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15.75" customHeight="1" x14ac:dyDescent="0.2">
      <c r="A871" s="27"/>
      <c r="B871" s="27"/>
      <c r="C871" s="27"/>
      <c r="D871" s="27"/>
      <c r="E871" s="27"/>
      <c r="F871" s="4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15.75" customHeight="1" x14ac:dyDescent="0.2">
      <c r="A872" s="27"/>
      <c r="B872" s="27"/>
      <c r="C872" s="27"/>
      <c r="D872" s="27"/>
      <c r="E872" s="27"/>
      <c r="F872" s="4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15.75" customHeight="1" x14ac:dyDescent="0.2">
      <c r="A873" s="27"/>
      <c r="B873" s="27"/>
      <c r="C873" s="27"/>
      <c r="D873" s="27"/>
      <c r="E873" s="27"/>
      <c r="F873" s="4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15.75" customHeight="1" x14ac:dyDescent="0.2">
      <c r="A874" s="27"/>
      <c r="B874" s="27"/>
      <c r="C874" s="27"/>
      <c r="D874" s="27"/>
      <c r="E874" s="27"/>
      <c r="F874" s="4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15.75" customHeight="1" x14ac:dyDescent="0.2">
      <c r="A875" s="27"/>
      <c r="B875" s="27"/>
      <c r="C875" s="27"/>
      <c r="D875" s="27"/>
      <c r="E875" s="27"/>
      <c r="F875" s="4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15.75" customHeight="1" x14ac:dyDescent="0.2">
      <c r="A876" s="27"/>
      <c r="B876" s="27"/>
      <c r="C876" s="27"/>
      <c r="D876" s="27"/>
      <c r="E876" s="27"/>
      <c r="F876" s="4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15.75" customHeight="1" x14ac:dyDescent="0.2">
      <c r="A877" s="27"/>
      <c r="B877" s="27"/>
      <c r="C877" s="27"/>
      <c r="D877" s="27"/>
      <c r="E877" s="27"/>
      <c r="F877" s="4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15.75" customHeight="1" x14ac:dyDescent="0.2">
      <c r="A878" s="27"/>
      <c r="B878" s="27"/>
      <c r="C878" s="27"/>
      <c r="D878" s="27"/>
      <c r="E878" s="27"/>
      <c r="F878" s="4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15.75" customHeight="1" x14ac:dyDescent="0.2">
      <c r="A879" s="27"/>
      <c r="B879" s="27"/>
      <c r="C879" s="27"/>
      <c r="D879" s="27"/>
      <c r="E879" s="27"/>
      <c r="F879" s="4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15.75" customHeight="1" x14ac:dyDescent="0.2">
      <c r="A880" s="27"/>
      <c r="B880" s="27"/>
      <c r="C880" s="27"/>
      <c r="D880" s="27"/>
      <c r="E880" s="27"/>
      <c r="F880" s="4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15.75" customHeight="1" x14ac:dyDescent="0.2">
      <c r="A881" s="27"/>
      <c r="B881" s="27"/>
      <c r="C881" s="27"/>
      <c r="D881" s="27"/>
      <c r="E881" s="27"/>
      <c r="F881" s="4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15.75" customHeight="1" x14ac:dyDescent="0.2">
      <c r="A882" s="27"/>
      <c r="B882" s="27"/>
      <c r="C882" s="27"/>
      <c r="D882" s="27"/>
      <c r="E882" s="27"/>
      <c r="F882" s="4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15.75" customHeight="1" x14ac:dyDescent="0.2">
      <c r="A883" s="27"/>
      <c r="B883" s="27"/>
      <c r="C883" s="27"/>
      <c r="D883" s="27"/>
      <c r="E883" s="27"/>
      <c r="F883" s="4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15.75" customHeight="1" x14ac:dyDescent="0.2">
      <c r="A884" s="27"/>
      <c r="B884" s="27"/>
      <c r="C884" s="27"/>
      <c r="D884" s="27"/>
      <c r="E884" s="27"/>
      <c r="F884" s="4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15.75" customHeight="1" x14ac:dyDescent="0.2">
      <c r="A885" s="27"/>
      <c r="B885" s="27"/>
      <c r="C885" s="27"/>
      <c r="D885" s="27"/>
      <c r="E885" s="27"/>
      <c r="F885" s="4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15.75" customHeight="1" x14ac:dyDescent="0.2">
      <c r="A886" s="27"/>
      <c r="B886" s="27"/>
      <c r="C886" s="27"/>
      <c r="D886" s="27"/>
      <c r="E886" s="27"/>
      <c r="F886" s="4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15.75" customHeight="1" x14ac:dyDescent="0.2">
      <c r="A887" s="27"/>
      <c r="B887" s="27"/>
      <c r="C887" s="27"/>
      <c r="D887" s="27"/>
      <c r="E887" s="27"/>
      <c r="F887" s="4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15.75" customHeight="1" x14ac:dyDescent="0.2">
      <c r="A888" s="27"/>
      <c r="B888" s="27"/>
      <c r="C888" s="27"/>
      <c r="D888" s="27"/>
      <c r="E888" s="27"/>
      <c r="F888" s="4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15.75" customHeight="1" x14ac:dyDescent="0.2">
      <c r="A889" s="27"/>
      <c r="B889" s="27"/>
      <c r="C889" s="27"/>
      <c r="D889" s="27"/>
      <c r="E889" s="27"/>
      <c r="F889" s="4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15.75" customHeight="1" x14ac:dyDescent="0.2">
      <c r="A890" s="27"/>
      <c r="B890" s="27"/>
      <c r="C890" s="27"/>
      <c r="D890" s="27"/>
      <c r="E890" s="27"/>
      <c r="F890" s="4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15.75" customHeight="1" x14ac:dyDescent="0.2">
      <c r="A891" s="27"/>
      <c r="B891" s="27"/>
      <c r="C891" s="27"/>
      <c r="D891" s="27"/>
      <c r="E891" s="27"/>
      <c r="F891" s="4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15.75" customHeight="1" x14ac:dyDescent="0.2">
      <c r="A892" s="27"/>
      <c r="B892" s="27"/>
      <c r="C892" s="27"/>
      <c r="D892" s="27"/>
      <c r="E892" s="27"/>
      <c r="F892" s="4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15.75" customHeight="1" x14ac:dyDescent="0.2">
      <c r="A893" s="27"/>
      <c r="B893" s="27"/>
      <c r="C893" s="27"/>
      <c r="D893" s="27"/>
      <c r="E893" s="27"/>
      <c r="F893" s="4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15.75" customHeight="1" x14ac:dyDescent="0.2">
      <c r="A894" s="27"/>
      <c r="B894" s="27"/>
      <c r="C894" s="27"/>
      <c r="D894" s="27"/>
      <c r="E894" s="27"/>
      <c r="F894" s="4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15.75" customHeight="1" x14ac:dyDescent="0.2">
      <c r="A895" s="27"/>
      <c r="B895" s="27"/>
      <c r="C895" s="27"/>
      <c r="D895" s="27"/>
      <c r="E895" s="27"/>
      <c r="F895" s="4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15.75" customHeight="1" x14ac:dyDescent="0.2">
      <c r="A896" s="27"/>
      <c r="B896" s="27"/>
      <c r="C896" s="27"/>
      <c r="D896" s="27"/>
      <c r="E896" s="27"/>
      <c r="F896" s="4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15.75" customHeight="1" x14ac:dyDescent="0.2">
      <c r="A897" s="27"/>
      <c r="B897" s="27"/>
      <c r="C897" s="27"/>
      <c r="D897" s="27"/>
      <c r="E897" s="27"/>
      <c r="F897" s="4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15.75" customHeight="1" x14ac:dyDescent="0.2">
      <c r="A898" s="27"/>
      <c r="B898" s="27"/>
      <c r="C898" s="27"/>
      <c r="D898" s="27"/>
      <c r="E898" s="27"/>
      <c r="F898" s="4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15.75" customHeight="1" x14ac:dyDescent="0.2">
      <c r="A899" s="27"/>
      <c r="B899" s="27"/>
      <c r="C899" s="27"/>
      <c r="D899" s="27"/>
      <c r="E899" s="27"/>
      <c r="F899" s="4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15.75" customHeight="1" x14ac:dyDescent="0.2">
      <c r="A900" s="27"/>
      <c r="B900" s="27"/>
      <c r="C900" s="27"/>
      <c r="D900" s="27"/>
      <c r="E900" s="27"/>
      <c r="F900" s="4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15.75" customHeight="1" x14ac:dyDescent="0.2">
      <c r="A901" s="27"/>
      <c r="B901" s="27"/>
      <c r="C901" s="27"/>
      <c r="D901" s="27"/>
      <c r="E901" s="27"/>
      <c r="F901" s="4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15.75" customHeight="1" x14ac:dyDescent="0.2">
      <c r="A902" s="27"/>
      <c r="B902" s="27"/>
      <c r="C902" s="27"/>
      <c r="D902" s="27"/>
      <c r="E902" s="27"/>
      <c r="F902" s="4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15.75" customHeight="1" x14ac:dyDescent="0.2">
      <c r="A903" s="27"/>
      <c r="B903" s="27"/>
      <c r="C903" s="27"/>
      <c r="D903" s="27"/>
      <c r="E903" s="27"/>
      <c r="F903" s="4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15.75" customHeight="1" x14ac:dyDescent="0.2">
      <c r="A904" s="27"/>
      <c r="B904" s="27"/>
      <c r="C904" s="27"/>
      <c r="D904" s="27"/>
      <c r="E904" s="27"/>
      <c r="F904" s="4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15.75" customHeight="1" x14ac:dyDescent="0.2">
      <c r="A905" s="27"/>
      <c r="B905" s="27"/>
      <c r="C905" s="27"/>
      <c r="D905" s="27"/>
      <c r="E905" s="27"/>
      <c r="F905" s="4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15.75" customHeight="1" x14ac:dyDescent="0.2">
      <c r="A906" s="27"/>
      <c r="B906" s="27"/>
      <c r="C906" s="27"/>
      <c r="D906" s="27"/>
      <c r="E906" s="27"/>
      <c r="F906" s="4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15.75" customHeight="1" x14ac:dyDescent="0.2">
      <c r="A907" s="27"/>
      <c r="B907" s="27"/>
      <c r="C907" s="27"/>
      <c r="D907" s="27"/>
      <c r="E907" s="27"/>
      <c r="F907" s="4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15.75" customHeight="1" x14ac:dyDescent="0.2">
      <c r="A908" s="27"/>
      <c r="B908" s="27"/>
      <c r="C908" s="27"/>
      <c r="D908" s="27"/>
      <c r="E908" s="27"/>
      <c r="F908" s="4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15.75" customHeight="1" x14ac:dyDescent="0.2">
      <c r="A909" s="27"/>
      <c r="B909" s="27"/>
      <c r="C909" s="27"/>
      <c r="D909" s="27"/>
      <c r="E909" s="27"/>
      <c r="F909" s="4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15.75" customHeight="1" x14ac:dyDescent="0.2">
      <c r="A910" s="27"/>
      <c r="B910" s="27"/>
      <c r="C910" s="27"/>
      <c r="D910" s="27"/>
      <c r="E910" s="27"/>
      <c r="F910" s="4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15.75" customHeight="1" x14ac:dyDescent="0.2">
      <c r="A911" s="27"/>
      <c r="B911" s="27"/>
      <c r="C911" s="27"/>
      <c r="D911" s="27"/>
      <c r="E911" s="27"/>
      <c r="F911" s="4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15.75" customHeight="1" x14ac:dyDescent="0.2">
      <c r="A912" s="27"/>
      <c r="B912" s="27"/>
      <c r="C912" s="27"/>
      <c r="D912" s="27"/>
      <c r="E912" s="27"/>
      <c r="F912" s="4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15.75" customHeight="1" x14ac:dyDescent="0.2">
      <c r="A913" s="27"/>
      <c r="B913" s="27"/>
      <c r="C913" s="27"/>
      <c r="D913" s="27"/>
      <c r="E913" s="27"/>
      <c r="F913" s="4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15.75" customHeight="1" x14ac:dyDescent="0.2">
      <c r="A914" s="27"/>
      <c r="B914" s="27"/>
      <c r="C914" s="27"/>
      <c r="D914" s="27"/>
      <c r="E914" s="27"/>
      <c r="F914" s="4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15.75" customHeight="1" x14ac:dyDescent="0.2">
      <c r="A915" s="27"/>
      <c r="B915" s="27"/>
      <c r="C915" s="27"/>
      <c r="D915" s="27"/>
      <c r="E915" s="27"/>
      <c r="F915" s="4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15.75" customHeight="1" x14ac:dyDescent="0.2">
      <c r="A916" s="27"/>
      <c r="B916" s="27"/>
      <c r="C916" s="27"/>
      <c r="D916" s="27"/>
      <c r="E916" s="27"/>
      <c r="F916" s="4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15.75" customHeight="1" x14ac:dyDescent="0.2">
      <c r="A917" s="27"/>
      <c r="B917" s="27"/>
      <c r="C917" s="27"/>
      <c r="D917" s="27"/>
      <c r="E917" s="27"/>
      <c r="F917" s="4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15.75" customHeight="1" x14ac:dyDescent="0.2">
      <c r="A918" s="27"/>
      <c r="B918" s="27"/>
      <c r="C918" s="27"/>
      <c r="D918" s="27"/>
      <c r="E918" s="27"/>
      <c r="F918" s="4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15.75" customHeight="1" x14ac:dyDescent="0.2">
      <c r="A919" s="27"/>
      <c r="B919" s="27"/>
      <c r="C919" s="27"/>
      <c r="D919" s="27"/>
      <c r="E919" s="27"/>
      <c r="F919" s="4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15.75" customHeight="1" x14ac:dyDescent="0.2">
      <c r="A920" s="27"/>
      <c r="B920" s="27"/>
      <c r="C920" s="27"/>
      <c r="D920" s="27"/>
      <c r="E920" s="27"/>
      <c r="F920" s="4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15.75" customHeight="1" x14ac:dyDescent="0.2">
      <c r="A921" s="27"/>
      <c r="B921" s="27"/>
      <c r="C921" s="27"/>
      <c r="D921" s="27"/>
      <c r="E921" s="27"/>
      <c r="F921" s="4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15.75" customHeight="1" x14ac:dyDescent="0.2">
      <c r="A922" s="27"/>
      <c r="B922" s="27"/>
      <c r="C922" s="27"/>
      <c r="D922" s="27"/>
      <c r="E922" s="27"/>
      <c r="F922" s="4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15.75" customHeight="1" x14ac:dyDescent="0.2">
      <c r="A923" s="27"/>
      <c r="B923" s="27"/>
      <c r="C923" s="27"/>
      <c r="D923" s="27"/>
      <c r="E923" s="27"/>
      <c r="F923" s="4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15.75" customHeight="1" x14ac:dyDescent="0.2">
      <c r="A924" s="27"/>
      <c r="B924" s="27"/>
      <c r="C924" s="27"/>
      <c r="D924" s="27"/>
      <c r="E924" s="27"/>
      <c r="F924" s="4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15.75" customHeight="1" x14ac:dyDescent="0.2">
      <c r="A925" s="27"/>
      <c r="B925" s="27"/>
      <c r="C925" s="27"/>
      <c r="D925" s="27"/>
      <c r="E925" s="27"/>
      <c r="F925" s="4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15.75" customHeight="1" x14ac:dyDescent="0.2">
      <c r="A926" s="27"/>
      <c r="B926" s="27"/>
      <c r="C926" s="27"/>
      <c r="D926" s="27"/>
      <c r="E926" s="27"/>
      <c r="F926" s="4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15.75" customHeight="1" x14ac:dyDescent="0.2">
      <c r="A927" s="27"/>
      <c r="B927" s="27"/>
      <c r="C927" s="27"/>
      <c r="D927" s="27"/>
      <c r="E927" s="27"/>
      <c r="F927" s="4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15.75" customHeight="1" x14ac:dyDescent="0.2">
      <c r="A928" s="27"/>
      <c r="B928" s="27"/>
      <c r="C928" s="27"/>
      <c r="D928" s="27"/>
      <c r="E928" s="27"/>
      <c r="F928" s="4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15.75" customHeight="1" x14ac:dyDescent="0.2">
      <c r="A929" s="27"/>
      <c r="B929" s="27"/>
      <c r="C929" s="27"/>
      <c r="D929" s="27"/>
      <c r="E929" s="27"/>
      <c r="F929" s="4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15.75" customHeight="1" x14ac:dyDescent="0.2">
      <c r="A930" s="27"/>
      <c r="B930" s="27"/>
      <c r="C930" s="27"/>
      <c r="D930" s="27"/>
      <c r="E930" s="27"/>
      <c r="F930" s="4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15.75" customHeight="1" x14ac:dyDescent="0.2">
      <c r="A931" s="27"/>
      <c r="B931" s="27"/>
      <c r="C931" s="27"/>
      <c r="D931" s="27"/>
      <c r="E931" s="27"/>
      <c r="F931" s="4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15.75" customHeight="1" x14ac:dyDescent="0.2">
      <c r="A932" s="27"/>
      <c r="B932" s="27"/>
      <c r="C932" s="27"/>
      <c r="D932" s="27"/>
      <c r="E932" s="27"/>
      <c r="F932" s="4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15.75" customHeight="1" x14ac:dyDescent="0.2">
      <c r="A933" s="27"/>
      <c r="B933" s="27"/>
      <c r="C933" s="27"/>
      <c r="D933" s="27"/>
      <c r="E933" s="27"/>
      <c r="F933" s="4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15.75" customHeight="1" x14ac:dyDescent="0.2">
      <c r="A934" s="27"/>
      <c r="B934" s="27"/>
      <c r="C934" s="27"/>
      <c r="D934" s="27"/>
      <c r="E934" s="27"/>
      <c r="F934" s="4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15.75" customHeight="1" x14ac:dyDescent="0.2">
      <c r="A935" s="27"/>
      <c r="B935" s="27"/>
      <c r="C935" s="27"/>
      <c r="D935" s="27"/>
      <c r="E935" s="27"/>
      <c r="F935" s="4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15.75" customHeight="1" x14ac:dyDescent="0.2">
      <c r="A936" s="27"/>
      <c r="B936" s="27"/>
      <c r="C936" s="27"/>
      <c r="D936" s="27"/>
      <c r="E936" s="27"/>
      <c r="F936" s="4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15.75" customHeight="1" x14ac:dyDescent="0.2">
      <c r="A937" s="27"/>
      <c r="B937" s="27"/>
      <c r="C937" s="27"/>
      <c r="D937" s="27"/>
      <c r="E937" s="27"/>
      <c r="F937" s="4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15.75" customHeight="1" x14ac:dyDescent="0.2">
      <c r="A938" s="27"/>
      <c r="B938" s="27"/>
      <c r="C938" s="27"/>
      <c r="D938" s="27"/>
      <c r="E938" s="27"/>
      <c r="F938" s="4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15.75" customHeight="1" x14ac:dyDescent="0.2">
      <c r="A939" s="27"/>
      <c r="B939" s="27"/>
      <c r="C939" s="27"/>
      <c r="D939" s="27"/>
      <c r="E939" s="27"/>
      <c r="F939" s="4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15.75" customHeight="1" x14ac:dyDescent="0.2">
      <c r="A940" s="27"/>
      <c r="B940" s="27"/>
      <c r="C940" s="27"/>
      <c r="D940" s="27"/>
      <c r="E940" s="27"/>
      <c r="F940" s="4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15.75" customHeight="1" x14ac:dyDescent="0.2">
      <c r="A941" s="27"/>
      <c r="B941" s="27"/>
      <c r="C941" s="27"/>
      <c r="D941" s="27"/>
      <c r="E941" s="27"/>
      <c r="F941" s="4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15.75" customHeight="1" x14ac:dyDescent="0.2">
      <c r="A942" s="27"/>
      <c r="B942" s="27"/>
      <c r="C942" s="27"/>
      <c r="D942" s="27"/>
      <c r="E942" s="27"/>
      <c r="F942" s="4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15.75" customHeight="1" x14ac:dyDescent="0.2">
      <c r="A943" s="27"/>
      <c r="B943" s="27"/>
      <c r="C943" s="27"/>
      <c r="D943" s="27"/>
      <c r="E943" s="27"/>
      <c r="F943" s="4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15.75" customHeight="1" x14ac:dyDescent="0.2">
      <c r="A944" s="27"/>
      <c r="B944" s="27"/>
      <c r="C944" s="27"/>
      <c r="D944" s="27"/>
      <c r="E944" s="27"/>
      <c r="F944" s="4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15.75" customHeight="1" x14ac:dyDescent="0.2">
      <c r="A945" s="27"/>
      <c r="B945" s="27"/>
      <c r="C945" s="27"/>
      <c r="D945" s="27"/>
      <c r="E945" s="27"/>
      <c r="F945" s="4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15.75" customHeight="1" x14ac:dyDescent="0.2">
      <c r="A946" s="27"/>
      <c r="B946" s="27"/>
      <c r="C946" s="27"/>
      <c r="D946" s="27"/>
      <c r="E946" s="27"/>
      <c r="F946" s="4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15.75" customHeight="1" x14ac:dyDescent="0.2">
      <c r="A947" s="27"/>
      <c r="B947" s="27"/>
      <c r="C947" s="27"/>
      <c r="D947" s="27"/>
      <c r="E947" s="27"/>
      <c r="F947" s="4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15.75" customHeight="1" x14ac:dyDescent="0.2">
      <c r="A948" s="27"/>
      <c r="B948" s="27"/>
      <c r="C948" s="27"/>
      <c r="D948" s="27"/>
      <c r="E948" s="27"/>
      <c r="F948" s="4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15.75" customHeight="1" x14ac:dyDescent="0.2">
      <c r="A949" s="27"/>
      <c r="B949" s="27"/>
      <c r="C949" s="27"/>
      <c r="D949" s="27"/>
      <c r="E949" s="27"/>
      <c r="F949" s="4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15.75" customHeight="1" x14ac:dyDescent="0.2">
      <c r="A950" s="27"/>
      <c r="B950" s="27"/>
      <c r="C950" s="27"/>
      <c r="D950" s="27"/>
      <c r="E950" s="27"/>
      <c r="F950" s="4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15.75" customHeight="1" x14ac:dyDescent="0.2">
      <c r="A951" s="27"/>
      <c r="B951" s="27"/>
      <c r="C951" s="27"/>
      <c r="D951" s="27"/>
      <c r="E951" s="27"/>
      <c r="F951" s="4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15.75" customHeight="1" x14ac:dyDescent="0.2">
      <c r="A952" s="27"/>
      <c r="B952" s="27"/>
      <c r="C952" s="27"/>
      <c r="D952" s="27"/>
      <c r="E952" s="27"/>
      <c r="F952" s="4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15.75" customHeight="1" x14ac:dyDescent="0.2">
      <c r="A953" s="27"/>
      <c r="B953" s="27"/>
      <c r="C953" s="27"/>
      <c r="D953" s="27"/>
      <c r="E953" s="27"/>
      <c r="F953" s="4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15.75" customHeight="1" x14ac:dyDescent="0.2">
      <c r="A954" s="27"/>
      <c r="B954" s="27"/>
      <c r="C954" s="27"/>
      <c r="D954" s="27"/>
      <c r="E954" s="27"/>
      <c r="F954" s="4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15.75" customHeight="1" x14ac:dyDescent="0.2">
      <c r="A955" s="27"/>
      <c r="B955" s="27"/>
      <c r="C955" s="27"/>
      <c r="D955" s="27"/>
      <c r="E955" s="27"/>
      <c r="F955" s="4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15.75" customHeight="1" x14ac:dyDescent="0.2">
      <c r="A956" s="27"/>
      <c r="B956" s="27"/>
      <c r="C956" s="27"/>
      <c r="D956" s="27"/>
      <c r="E956" s="27"/>
      <c r="F956" s="4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15.75" customHeight="1" x14ac:dyDescent="0.2">
      <c r="A957" s="27"/>
      <c r="B957" s="27"/>
      <c r="C957" s="27"/>
      <c r="D957" s="27"/>
      <c r="E957" s="27"/>
      <c r="F957" s="4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15.75" customHeight="1" x14ac:dyDescent="0.2">
      <c r="A958" s="27"/>
      <c r="B958" s="27"/>
      <c r="C958" s="27"/>
      <c r="D958" s="27"/>
      <c r="E958" s="27"/>
      <c r="F958" s="4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15.75" customHeight="1" x14ac:dyDescent="0.2">
      <c r="A959" s="27"/>
      <c r="B959" s="27"/>
      <c r="C959" s="27"/>
      <c r="D959" s="27"/>
      <c r="E959" s="27"/>
      <c r="F959" s="4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15.75" customHeight="1" x14ac:dyDescent="0.2">
      <c r="A960" s="27"/>
      <c r="B960" s="27"/>
      <c r="C960" s="27"/>
      <c r="D960" s="27"/>
      <c r="E960" s="27"/>
      <c r="F960" s="4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15.75" customHeight="1" x14ac:dyDescent="0.2">
      <c r="A961" s="27"/>
      <c r="B961" s="27"/>
      <c r="C961" s="27"/>
      <c r="D961" s="27"/>
      <c r="E961" s="27"/>
      <c r="F961" s="4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15.75" customHeight="1" x14ac:dyDescent="0.2">
      <c r="A962" s="27"/>
      <c r="B962" s="27"/>
      <c r="C962" s="27"/>
      <c r="D962" s="27"/>
      <c r="E962" s="27"/>
      <c r="F962" s="4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15.75" customHeight="1" x14ac:dyDescent="0.2">
      <c r="A963" s="27"/>
      <c r="B963" s="27"/>
      <c r="C963" s="27"/>
      <c r="D963" s="27"/>
      <c r="E963" s="27"/>
      <c r="F963" s="4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15.75" customHeight="1" x14ac:dyDescent="0.2">
      <c r="A964" s="27"/>
      <c r="B964" s="27"/>
      <c r="C964" s="27"/>
      <c r="D964" s="27"/>
      <c r="E964" s="27"/>
      <c r="F964" s="4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15.75" customHeight="1" x14ac:dyDescent="0.2">
      <c r="A965" s="27"/>
      <c r="B965" s="27"/>
      <c r="C965" s="27"/>
      <c r="D965" s="27"/>
      <c r="E965" s="27"/>
      <c r="F965" s="4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15.75" customHeight="1" x14ac:dyDescent="0.2">
      <c r="A966" s="27"/>
      <c r="B966" s="27"/>
      <c r="C966" s="27"/>
      <c r="D966" s="27"/>
      <c r="E966" s="27"/>
      <c r="F966" s="4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15.75" customHeight="1" x14ac:dyDescent="0.2">
      <c r="A967" s="27"/>
      <c r="B967" s="27"/>
      <c r="C967" s="27"/>
      <c r="D967" s="27"/>
      <c r="E967" s="27"/>
      <c r="F967" s="4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15.75" customHeight="1" x14ac:dyDescent="0.2">
      <c r="A968" s="27"/>
      <c r="B968" s="27"/>
      <c r="C968" s="27"/>
      <c r="D968" s="27"/>
      <c r="E968" s="27"/>
      <c r="F968" s="4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15.75" customHeight="1" x14ac:dyDescent="0.2">
      <c r="A969" s="27"/>
      <c r="B969" s="27"/>
      <c r="C969" s="27"/>
      <c r="D969" s="27"/>
      <c r="E969" s="27"/>
      <c r="F969" s="4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15.75" customHeight="1" x14ac:dyDescent="0.2">
      <c r="A970" s="27"/>
      <c r="B970" s="27"/>
      <c r="C970" s="27"/>
      <c r="D970" s="27"/>
      <c r="E970" s="27"/>
      <c r="F970" s="4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15.75" customHeight="1" x14ac:dyDescent="0.2">
      <c r="A971" s="27"/>
      <c r="B971" s="27"/>
      <c r="C971" s="27"/>
      <c r="D971" s="27"/>
      <c r="E971" s="27"/>
      <c r="F971" s="4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15.75" customHeight="1" x14ac:dyDescent="0.2">
      <c r="A972" s="27"/>
      <c r="B972" s="27"/>
      <c r="C972" s="27"/>
      <c r="D972" s="27"/>
      <c r="E972" s="27"/>
      <c r="F972" s="4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15.75" customHeight="1" x14ac:dyDescent="0.2">
      <c r="A973" s="27"/>
      <c r="B973" s="27"/>
      <c r="C973" s="27"/>
      <c r="D973" s="27"/>
      <c r="E973" s="27"/>
      <c r="F973" s="4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15.75" customHeight="1" x14ac:dyDescent="0.2">
      <c r="A974" s="27"/>
      <c r="B974" s="27"/>
      <c r="C974" s="27"/>
      <c r="D974" s="27"/>
      <c r="E974" s="27"/>
      <c r="F974" s="4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15.75" customHeight="1" x14ac:dyDescent="0.2">
      <c r="A975" s="27"/>
      <c r="B975" s="27"/>
      <c r="C975" s="27"/>
      <c r="D975" s="27"/>
      <c r="E975" s="27"/>
      <c r="F975" s="4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15.75" customHeight="1" x14ac:dyDescent="0.2">
      <c r="A976" s="27"/>
      <c r="B976" s="27"/>
      <c r="C976" s="27"/>
      <c r="D976" s="27"/>
      <c r="E976" s="27"/>
      <c r="F976" s="4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15.75" customHeight="1" x14ac:dyDescent="0.2">
      <c r="A977" s="27"/>
      <c r="B977" s="27"/>
      <c r="C977" s="27"/>
      <c r="D977" s="27"/>
      <c r="E977" s="27"/>
      <c r="F977" s="4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15.75" customHeight="1" x14ac:dyDescent="0.2">
      <c r="A978" s="27"/>
      <c r="B978" s="27"/>
      <c r="C978" s="27"/>
      <c r="D978" s="27"/>
      <c r="E978" s="27"/>
      <c r="F978" s="4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15.75" customHeight="1" x14ac:dyDescent="0.2">
      <c r="A979" s="27"/>
      <c r="B979" s="27"/>
      <c r="C979" s="27"/>
      <c r="D979" s="27"/>
      <c r="E979" s="27"/>
      <c r="F979" s="4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15.75" customHeight="1" x14ac:dyDescent="0.2">
      <c r="A980" s="27"/>
      <c r="B980" s="27"/>
      <c r="C980" s="27"/>
      <c r="D980" s="27"/>
      <c r="E980" s="27"/>
      <c r="F980" s="4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15.75" customHeight="1" x14ac:dyDescent="0.2">
      <c r="A981" s="27"/>
      <c r="B981" s="27"/>
      <c r="C981" s="27"/>
      <c r="D981" s="27"/>
      <c r="E981" s="27"/>
      <c r="F981" s="4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15.75" customHeight="1" x14ac:dyDescent="0.2">
      <c r="A982" s="27"/>
      <c r="B982" s="27"/>
      <c r="C982" s="27"/>
      <c r="D982" s="27"/>
      <c r="E982" s="27"/>
      <c r="F982" s="4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15.75" customHeight="1" x14ac:dyDescent="0.2">
      <c r="A983" s="27"/>
      <c r="B983" s="27"/>
      <c r="C983" s="27"/>
      <c r="D983" s="27"/>
      <c r="E983" s="27"/>
      <c r="F983" s="4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spans="1:26" ht="15.75" customHeight="1" x14ac:dyDescent="0.2">
      <c r="A984" s="27"/>
      <c r="B984" s="27"/>
      <c r="C984" s="27"/>
      <c r="D984" s="27"/>
      <c r="E984" s="27"/>
      <c r="F984" s="4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spans="1:26" ht="15.75" customHeight="1" x14ac:dyDescent="0.2">
      <c r="A985" s="27"/>
      <c r="B985" s="27"/>
      <c r="C985" s="27"/>
      <c r="D985" s="27"/>
      <c r="E985" s="27"/>
      <c r="F985" s="4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 spans="1:26" ht="15" customHeight="1" x14ac:dyDescent="0.2">
      <c r="A986" s="27"/>
      <c r="B986" s="27"/>
      <c r="C986" s="27"/>
      <c r="D986" s="27"/>
      <c r="E986" s="27"/>
      <c r="F986" s="4"/>
      <c r="G986" s="27"/>
    </row>
    <row r="987" spans="1:26" ht="15" customHeight="1" x14ac:dyDescent="0.2">
      <c r="A987" s="27"/>
      <c r="B987" s="27"/>
      <c r="C987" s="27"/>
      <c r="D987" s="27"/>
      <c r="E987" s="27"/>
      <c r="F987" s="4"/>
      <c r="G987" s="27"/>
    </row>
    <row r="988" spans="1:26" ht="15" customHeight="1" x14ac:dyDescent="0.2">
      <c r="A988" s="27"/>
      <c r="B988" s="27"/>
      <c r="C988" s="27"/>
      <c r="D988" s="27"/>
      <c r="E988" s="27"/>
      <c r="F988" s="4"/>
      <c r="G988" s="27"/>
    </row>
    <row r="989" spans="1:26" ht="15" customHeight="1" x14ac:dyDescent="0.2">
      <c r="A989" s="27"/>
      <c r="B989" s="27"/>
      <c r="C989" s="27"/>
      <c r="D989" s="27"/>
      <c r="E989" s="27"/>
      <c r="F989" s="4"/>
      <c r="G989" s="27"/>
    </row>
    <row r="990" spans="1:26" ht="15" customHeight="1" x14ac:dyDescent="0.2">
      <c r="A990" s="27"/>
      <c r="B990" s="27"/>
      <c r="C990" s="27"/>
      <c r="D990" s="27"/>
      <c r="E990" s="27"/>
      <c r="F990" s="4"/>
      <c r="G990" s="27"/>
    </row>
    <row r="991" spans="1:26" ht="15" customHeight="1" x14ac:dyDescent="0.2">
      <c r="A991" s="27"/>
      <c r="B991" s="27"/>
      <c r="C991" s="27"/>
      <c r="D991" s="27"/>
      <c r="E991" s="27"/>
      <c r="F991" s="4"/>
      <c r="G991" s="27"/>
    </row>
    <row r="992" spans="1:26" ht="15" customHeight="1" x14ac:dyDescent="0.2">
      <c r="B992" s="27"/>
      <c r="C992" s="27"/>
      <c r="D992" s="27"/>
      <c r="E992" s="27"/>
      <c r="F992" s="4"/>
      <c r="G992" s="27"/>
    </row>
    <row r="993" spans="2:7" ht="15" customHeight="1" x14ac:dyDescent="0.2">
      <c r="B993" s="27"/>
      <c r="C993" s="27"/>
      <c r="D993" s="27"/>
      <c r="E993" s="27"/>
      <c r="F993" s="4"/>
      <c r="G993" s="27"/>
    </row>
    <row r="994" spans="2:7" ht="15" customHeight="1" x14ac:dyDescent="0.2">
      <c r="B994" s="27"/>
      <c r="C994" s="27"/>
      <c r="D994" s="27"/>
      <c r="E994" s="27"/>
      <c r="F994" s="4"/>
      <c r="G994" s="27"/>
    </row>
    <row r="995" spans="2:7" ht="15" customHeight="1" x14ac:dyDescent="0.2">
      <c r="B995" s="27"/>
      <c r="C995" s="27"/>
      <c r="D995" s="27"/>
      <c r="E995" s="27"/>
      <c r="F995" s="4"/>
      <c r="G995" s="27"/>
    </row>
    <row r="996" spans="2:7" ht="15" customHeight="1" x14ac:dyDescent="0.2">
      <c r="B996" s="27"/>
      <c r="C996" s="27"/>
      <c r="D996" s="27"/>
      <c r="E996" s="27"/>
      <c r="F996" s="4"/>
      <c r="G996" s="27"/>
    </row>
    <row r="997" spans="2:7" ht="15" customHeight="1" x14ac:dyDescent="0.2">
      <c r="B997" s="27"/>
      <c r="C997" s="27"/>
      <c r="D997" s="27"/>
      <c r="E997" s="27"/>
      <c r="F997" s="4"/>
      <c r="G997" s="27"/>
    </row>
    <row r="998" spans="2:7" ht="15" customHeight="1" x14ac:dyDescent="0.2">
      <c r="B998" s="27"/>
      <c r="C998" s="27"/>
      <c r="D998" s="27"/>
      <c r="E998" s="27"/>
      <c r="F998" s="4"/>
      <c r="G998" s="27"/>
    </row>
    <row r="999" spans="2:7" ht="15" customHeight="1" x14ac:dyDescent="0.2">
      <c r="B999" s="27"/>
      <c r="C999" s="27"/>
      <c r="D999" s="27"/>
      <c r="E999" s="27"/>
      <c r="F999" s="4"/>
      <c r="G999" s="27"/>
    </row>
    <row r="1000" spans="2:7" ht="15" customHeight="1" x14ac:dyDescent="0.2">
      <c r="B1000" s="27"/>
      <c r="C1000" s="27"/>
      <c r="D1000" s="27"/>
      <c r="E1000" s="27"/>
      <c r="F1000" s="4"/>
      <c r="G1000" s="27"/>
    </row>
    <row r="1001" spans="2:7" ht="15" customHeight="1" x14ac:dyDescent="0.2">
      <c r="B1001" s="27"/>
      <c r="C1001" s="27"/>
      <c r="D1001" s="27"/>
      <c r="E1001" s="27"/>
      <c r="F1001" s="4"/>
      <c r="G1001" s="27"/>
    </row>
    <row r="1002" spans="2:7" ht="15" customHeight="1" x14ac:dyDescent="0.2">
      <c r="B1002" s="27"/>
      <c r="C1002" s="27"/>
      <c r="D1002" s="27"/>
      <c r="E1002" s="27"/>
      <c r="F1002" s="4"/>
      <c r="G1002" s="27"/>
    </row>
    <row r="1003" spans="2:7" ht="15" customHeight="1" x14ac:dyDescent="0.2">
      <c r="B1003" s="27"/>
      <c r="C1003" s="27"/>
      <c r="D1003" s="27"/>
      <c r="E1003" s="27"/>
      <c r="F1003" s="4"/>
      <c r="G1003" s="27"/>
    </row>
    <row r="1004" spans="2:7" ht="15" customHeight="1" x14ac:dyDescent="0.2">
      <c r="B1004" s="27"/>
      <c r="C1004" s="27"/>
      <c r="D1004" s="27"/>
      <c r="E1004" s="27"/>
      <c r="F1004" s="4"/>
      <c r="G1004" s="27"/>
    </row>
    <row r="1005" spans="2:7" ht="15" customHeight="1" x14ac:dyDescent="0.2">
      <c r="B1005" s="27"/>
      <c r="C1005" s="27"/>
      <c r="D1005" s="27"/>
      <c r="E1005" s="27"/>
      <c r="F1005" s="4"/>
      <c r="G1005" s="27"/>
    </row>
    <row r="1006" spans="2:7" ht="15" customHeight="1" x14ac:dyDescent="0.2">
      <c r="B1006" s="27"/>
      <c r="C1006" s="27"/>
      <c r="D1006" s="27"/>
      <c r="E1006" s="27"/>
      <c r="F1006" s="4"/>
      <c r="G1006" s="27"/>
    </row>
    <row r="1007" spans="2:7" ht="15" customHeight="1" x14ac:dyDescent="0.2">
      <c r="B1007" s="27"/>
      <c r="C1007" s="27"/>
      <c r="D1007" s="27"/>
      <c r="E1007" s="27"/>
      <c r="F1007" s="4"/>
      <c r="G1007" s="27"/>
    </row>
    <row r="1008" spans="2:7" ht="15" customHeight="1" x14ac:dyDescent="0.2">
      <c r="B1008" s="27"/>
      <c r="C1008" s="27"/>
      <c r="D1008" s="27"/>
      <c r="E1008" s="27"/>
      <c r="F1008" s="4"/>
      <c r="G1008" s="27"/>
    </row>
    <row r="1009" spans="2:7" ht="15" customHeight="1" x14ac:dyDescent="0.2">
      <c r="B1009" s="27"/>
      <c r="C1009" s="27"/>
      <c r="D1009" s="27"/>
      <c r="E1009" s="27"/>
      <c r="F1009" s="4"/>
      <c r="G1009" s="27"/>
    </row>
    <row r="1010" spans="2:7" ht="15" customHeight="1" x14ac:dyDescent="0.2">
      <c r="B1010" s="27"/>
      <c r="C1010" s="27"/>
      <c r="D1010" s="27"/>
      <c r="E1010" s="27"/>
      <c r="F1010" s="4"/>
      <c r="G1010" s="27"/>
    </row>
    <row r="1011" spans="2:7" ht="15" customHeight="1" x14ac:dyDescent="0.2">
      <c r="B1011" s="27"/>
      <c r="C1011" s="27"/>
      <c r="D1011" s="27"/>
      <c r="E1011" s="27"/>
      <c r="F1011" s="4"/>
      <c r="G1011" s="27"/>
    </row>
    <row r="1012" spans="2:7" ht="15" customHeight="1" x14ac:dyDescent="0.2">
      <c r="B1012" s="27"/>
      <c r="C1012" s="27"/>
      <c r="D1012" s="27"/>
      <c r="E1012" s="27"/>
      <c r="F1012" s="4"/>
    </row>
    <row r="1013" spans="2:7" ht="15" customHeight="1" x14ac:dyDescent="0.2">
      <c r="B1013" s="27"/>
      <c r="C1013" s="27"/>
      <c r="D1013" s="27"/>
      <c r="E1013" s="27"/>
      <c r="F1013" s="4"/>
    </row>
    <row r="1014" spans="2:7" ht="15" customHeight="1" x14ac:dyDescent="0.2">
      <c r="B1014" s="27"/>
      <c r="C1014" s="27"/>
      <c r="D1014" s="27"/>
      <c r="E1014" s="27"/>
      <c r="F1014" s="4"/>
    </row>
    <row r="1015" spans="2:7" ht="15" customHeight="1" x14ac:dyDescent="0.2">
      <c r="B1015" s="27"/>
      <c r="C1015" s="27"/>
      <c r="D1015" s="27"/>
      <c r="E1015" s="27"/>
      <c r="F1015" s="4"/>
    </row>
    <row r="1016" spans="2:7" ht="15" customHeight="1" x14ac:dyDescent="0.2">
      <c r="B1016" s="27"/>
      <c r="C1016" s="27"/>
      <c r="D1016" s="27"/>
      <c r="E1016" s="27"/>
      <c r="F1016" s="4"/>
    </row>
    <row r="1017" spans="2:7" ht="15" customHeight="1" x14ac:dyDescent="0.2">
      <c r="B1017" s="27"/>
      <c r="C1017" s="27"/>
      <c r="D1017" s="27"/>
      <c r="E1017" s="27"/>
      <c r="F1017" s="4"/>
    </row>
    <row r="1018" spans="2:7" ht="15" customHeight="1" x14ac:dyDescent="0.2">
      <c r="B1018" s="27"/>
      <c r="C1018" s="27"/>
      <c r="D1018" s="27"/>
      <c r="E1018" s="27"/>
      <c r="F1018" s="4"/>
    </row>
    <row r="1019" spans="2:7" ht="15" customHeight="1" x14ac:dyDescent="0.2">
      <c r="B1019" s="27"/>
      <c r="C1019" s="27"/>
      <c r="D1019" s="27"/>
      <c r="E1019" s="27"/>
      <c r="F1019" s="4"/>
    </row>
    <row r="1020" spans="2:7" ht="15" customHeight="1" x14ac:dyDescent="0.2">
      <c r="B1020" s="27"/>
      <c r="C1020" s="27"/>
      <c r="D1020" s="27"/>
      <c r="E1020" s="27"/>
      <c r="F1020" s="4"/>
    </row>
    <row r="1021" spans="2:7" ht="15" customHeight="1" x14ac:dyDescent="0.2">
      <c r="B1021" s="27"/>
      <c r="C1021" s="27"/>
      <c r="D1021" s="27"/>
      <c r="E1021" s="27"/>
      <c r="F1021" s="4"/>
    </row>
    <row r="1022" spans="2:7" ht="15" customHeight="1" x14ac:dyDescent="0.2">
      <c r="B1022" s="27"/>
      <c r="C1022" s="27"/>
      <c r="D1022" s="27"/>
      <c r="E1022" s="27"/>
      <c r="F1022" s="4"/>
    </row>
    <row r="1023" spans="2:7" ht="15" customHeight="1" x14ac:dyDescent="0.2">
      <c r="B1023" s="27"/>
      <c r="C1023" s="27"/>
      <c r="D1023" s="27"/>
      <c r="E1023" s="27"/>
      <c r="F1023" s="4"/>
    </row>
    <row r="1024" spans="2:7" ht="15" customHeight="1" x14ac:dyDescent="0.2">
      <c r="B1024" s="27"/>
      <c r="C1024" s="27"/>
      <c r="D1024" s="27"/>
      <c r="E1024" s="27"/>
      <c r="F1024" s="4"/>
    </row>
    <row r="1025" spans="2:6" ht="15" customHeight="1" x14ac:dyDescent="0.2">
      <c r="B1025" s="27"/>
      <c r="C1025" s="27"/>
      <c r="D1025" s="27"/>
      <c r="E1025" s="27"/>
      <c r="F1025" s="4"/>
    </row>
    <row r="1026" spans="2:6" ht="15" customHeight="1" x14ac:dyDescent="0.2">
      <c r="B1026" s="27"/>
      <c r="C1026" s="27"/>
      <c r="D1026" s="27"/>
      <c r="E1026" s="27"/>
      <c r="F1026" s="4"/>
    </row>
    <row r="1027" spans="2:6" ht="15" customHeight="1" x14ac:dyDescent="0.2">
      <c r="B1027" s="27"/>
      <c r="C1027" s="27"/>
      <c r="D1027" s="27"/>
      <c r="E1027" s="27"/>
      <c r="F1027" s="4"/>
    </row>
    <row r="1028" spans="2:6" ht="15" customHeight="1" x14ac:dyDescent="0.2">
      <c r="B1028" s="27"/>
      <c r="C1028" s="27"/>
      <c r="D1028" s="27"/>
      <c r="E1028" s="27"/>
      <c r="F1028" s="4"/>
    </row>
    <row r="1029" spans="2:6" ht="15" customHeight="1" x14ac:dyDescent="0.2">
      <c r="B1029" s="27"/>
      <c r="C1029" s="27"/>
      <c r="D1029" s="27"/>
      <c r="E1029" s="27"/>
      <c r="F1029" s="4"/>
    </row>
    <row r="1030" spans="2:6" ht="15" customHeight="1" x14ac:dyDescent="0.2">
      <c r="B1030" s="27"/>
      <c r="C1030" s="27"/>
      <c r="D1030" s="27"/>
      <c r="E1030" s="27"/>
      <c r="F1030" s="4"/>
    </row>
    <row r="1031" spans="2:6" ht="15" customHeight="1" x14ac:dyDescent="0.2">
      <c r="B1031" s="27"/>
      <c r="C1031" s="27"/>
      <c r="D1031" s="27"/>
      <c r="E1031" s="27"/>
      <c r="F1031" s="4"/>
    </row>
    <row r="1032" spans="2:6" ht="15" customHeight="1" x14ac:dyDescent="0.2">
      <c r="B1032" s="27"/>
      <c r="C1032" s="27"/>
      <c r="D1032" s="27"/>
      <c r="E1032" s="27"/>
      <c r="F1032" s="4"/>
    </row>
    <row r="1033" spans="2:6" ht="15" customHeight="1" x14ac:dyDescent="0.2">
      <c r="B1033" s="27"/>
      <c r="C1033" s="27"/>
      <c r="D1033" s="27"/>
      <c r="E1033" s="27"/>
      <c r="F1033" s="4"/>
    </row>
    <row r="1034" spans="2:6" ht="15" customHeight="1" x14ac:dyDescent="0.2">
      <c r="B1034" s="27"/>
      <c r="C1034" s="27"/>
      <c r="D1034" s="27"/>
      <c r="E1034" s="27"/>
      <c r="F1034" s="4"/>
    </row>
    <row r="1035" spans="2:6" ht="15" customHeight="1" x14ac:dyDescent="0.2">
      <c r="B1035" s="27"/>
      <c r="C1035" s="27"/>
      <c r="D1035" s="27"/>
      <c r="E1035" s="27"/>
      <c r="F1035" s="4"/>
    </row>
    <row r="1036" spans="2:6" ht="15" customHeight="1" x14ac:dyDescent="0.2">
      <c r="B1036" s="27"/>
      <c r="C1036" s="27"/>
      <c r="D1036" s="27"/>
      <c r="E1036" s="27"/>
      <c r="F1036" s="4"/>
    </row>
    <row r="1037" spans="2:6" ht="15" customHeight="1" x14ac:dyDescent="0.2">
      <c r="B1037" s="27"/>
      <c r="C1037" s="27"/>
      <c r="D1037" s="27"/>
      <c r="E1037" s="27"/>
      <c r="F1037" s="4"/>
    </row>
  </sheetData>
  <mergeCells count="5">
    <mergeCell ref="A2:G2"/>
    <mergeCell ref="A3:G3"/>
    <mergeCell ref="A4:G4"/>
    <mergeCell ref="A5:G5"/>
    <mergeCell ref="H27:H28"/>
  </mergeCells>
  <printOptions horizontalCentered="1" verticalCentered="1"/>
  <pageMargins left="0" right="0" top="0.26" bottom="0.27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2"/>
  <sheetViews>
    <sheetView showGridLines="0" view="pageLayout" zoomScale="70" zoomScaleNormal="80" zoomScalePageLayoutView="70" workbookViewId="0"/>
  </sheetViews>
  <sheetFormatPr baseColWidth="10" defaultColWidth="14.42578125" defaultRowHeight="15" customHeight="1" x14ac:dyDescent="0.2"/>
  <cols>
    <col min="1" max="1" width="7.85546875" style="49" customWidth="1"/>
    <col min="2" max="2" width="15.140625" style="49" customWidth="1"/>
    <col min="3" max="3" width="8.140625" style="49" customWidth="1"/>
    <col min="4" max="4" width="32.28515625" style="49" customWidth="1"/>
    <col min="5" max="5" width="8.85546875" style="49" customWidth="1"/>
    <col min="6" max="6" width="11.7109375" style="49" customWidth="1"/>
    <col min="7" max="7" width="6.28515625" style="49" customWidth="1"/>
    <col min="8" max="8" width="22" style="49" bestFit="1" customWidth="1"/>
    <col min="9" max="9" width="27.85546875" style="49" customWidth="1"/>
    <col min="10" max="10" width="23.5703125" style="49" customWidth="1"/>
    <col min="11" max="11" width="21.5703125" style="49" customWidth="1"/>
    <col min="12" max="23" width="10.7109375" style="49" customWidth="1"/>
    <col min="24" max="16384" width="14.42578125" style="49"/>
  </cols>
  <sheetData>
    <row r="1" spans="1:26" ht="15" customHeight="1" x14ac:dyDescent="0.2">
      <c r="A1" s="170"/>
      <c r="B1" s="258" t="s">
        <v>304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5" customHeight="1" x14ac:dyDescent="0.2">
      <c r="A2" s="170"/>
      <c r="B2" s="258" t="s">
        <v>1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15" customHeight="1" x14ac:dyDescent="0.2">
      <c r="A3" s="170"/>
      <c r="B3" s="258" t="s">
        <v>305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15" customHeight="1" x14ac:dyDescent="0.2">
      <c r="A4" s="170"/>
      <c r="B4" s="258" t="s">
        <v>599</v>
      </c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15" customHeight="1" x14ac:dyDescent="0.2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ht="15" customHeight="1" x14ac:dyDescent="0.2">
      <c r="A6" s="170"/>
      <c r="B6" s="170"/>
      <c r="C6" s="171"/>
      <c r="D6" s="171"/>
      <c r="E6" s="171"/>
      <c r="F6" s="172"/>
      <c r="G6" s="172"/>
      <c r="H6" s="172"/>
      <c r="I6" s="171"/>
      <c r="J6" s="171"/>
      <c r="K6" s="172"/>
      <c r="L6" s="173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15" customHeight="1" x14ac:dyDescent="0.2">
      <c r="A7" s="170"/>
      <c r="B7" s="171"/>
      <c r="C7" s="174"/>
      <c r="D7" s="175"/>
      <c r="E7" s="175"/>
      <c r="F7" s="175"/>
      <c r="G7" s="175"/>
      <c r="H7" s="175"/>
      <c r="I7" s="175"/>
      <c r="J7" s="175"/>
      <c r="K7" s="176"/>
      <c r="L7" s="170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15" customHeight="1" x14ac:dyDescent="0.25">
      <c r="A8" s="170"/>
      <c r="B8" s="171"/>
      <c r="C8" s="177"/>
      <c r="D8" s="178" t="s">
        <v>600</v>
      </c>
      <c r="E8" s="179"/>
      <c r="F8" s="179"/>
      <c r="G8" s="179"/>
      <c r="H8" s="179"/>
      <c r="I8" s="179"/>
      <c r="J8" s="180">
        <f>'ANEXO 2'!K51</f>
        <v>7948792983.3199987</v>
      </c>
      <c r="K8" s="181"/>
      <c r="L8" s="170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15" customHeight="1" x14ac:dyDescent="0.2">
      <c r="A9" s="170"/>
      <c r="B9" s="171"/>
      <c r="C9" s="177"/>
      <c r="D9" s="179"/>
      <c r="E9" s="179"/>
      <c r="F9" s="179"/>
      <c r="G9" s="179"/>
      <c r="H9" s="179"/>
      <c r="I9" s="179"/>
      <c r="J9" s="179"/>
      <c r="K9" s="181"/>
      <c r="L9" s="170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5" customHeight="1" x14ac:dyDescent="0.25">
      <c r="A10" s="170"/>
      <c r="B10" s="171"/>
      <c r="C10" s="177"/>
      <c r="D10" s="179"/>
      <c r="E10" s="179"/>
      <c r="F10" s="179"/>
      <c r="G10" s="179"/>
      <c r="H10" s="179"/>
      <c r="I10" s="179"/>
      <c r="J10" s="180"/>
      <c r="K10" s="181"/>
      <c r="L10" s="170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15" customHeight="1" x14ac:dyDescent="0.25">
      <c r="A11" s="170"/>
      <c r="B11" s="171"/>
      <c r="C11" s="177"/>
      <c r="D11" s="178" t="s">
        <v>601</v>
      </c>
      <c r="E11" s="179"/>
      <c r="F11" s="179"/>
      <c r="G11" s="179"/>
      <c r="H11" s="179"/>
      <c r="I11" s="179"/>
      <c r="J11" s="180">
        <f>J14-J8</f>
        <v>1238571971.2700014</v>
      </c>
      <c r="K11" s="181"/>
      <c r="L11" s="170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15" customHeight="1" x14ac:dyDescent="0.2">
      <c r="A12" s="170"/>
      <c r="B12" s="171"/>
      <c r="C12" s="177"/>
      <c r="D12" s="179"/>
      <c r="E12" s="179"/>
      <c r="F12" s="179"/>
      <c r="G12" s="179"/>
      <c r="H12" s="179"/>
      <c r="I12" s="179"/>
      <c r="J12" s="179"/>
      <c r="K12" s="181"/>
      <c r="L12" s="170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15" customHeight="1" x14ac:dyDescent="0.2">
      <c r="A13" s="170"/>
      <c r="B13" s="171"/>
      <c r="C13" s="177"/>
      <c r="D13" s="179"/>
      <c r="E13" s="179"/>
      <c r="F13" s="179"/>
      <c r="G13" s="179"/>
      <c r="H13" s="179"/>
      <c r="I13" s="179"/>
      <c r="J13" s="179"/>
      <c r="K13" s="181"/>
      <c r="L13" s="170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15" customHeight="1" x14ac:dyDescent="0.25">
      <c r="A14" s="170"/>
      <c r="B14" s="171"/>
      <c r="C14" s="177"/>
      <c r="D14" s="178" t="s">
        <v>602</v>
      </c>
      <c r="E14" s="179"/>
      <c r="F14" s="179"/>
      <c r="G14" s="179"/>
      <c r="H14" s="179"/>
      <c r="I14" s="179"/>
      <c r="J14" s="180">
        <f>'ANEXO 2'!I51</f>
        <v>9187364954.5900002</v>
      </c>
      <c r="K14" s="181"/>
      <c r="L14" s="170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15" customHeight="1" x14ac:dyDescent="0.2">
      <c r="A15" s="170"/>
      <c r="B15" s="171"/>
      <c r="C15" s="182"/>
      <c r="D15" s="183"/>
      <c r="E15" s="183"/>
      <c r="F15" s="183"/>
      <c r="G15" s="183"/>
      <c r="H15" s="183"/>
      <c r="I15" s="183"/>
      <c r="J15" s="183"/>
      <c r="K15" s="184"/>
      <c r="L15" s="170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15" customHeight="1" x14ac:dyDescent="0.2">
      <c r="A16" s="170"/>
      <c r="B16" s="170"/>
      <c r="C16" s="114"/>
      <c r="D16" s="114"/>
      <c r="E16" s="114"/>
      <c r="F16" s="114"/>
      <c r="G16" s="114"/>
      <c r="H16" s="114"/>
      <c r="I16" s="114"/>
      <c r="J16" s="114"/>
      <c r="K16" s="170"/>
      <c r="L16" s="170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15" customHeight="1" x14ac:dyDescent="0.2">
      <c r="A17" s="170"/>
      <c r="B17" s="170"/>
      <c r="C17" s="114"/>
      <c r="D17" s="114"/>
      <c r="E17" s="114"/>
      <c r="F17" s="114"/>
      <c r="G17" s="114"/>
      <c r="H17" s="114"/>
      <c r="I17" s="114"/>
      <c r="J17" s="114"/>
      <c r="K17" s="170"/>
      <c r="L17" s="170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15" customHeight="1" x14ac:dyDescent="0.2">
      <c r="A18" s="170"/>
      <c r="B18" s="170"/>
      <c r="C18" s="179"/>
      <c r="D18" s="179"/>
      <c r="E18" s="179"/>
      <c r="F18" s="179"/>
      <c r="G18" s="179"/>
      <c r="H18" s="179"/>
      <c r="I18" s="179"/>
      <c r="J18" s="179"/>
      <c r="K18" s="171"/>
      <c r="L18" s="170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15" customHeight="1" x14ac:dyDescent="0.2">
      <c r="A19" s="170"/>
      <c r="B19" s="171"/>
      <c r="C19" s="185"/>
      <c r="D19" s="186"/>
      <c r="E19" s="186"/>
      <c r="F19" s="186"/>
      <c r="G19" s="186"/>
      <c r="H19" s="186"/>
      <c r="I19" s="186"/>
      <c r="J19" s="186"/>
      <c r="K19" s="176"/>
      <c r="L19" s="170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ht="15" customHeight="1" x14ac:dyDescent="0.2">
      <c r="A20" s="170"/>
      <c r="B20" s="171"/>
      <c r="C20" s="177"/>
      <c r="D20" s="259" t="s">
        <v>306</v>
      </c>
      <c r="E20" s="259"/>
      <c r="F20" s="259"/>
      <c r="G20" s="259"/>
      <c r="H20" s="259"/>
      <c r="I20" s="259"/>
      <c r="J20" s="259"/>
      <c r="K20" s="181"/>
      <c r="L20" s="170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15.75" customHeight="1" x14ac:dyDescent="0.25">
      <c r="A21" s="170"/>
      <c r="B21" s="171"/>
      <c r="C21" s="177"/>
      <c r="D21" s="179"/>
      <c r="E21" s="179"/>
      <c r="F21" s="179"/>
      <c r="G21" s="179"/>
      <c r="H21" s="179"/>
      <c r="I21" s="179"/>
      <c r="J21" s="179"/>
      <c r="K21" s="187"/>
      <c r="L21" s="170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15.75" customHeight="1" x14ac:dyDescent="0.25">
      <c r="A22" s="170"/>
      <c r="B22" s="171"/>
      <c r="C22" s="177"/>
      <c r="D22" s="178" t="s">
        <v>307</v>
      </c>
      <c r="E22" s="179"/>
      <c r="F22" s="179"/>
      <c r="G22" s="179"/>
      <c r="H22" s="179"/>
      <c r="I22" s="179"/>
      <c r="J22" s="180">
        <f>+SUM(H23:H27)</f>
        <v>0</v>
      </c>
      <c r="K22" s="187"/>
      <c r="L22" s="170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15" customHeight="1" x14ac:dyDescent="0.25">
      <c r="A23" s="170"/>
      <c r="B23" s="171"/>
      <c r="C23" s="177"/>
      <c r="D23" s="257" t="s">
        <v>308</v>
      </c>
      <c r="E23" s="257"/>
      <c r="F23" s="179"/>
      <c r="G23" s="179"/>
      <c r="H23" s="188">
        <v>0</v>
      </c>
      <c r="I23" s="179"/>
      <c r="J23" s="179"/>
      <c r="K23" s="187"/>
      <c r="L23" s="170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15.75" customHeight="1" x14ac:dyDescent="0.2">
      <c r="A24" s="170"/>
      <c r="B24" s="171"/>
      <c r="C24" s="177"/>
      <c r="D24" s="257" t="s">
        <v>234</v>
      </c>
      <c r="E24" s="257"/>
      <c r="F24" s="179"/>
      <c r="G24" s="179"/>
      <c r="H24" s="188">
        <v>0</v>
      </c>
      <c r="I24" s="179"/>
      <c r="J24" s="179"/>
      <c r="K24" s="181"/>
      <c r="L24" s="170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15" customHeight="1" x14ac:dyDescent="0.2">
      <c r="A25" s="170"/>
      <c r="B25" s="171"/>
      <c r="C25" s="177"/>
      <c r="D25" s="257" t="s">
        <v>309</v>
      </c>
      <c r="E25" s="257"/>
      <c r="F25" s="179"/>
      <c r="G25" s="179"/>
      <c r="H25" s="188">
        <v>0</v>
      </c>
      <c r="I25" s="179"/>
      <c r="J25" s="179"/>
      <c r="K25" s="181"/>
      <c r="L25" s="170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30" customHeight="1" x14ac:dyDescent="0.2">
      <c r="A26" s="170"/>
      <c r="B26" s="171"/>
      <c r="C26" s="177"/>
      <c r="D26" s="257" t="s">
        <v>310</v>
      </c>
      <c r="E26" s="257"/>
      <c r="F26" s="179"/>
      <c r="G26" s="179"/>
      <c r="H26" s="189">
        <v>0</v>
      </c>
      <c r="I26" s="179"/>
      <c r="J26" s="179"/>
      <c r="K26" s="181"/>
      <c r="L26" s="170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15" customHeight="1" x14ac:dyDescent="0.2">
      <c r="A27" s="170"/>
      <c r="B27" s="171"/>
      <c r="C27" s="177"/>
      <c r="D27" s="257" t="s">
        <v>311</v>
      </c>
      <c r="E27" s="257"/>
      <c r="F27" s="179"/>
      <c r="G27" s="179"/>
      <c r="H27" s="188"/>
      <c r="I27" s="179"/>
      <c r="J27" s="179"/>
      <c r="K27" s="181"/>
      <c r="L27" s="170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15.75" customHeight="1" x14ac:dyDescent="0.2">
      <c r="A28" s="170"/>
      <c r="B28" s="171"/>
      <c r="C28" s="177"/>
      <c r="D28" s="179"/>
      <c r="E28" s="179"/>
      <c r="F28" s="179"/>
      <c r="G28" s="179"/>
      <c r="H28" s="190"/>
      <c r="I28" s="179"/>
      <c r="J28" s="179"/>
      <c r="K28" s="181"/>
      <c r="L28" s="170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5" customHeight="1" x14ac:dyDescent="0.25">
      <c r="A29" s="170"/>
      <c r="B29" s="171"/>
      <c r="C29" s="177"/>
      <c r="D29" s="178" t="s">
        <v>312</v>
      </c>
      <c r="E29" s="179"/>
      <c r="F29" s="179"/>
      <c r="G29" s="179"/>
      <c r="H29" s="190"/>
      <c r="I29" s="179"/>
      <c r="J29" s="180">
        <f>+SUM(H30:H34)</f>
        <v>1238571971.2700002</v>
      </c>
      <c r="K29" s="181"/>
      <c r="L29" s="170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15" customHeight="1" x14ac:dyDescent="0.2">
      <c r="A30" s="170"/>
      <c r="B30" s="171"/>
      <c r="C30" s="177"/>
      <c r="D30" s="257" t="s">
        <v>234</v>
      </c>
      <c r="E30" s="257"/>
      <c r="F30" s="179"/>
      <c r="G30" s="179"/>
      <c r="H30" s="188">
        <v>0</v>
      </c>
      <c r="I30" s="179"/>
      <c r="J30" s="179"/>
      <c r="K30" s="181"/>
      <c r="L30" s="170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5" customHeight="1" x14ac:dyDescent="0.2">
      <c r="A31" s="170"/>
      <c r="B31" s="171"/>
      <c r="C31" s="177"/>
      <c r="D31" s="257" t="s">
        <v>313</v>
      </c>
      <c r="E31" s="257"/>
      <c r="F31" s="179"/>
      <c r="G31" s="179"/>
      <c r="H31" s="188">
        <f>'ANEXO 2'!I45-'ANEXO 2'!K45</f>
        <v>475511777.08999997</v>
      </c>
      <c r="I31" s="179"/>
      <c r="J31" s="179"/>
      <c r="K31" s="181"/>
      <c r="L31" s="170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5.75" customHeight="1" x14ac:dyDescent="0.2">
      <c r="A32" s="170"/>
      <c r="B32" s="171"/>
      <c r="C32" s="177"/>
      <c r="D32" s="257" t="s">
        <v>309</v>
      </c>
      <c r="E32" s="257"/>
      <c r="F32" s="179"/>
      <c r="G32" s="179"/>
      <c r="H32" s="188">
        <f>'ANEXO 2'!I44-'ANEXO 2'!K44</f>
        <v>763060194.18000031</v>
      </c>
      <c r="I32" s="179"/>
      <c r="J32" s="179"/>
      <c r="K32" s="181"/>
      <c r="L32" s="170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5.75" customHeight="1" x14ac:dyDescent="0.2">
      <c r="A33" s="170"/>
      <c r="B33" s="171"/>
      <c r="C33" s="177"/>
      <c r="D33" s="191" t="s">
        <v>310</v>
      </c>
      <c r="E33" s="179"/>
      <c r="F33" s="179"/>
      <c r="G33" s="179"/>
      <c r="H33" s="188">
        <v>0</v>
      </c>
      <c r="I33" s="179"/>
      <c r="J33" s="179"/>
      <c r="K33" s="181"/>
      <c r="L33" s="170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5" customHeight="1" x14ac:dyDescent="0.25">
      <c r="A34" s="170"/>
      <c r="B34" s="171"/>
      <c r="C34" s="177"/>
      <c r="D34" s="178" t="s">
        <v>314</v>
      </c>
      <c r="E34" s="192"/>
      <c r="F34" s="192"/>
      <c r="G34" s="192"/>
      <c r="H34" s="192"/>
      <c r="I34" s="192"/>
      <c r="J34" s="180">
        <f>+J22+J29</f>
        <v>1238571971.2700002</v>
      </c>
      <c r="K34" s="181"/>
      <c r="L34" s="170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15.75" customHeight="1" x14ac:dyDescent="0.2">
      <c r="A35" s="53"/>
      <c r="B35" s="171"/>
      <c r="C35" s="182"/>
      <c r="D35" s="113"/>
      <c r="E35" s="113"/>
      <c r="F35" s="113"/>
      <c r="G35" s="113"/>
      <c r="H35" s="113"/>
      <c r="I35" s="113"/>
      <c r="J35" s="113"/>
      <c r="K35" s="184"/>
      <c r="L35" s="170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5" customHeight="1" x14ac:dyDescent="0.2">
      <c r="A36" s="53"/>
      <c r="B36" s="170"/>
      <c r="C36" s="114"/>
      <c r="D36" s="114"/>
      <c r="E36" s="114"/>
      <c r="F36" s="114"/>
      <c r="G36" s="114"/>
      <c r="H36" s="114"/>
      <c r="I36" s="114"/>
      <c r="J36" s="114"/>
      <c r="K36" s="170"/>
      <c r="L36" s="170"/>
      <c r="M36" s="47"/>
      <c r="N36" s="47"/>
      <c r="O36" s="47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5" customHeight="1" x14ac:dyDescent="0.2">
      <c r="A37" s="53"/>
      <c r="B37" s="193"/>
      <c r="C37" s="46"/>
      <c r="D37" s="194"/>
      <c r="E37" s="194"/>
      <c r="F37" s="194"/>
      <c r="G37" s="46"/>
      <c r="H37" s="195"/>
      <c r="I37" s="46"/>
      <c r="J37" s="47"/>
      <c r="K37" s="47"/>
      <c r="L37" s="47"/>
      <c r="M37" s="47"/>
      <c r="N37" s="47"/>
      <c r="O37" s="47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5" customHeight="1" x14ac:dyDescent="0.2">
      <c r="A38" s="53"/>
      <c r="B38" s="193"/>
      <c r="C38" s="46"/>
      <c r="D38" s="194"/>
      <c r="E38" s="194"/>
      <c r="F38" s="194"/>
      <c r="G38" s="46"/>
      <c r="H38" s="195"/>
      <c r="I38" s="46"/>
      <c r="J38" s="47"/>
      <c r="K38" s="47"/>
      <c r="L38" s="47"/>
      <c r="M38" s="47"/>
      <c r="N38" s="47"/>
      <c r="O38" s="47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15" customHeight="1" x14ac:dyDescent="0.2">
      <c r="A39" s="53"/>
      <c r="B39" s="193"/>
      <c r="C39" s="46"/>
      <c r="D39" s="194"/>
      <c r="E39" s="194"/>
      <c r="F39" s="194"/>
      <c r="G39" s="46"/>
      <c r="H39" s="195"/>
      <c r="I39" s="46"/>
      <c r="J39" s="47"/>
      <c r="K39" s="47"/>
      <c r="L39" s="47"/>
      <c r="M39" s="47"/>
      <c r="N39" s="47"/>
      <c r="O39" s="47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15" customHeight="1" x14ac:dyDescent="0.2">
      <c r="A40" s="53"/>
      <c r="B40" s="193"/>
      <c r="C40" s="46"/>
      <c r="D40" s="194"/>
      <c r="E40" s="194"/>
      <c r="F40" s="194"/>
      <c r="G40" s="46"/>
      <c r="H40" s="195"/>
      <c r="I40" s="46"/>
      <c r="J40" s="47"/>
      <c r="K40" s="47"/>
      <c r="L40" s="47"/>
      <c r="M40" s="47"/>
      <c r="N40" s="47"/>
      <c r="O40" s="47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15" customHeight="1" x14ac:dyDescent="0.2">
      <c r="A41" s="53"/>
      <c r="B41" s="193"/>
      <c r="C41" s="46"/>
      <c r="D41" s="194"/>
      <c r="E41" s="194"/>
      <c r="F41" s="196"/>
      <c r="G41" s="46"/>
      <c r="H41" s="195"/>
      <c r="I41" s="46"/>
      <c r="J41" s="47"/>
      <c r="K41" s="47"/>
      <c r="L41" s="47"/>
      <c r="M41" s="47"/>
      <c r="N41" s="47"/>
      <c r="O41" s="47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15" customHeight="1" x14ac:dyDescent="0.2">
      <c r="A42" s="53"/>
      <c r="B42" s="193"/>
      <c r="C42" s="53"/>
      <c r="D42" s="53"/>
      <c r="E42" s="197"/>
      <c r="F42" s="53"/>
      <c r="G42" s="197"/>
      <c r="H42" s="195"/>
      <c r="I42" s="47"/>
      <c r="J42" s="27"/>
      <c r="K42" s="47"/>
      <c r="L42" s="47"/>
      <c r="M42" s="47"/>
      <c r="N42" s="47"/>
      <c r="O42" s="47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15" customHeight="1" x14ac:dyDescent="0.25">
      <c r="A43" s="53"/>
      <c r="B43" s="193"/>
      <c r="D43" s="48" t="s">
        <v>34</v>
      </c>
      <c r="F43" s="32"/>
      <c r="G43" s="48"/>
      <c r="H43" s="198"/>
      <c r="I43" s="12" t="s">
        <v>496</v>
      </c>
      <c r="K43" s="47"/>
      <c r="L43" s="47"/>
      <c r="M43" s="47"/>
      <c r="N43" s="47"/>
      <c r="O43" s="47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15.75" customHeight="1" x14ac:dyDescent="0.2">
      <c r="A44" s="53"/>
      <c r="B44" s="193"/>
      <c r="D44" s="83" t="s">
        <v>35</v>
      </c>
      <c r="F44" s="53"/>
      <c r="G44" s="71"/>
      <c r="H44" s="198"/>
      <c r="I44" s="29" t="s">
        <v>497</v>
      </c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15.75" customHeight="1" x14ac:dyDescent="0.2">
      <c r="A45" s="53"/>
      <c r="B45" s="193"/>
      <c r="C45" s="46"/>
      <c r="D45" s="46"/>
      <c r="G45" s="46"/>
      <c r="H45" s="198"/>
      <c r="I45" s="29" t="s">
        <v>36</v>
      </c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15.75" customHeight="1" x14ac:dyDescent="0.2">
      <c r="A46" s="53"/>
      <c r="B46" s="193"/>
      <c r="C46" s="46"/>
      <c r="D46" s="194"/>
      <c r="E46" s="194"/>
      <c r="F46" s="194"/>
      <c r="G46" s="46"/>
      <c r="H46" s="195"/>
      <c r="J46" s="194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15.75" customHeight="1" x14ac:dyDescent="0.2">
      <c r="A47" s="53"/>
      <c r="B47" s="193"/>
      <c r="C47" s="46"/>
      <c r="D47" s="194"/>
      <c r="E47" s="194"/>
      <c r="F47" s="194"/>
      <c r="G47" s="46"/>
      <c r="H47" s="195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15.75" customHeight="1" x14ac:dyDescent="0.2">
      <c r="A48" s="53"/>
      <c r="B48" s="193"/>
      <c r="C48" s="46"/>
      <c r="D48" s="194"/>
      <c r="E48" s="194"/>
      <c r="F48" s="194"/>
      <c r="G48" s="46"/>
      <c r="H48" s="195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15" customHeight="1" x14ac:dyDescent="0.2">
      <c r="A49" s="53"/>
      <c r="B49" s="193"/>
      <c r="C49" s="46"/>
      <c r="D49" s="194"/>
      <c r="E49" s="194"/>
      <c r="F49" s="194"/>
      <c r="G49" s="46"/>
      <c r="H49" s="195"/>
      <c r="I49" s="50"/>
      <c r="J49" s="52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15" customHeight="1" x14ac:dyDescent="0.2">
      <c r="A50" s="47"/>
      <c r="B50" s="47"/>
      <c r="C50" s="47"/>
      <c r="D50" s="199"/>
      <c r="E50" s="199"/>
      <c r="F50" s="199"/>
      <c r="G50" s="47"/>
      <c r="H50" s="47"/>
      <c r="I50" s="51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15" customHeight="1" x14ac:dyDescent="0.2">
      <c r="A51" s="47"/>
      <c r="B51" s="47"/>
      <c r="C51" s="47"/>
      <c r="D51" s="199"/>
      <c r="E51" s="199"/>
      <c r="F51" s="199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15" customHeight="1" x14ac:dyDescent="0.2">
      <c r="A52" s="47"/>
      <c r="B52" s="47"/>
      <c r="C52" s="47"/>
      <c r="D52" s="199"/>
      <c r="E52" s="199"/>
      <c r="F52" s="199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15" customHeight="1" x14ac:dyDescent="0.2">
      <c r="A53" s="47"/>
      <c r="B53" s="47"/>
      <c r="C53" s="47"/>
      <c r="D53" s="199"/>
      <c r="E53" s="199"/>
      <c r="F53" s="199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5" customHeight="1" x14ac:dyDescent="0.2">
      <c r="A54" s="47"/>
      <c r="B54" s="47"/>
      <c r="C54" s="47"/>
      <c r="D54" s="199"/>
      <c r="E54" s="199"/>
      <c r="F54" s="199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15" customHeight="1" x14ac:dyDescent="0.2">
      <c r="A55" s="47"/>
      <c r="B55" s="47"/>
      <c r="C55" s="47"/>
      <c r="D55" s="199"/>
      <c r="E55" s="199"/>
      <c r="F55" s="199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15" customHeight="1" x14ac:dyDescent="0.2">
      <c r="A56" s="47"/>
      <c r="B56" s="47"/>
      <c r="C56" s="47"/>
      <c r="D56" s="199"/>
      <c r="E56" s="199"/>
      <c r="F56" s="199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15" customHeight="1" x14ac:dyDescent="0.2">
      <c r="A57" s="53"/>
      <c r="B57" s="193"/>
      <c r="C57" s="46"/>
      <c r="D57" s="194"/>
      <c r="E57" s="194"/>
      <c r="F57" s="194"/>
      <c r="G57" s="46"/>
      <c r="H57" s="46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15" customHeight="1" x14ac:dyDescent="0.2">
      <c r="A58" s="193"/>
      <c r="B58" s="193"/>
      <c r="C58" s="52"/>
      <c r="D58" s="200"/>
      <c r="E58" s="200"/>
      <c r="F58" s="194"/>
      <c r="G58" s="46"/>
      <c r="H58" s="201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15" customHeight="1" x14ac:dyDescent="0.2">
      <c r="A59" s="53"/>
      <c r="B59" s="193"/>
      <c r="C59" s="46"/>
      <c r="D59" s="194"/>
      <c r="E59" s="194"/>
      <c r="F59" s="194"/>
      <c r="G59" s="46"/>
      <c r="H59" s="195"/>
      <c r="I59" s="52"/>
      <c r="J59" s="52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53"/>
      <c r="Y59" s="53"/>
      <c r="Z59" s="53"/>
    </row>
    <row r="60" spans="1:26" ht="15" customHeight="1" x14ac:dyDescent="0.2">
      <c r="A60" s="53"/>
      <c r="B60" s="193"/>
      <c r="C60" s="46"/>
      <c r="D60" s="194"/>
      <c r="E60" s="194"/>
      <c r="F60" s="194"/>
      <c r="G60" s="46"/>
      <c r="H60" s="195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53"/>
      <c r="Y60" s="53"/>
      <c r="Z60" s="53"/>
    </row>
    <row r="61" spans="1:26" ht="15" customHeight="1" x14ac:dyDescent="0.2">
      <c r="A61" s="193"/>
      <c r="B61" s="193"/>
      <c r="C61" s="52"/>
      <c r="D61" s="200"/>
      <c r="E61" s="200"/>
      <c r="F61" s="194"/>
      <c r="G61" s="46"/>
      <c r="H61" s="201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53"/>
      <c r="Y61" s="53"/>
      <c r="Z61" s="53"/>
    </row>
    <row r="62" spans="1:26" ht="15" customHeight="1" x14ac:dyDescent="0.2">
      <c r="A62" s="53"/>
      <c r="B62" s="193"/>
      <c r="C62" s="46"/>
      <c r="D62" s="194"/>
      <c r="E62" s="194"/>
      <c r="F62" s="194"/>
      <c r="G62" s="46"/>
      <c r="H62" s="195"/>
      <c r="I62" s="52"/>
      <c r="J62" s="52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53"/>
      <c r="Y62" s="53"/>
      <c r="Z62" s="53"/>
    </row>
    <row r="63" spans="1:26" ht="15" customHeight="1" x14ac:dyDescent="0.2">
      <c r="A63" s="53"/>
      <c r="B63" s="193"/>
      <c r="C63" s="46"/>
      <c r="D63" s="194"/>
      <c r="E63" s="194"/>
      <c r="F63" s="194"/>
      <c r="G63" s="46"/>
      <c r="H63" s="195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53"/>
      <c r="Y63" s="53"/>
      <c r="Z63" s="53"/>
    </row>
    <row r="64" spans="1:26" ht="15" customHeight="1" x14ac:dyDescent="0.2">
      <c r="A64" s="53"/>
      <c r="B64" s="193"/>
      <c r="C64" s="46"/>
      <c r="D64" s="194"/>
      <c r="E64" s="194"/>
      <c r="F64" s="194"/>
      <c r="G64" s="46"/>
      <c r="H64" s="195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53"/>
      <c r="Y64" s="53"/>
      <c r="Z64" s="53"/>
    </row>
    <row r="65" spans="1:26" ht="15" customHeight="1" x14ac:dyDescent="0.2">
      <c r="A65" s="53"/>
      <c r="B65" s="193"/>
      <c r="C65" s="46"/>
      <c r="D65" s="194"/>
      <c r="E65" s="194"/>
      <c r="F65" s="194"/>
      <c r="G65" s="46"/>
      <c r="H65" s="195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53"/>
      <c r="Y65" s="53"/>
      <c r="Z65" s="53"/>
    </row>
    <row r="66" spans="1:26" ht="15" customHeight="1" x14ac:dyDescent="0.2">
      <c r="A66" s="53"/>
      <c r="B66" s="193"/>
      <c r="C66" s="46"/>
      <c r="D66" s="194"/>
      <c r="E66" s="194"/>
      <c r="F66" s="194"/>
      <c r="G66" s="46"/>
      <c r="H66" s="53"/>
      <c r="I66" s="52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53"/>
      <c r="Y66" s="53"/>
      <c r="Z66" s="53"/>
    </row>
    <row r="67" spans="1:26" ht="15" customHeight="1" x14ac:dyDescent="0.2">
      <c r="A67" s="193"/>
      <c r="B67" s="193"/>
      <c r="C67" s="52"/>
      <c r="D67" s="200"/>
      <c r="E67" s="200"/>
      <c r="F67" s="194"/>
      <c r="G67" s="46"/>
      <c r="H67" s="201"/>
      <c r="I67" s="53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53"/>
      <c r="Y67" s="53"/>
      <c r="Z67" s="53"/>
    </row>
    <row r="68" spans="1:26" ht="15" customHeight="1" x14ac:dyDescent="0.2">
      <c r="A68" s="53"/>
      <c r="B68" s="193"/>
      <c r="C68" s="46"/>
      <c r="D68" s="194"/>
      <c r="E68" s="194"/>
      <c r="F68" s="194"/>
      <c r="G68" s="46"/>
      <c r="H68" s="195"/>
      <c r="I68" s="52"/>
      <c r="J68" s="52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53"/>
      <c r="Y68" s="53"/>
      <c r="Z68" s="53"/>
    </row>
    <row r="69" spans="1:26" ht="15" customHeight="1" x14ac:dyDescent="0.2">
      <c r="A69" s="53"/>
      <c r="B69" s="193"/>
      <c r="C69" s="46"/>
      <c r="D69" s="194"/>
      <c r="E69" s="194"/>
      <c r="F69" s="194"/>
      <c r="G69" s="46"/>
      <c r="H69" s="195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53"/>
      <c r="Y69" s="53"/>
      <c r="Z69" s="53"/>
    </row>
    <row r="70" spans="1:26" ht="15" customHeight="1" x14ac:dyDescent="0.2">
      <c r="A70" s="53"/>
      <c r="B70" s="193"/>
      <c r="C70" s="46"/>
      <c r="D70" s="194"/>
      <c r="E70" s="194"/>
      <c r="F70" s="194"/>
      <c r="G70" s="46"/>
      <c r="H70" s="53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53"/>
      <c r="Y70" s="53"/>
      <c r="Z70" s="53"/>
    </row>
    <row r="71" spans="1:26" ht="15" customHeight="1" x14ac:dyDescent="0.2">
      <c r="A71" s="53"/>
      <c r="B71" s="193"/>
      <c r="C71" s="46"/>
      <c r="D71" s="194"/>
      <c r="E71" s="194"/>
      <c r="F71" s="194"/>
      <c r="G71" s="46"/>
      <c r="H71" s="195"/>
      <c r="I71" s="53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53"/>
      <c r="Y71" s="53"/>
      <c r="Z71" s="53"/>
    </row>
    <row r="72" spans="1:26" ht="15" customHeight="1" x14ac:dyDescent="0.2">
      <c r="A72" s="53"/>
      <c r="B72" s="193"/>
      <c r="C72" s="46"/>
      <c r="D72" s="194"/>
      <c r="E72" s="194"/>
      <c r="F72" s="194"/>
      <c r="G72" s="46"/>
      <c r="H72" s="195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53"/>
      <c r="Y72" s="53"/>
      <c r="Z72" s="53"/>
    </row>
    <row r="73" spans="1:26" ht="15" customHeight="1" x14ac:dyDescent="0.2">
      <c r="A73" s="53"/>
      <c r="B73" s="193"/>
      <c r="C73" s="46"/>
      <c r="D73" s="194"/>
      <c r="E73" s="194"/>
      <c r="F73" s="194"/>
      <c r="G73" s="46"/>
      <c r="H73" s="195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53"/>
      <c r="Y73" s="53"/>
      <c r="Z73" s="53"/>
    </row>
    <row r="74" spans="1:26" ht="15" customHeight="1" x14ac:dyDescent="0.2">
      <c r="A74" s="53"/>
      <c r="B74" s="193"/>
      <c r="C74" s="46"/>
      <c r="D74" s="194"/>
      <c r="E74" s="194"/>
      <c r="F74" s="194"/>
      <c r="G74" s="46"/>
      <c r="H74" s="195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53"/>
      <c r="Y74" s="53"/>
      <c r="Z74" s="53"/>
    </row>
    <row r="75" spans="1:26" ht="15" customHeight="1" x14ac:dyDescent="0.2">
      <c r="A75" s="53"/>
      <c r="B75" s="193"/>
      <c r="C75" s="46"/>
      <c r="D75" s="194"/>
      <c r="E75" s="194"/>
      <c r="F75" s="194"/>
      <c r="G75" s="46"/>
      <c r="H75" s="195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53"/>
      <c r="Y75" s="53"/>
      <c r="Z75" s="53"/>
    </row>
    <row r="76" spans="1:26" ht="15" customHeight="1" x14ac:dyDescent="0.2">
      <c r="A76" s="53"/>
      <c r="B76" s="193"/>
      <c r="C76" s="46"/>
      <c r="D76" s="194"/>
      <c r="E76" s="194"/>
      <c r="F76" s="194"/>
      <c r="G76" s="46"/>
      <c r="H76" s="195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53"/>
      <c r="Y76" s="53"/>
      <c r="Z76" s="53"/>
    </row>
    <row r="77" spans="1:26" ht="15" customHeight="1" x14ac:dyDescent="0.2">
      <c r="A77" s="53"/>
      <c r="B77" s="193"/>
      <c r="C77" s="46"/>
      <c r="D77" s="194"/>
      <c r="E77" s="194"/>
      <c r="F77" s="194"/>
      <c r="G77" s="46"/>
      <c r="H77" s="195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53"/>
      <c r="Y77" s="53"/>
      <c r="Z77" s="53"/>
    </row>
    <row r="78" spans="1:26" ht="15" customHeight="1" x14ac:dyDescent="0.2">
      <c r="A78" s="47"/>
      <c r="B78" s="47"/>
      <c r="C78" s="47"/>
      <c r="D78" s="199"/>
      <c r="E78" s="199"/>
      <c r="F78" s="199"/>
      <c r="G78" s="47"/>
      <c r="H78" s="47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53"/>
      <c r="Y78" s="53"/>
      <c r="Z78" s="53"/>
    </row>
    <row r="79" spans="1:26" ht="15" customHeight="1" x14ac:dyDescent="0.2">
      <c r="A79" s="47"/>
      <c r="B79" s="47"/>
      <c r="C79" s="47"/>
      <c r="D79" s="199"/>
      <c r="E79" s="199"/>
      <c r="F79" s="199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ht="15" customHeight="1" x14ac:dyDescent="0.2">
      <c r="A80" s="47"/>
      <c r="B80" s="47"/>
      <c r="C80" s="47"/>
      <c r="D80" s="199"/>
      <c r="E80" s="199"/>
      <c r="F80" s="199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15" customHeight="1" x14ac:dyDescent="0.2">
      <c r="A81" s="47"/>
      <c r="B81" s="47"/>
      <c r="C81" s="47"/>
      <c r="D81" s="199"/>
      <c r="E81" s="199"/>
      <c r="F81" s="199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5" customHeight="1" x14ac:dyDescent="0.2">
      <c r="A82" s="53"/>
      <c r="B82" s="193"/>
      <c r="C82" s="46"/>
      <c r="D82" s="194"/>
      <c r="E82" s="194"/>
      <c r="F82" s="194"/>
      <c r="G82" s="46"/>
      <c r="H82" s="195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15" customHeight="1" x14ac:dyDescent="0.2">
      <c r="A83" s="53"/>
      <c r="B83" s="193"/>
      <c r="C83" s="46"/>
      <c r="D83" s="194"/>
      <c r="E83" s="194"/>
      <c r="F83" s="194"/>
      <c r="G83" s="46"/>
      <c r="H83" s="195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53"/>
      <c r="Y83" s="53"/>
      <c r="Z83" s="53"/>
    </row>
    <row r="84" spans="1:26" ht="15" customHeight="1" x14ac:dyDescent="0.2">
      <c r="A84" s="53"/>
      <c r="B84" s="193"/>
      <c r="C84" s="46"/>
      <c r="D84" s="194"/>
      <c r="E84" s="194"/>
      <c r="F84" s="194"/>
      <c r="G84" s="46"/>
      <c r="H84" s="195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53"/>
      <c r="Y84" s="53"/>
      <c r="Z84" s="53"/>
    </row>
    <row r="85" spans="1:26" ht="15" customHeight="1" x14ac:dyDescent="0.2">
      <c r="A85" s="53"/>
      <c r="B85" s="193"/>
      <c r="C85" s="46"/>
      <c r="D85" s="194"/>
      <c r="E85" s="194"/>
      <c r="F85" s="194"/>
      <c r="G85" s="46"/>
      <c r="H85" s="195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53"/>
      <c r="Y85" s="53"/>
      <c r="Z85" s="53"/>
    </row>
    <row r="86" spans="1:26" ht="15" customHeight="1" x14ac:dyDescent="0.2">
      <c r="A86" s="53"/>
      <c r="B86" s="193"/>
      <c r="C86" s="46"/>
      <c r="D86" s="194"/>
      <c r="E86" s="194"/>
      <c r="F86" s="194"/>
      <c r="G86" s="46"/>
      <c r="H86" s="195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53"/>
      <c r="Y86" s="53"/>
      <c r="Z86" s="53"/>
    </row>
    <row r="87" spans="1:26" ht="15" customHeight="1" x14ac:dyDescent="0.2">
      <c r="A87" s="53"/>
      <c r="B87" s="193"/>
      <c r="C87" s="46"/>
      <c r="D87" s="194"/>
      <c r="E87" s="194"/>
      <c r="F87" s="194"/>
      <c r="G87" s="46"/>
      <c r="H87" s="195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53"/>
      <c r="Y87" s="53"/>
      <c r="Z87" s="53"/>
    </row>
    <row r="88" spans="1:26" ht="15" customHeight="1" x14ac:dyDescent="0.2">
      <c r="A88" s="53"/>
      <c r="B88" s="193"/>
      <c r="C88" s="46"/>
      <c r="D88" s="194"/>
      <c r="E88" s="194"/>
      <c r="F88" s="194"/>
      <c r="G88" s="46"/>
      <c r="H88" s="195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53"/>
      <c r="Y88" s="53"/>
      <c r="Z88" s="53"/>
    </row>
    <row r="89" spans="1:26" ht="15" customHeight="1" x14ac:dyDescent="0.2">
      <c r="A89" s="53"/>
      <c r="B89" s="193"/>
      <c r="C89" s="46"/>
      <c r="D89" s="194"/>
      <c r="E89" s="194"/>
      <c r="F89" s="194"/>
      <c r="G89" s="46"/>
      <c r="H89" s="195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53"/>
      <c r="Y89" s="53"/>
      <c r="Z89" s="53"/>
    </row>
    <row r="90" spans="1:26" ht="15" customHeight="1" x14ac:dyDescent="0.2">
      <c r="A90" s="53"/>
      <c r="B90" s="193"/>
      <c r="C90" s="46"/>
      <c r="D90" s="194"/>
      <c r="E90" s="194"/>
      <c r="F90" s="194"/>
      <c r="G90" s="46"/>
      <c r="H90" s="195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53"/>
      <c r="Y90" s="53"/>
      <c r="Z90" s="53"/>
    </row>
    <row r="91" spans="1:26" ht="15" customHeight="1" x14ac:dyDescent="0.2">
      <c r="A91" s="53"/>
      <c r="B91" s="193"/>
      <c r="C91" s="46"/>
      <c r="D91" s="194"/>
      <c r="E91" s="194"/>
      <c r="F91" s="194"/>
      <c r="G91" s="46"/>
      <c r="H91" s="195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53"/>
      <c r="Y91" s="53"/>
      <c r="Z91" s="53"/>
    </row>
    <row r="92" spans="1:26" ht="15" customHeight="1" x14ac:dyDescent="0.2">
      <c r="A92" s="53"/>
      <c r="B92" s="193"/>
      <c r="C92" s="46"/>
      <c r="D92" s="194"/>
      <c r="E92" s="194"/>
      <c r="F92" s="194"/>
      <c r="G92" s="46"/>
      <c r="H92" s="195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53"/>
      <c r="Y92" s="53"/>
      <c r="Z92" s="53"/>
    </row>
    <row r="93" spans="1:26" ht="15" customHeight="1" x14ac:dyDescent="0.2">
      <c r="A93" s="53"/>
      <c r="B93" s="193"/>
      <c r="C93" s="46"/>
      <c r="D93" s="194"/>
      <c r="E93" s="194"/>
      <c r="F93" s="194"/>
      <c r="G93" s="46"/>
      <c r="H93" s="195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53"/>
      <c r="Y93" s="53"/>
      <c r="Z93" s="53"/>
    </row>
    <row r="94" spans="1:26" ht="15" customHeight="1" x14ac:dyDescent="0.2">
      <c r="A94" s="53"/>
      <c r="B94" s="193"/>
      <c r="C94" s="46"/>
      <c r="D94" s="194"/>
      <c r="E94" s="194"/>
      <c r="F94" s="194"/>
      <c r="G94" s="46"/>
      <c r="H94" s="195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53"/>
      <c r="Y94" s="53"/>
      <c r="Z94" s="53"/>
    </row>
    <row r="95" spans="1:26" ht="15" customHeight="1" x14ac:dyDescent="0.2">
      <c r="A95" s="53"/>
      <c r="B95" s="193"/>
      <c r="C95" s="46"/>
      <c r="D95" s="194"/>
      <c r="E95" s="194"/>
      <c r="F95" s="194"/>
      <c r="G95" s="46"/>
      <c r="H95" s="195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53"/>
      <c r="Y95" s="53"/>
      <c r="Z95" s="53"/>
    </row>
    <row r="96" spans="1:26" ht="15" customHeight="1" x14ac:dyDescent="0.2">
      <c r="A96" s="53"/>
      <c r="B96" s="193"/>
      <c r="C96" s="46"/>
      <c r="D96" s="194"/>
      <c r="E96" s="194"/>
      <c r="F96" s="194"/>
      <c r="G96" s="46"/>
      <c r="H96" s="195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53"/>
      <c r="Y96" s="53"/>
      <c r="Z96" s="53"/>
    </row>
    <row r="97" spans="1:26" ht="15" customHeight="1" x14ac:dyDescent="0.2">
      <c r="A97" s="53"/>
      <c r="B97" s="193"/>
      <c r="C97" s="46"/>
      <c r="D97" s="194"/>
      <c r="E97" s="194"/>
      <c r="F97" s="194"/>
      <c r="G97" s="46"/>
      <c r="H97" s="195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53"/>
      <c r="Y97" s="53"/>
      <c r="Z97" s="53"/>
    </row>
    <row r="98" spans="1:26" ht="15" customHeight="1" x14ac:dyDescent="0.2">
      <c r="A98" s="53"/>
      <c r="B98" s="193"/>
      <c r="C98" s="46"/>
      <c r="D98" s="194"/>
      <c r="E98" s="194"/>
      <c r="F98" s="194"/>
      <c r="G98" s="46"/>
      <c r="H98" s="195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53"/>
      <c r="Y98" s="53"/>
      <c r="Z98" s="53"/>
    </row>
    <row r="99" spans="1:26" ht="15" customHeight="1" x14ac:dyDescent="0.2">
      <c r="A99" s="53"/>
      <c r="B99" s="193"/>
      <c r="C99" s="46"/>
      <c r="D99" s="194"/>
      <c r="E99" s="194"/>
      <c r="F99" s="194"/>
      <c r="G99" s="46"/>
      <c r="H99" s="195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53"/>
      <c r="Y99" s="53"/>
      <c r="Z99" s="53"/>
    </row>
    <row r="100" spans="1:26" ht="15" customHeight="1" x14ac:dyDescent="0.2">
      <c r="A100" s="53"/>
      <c r="B100" s="193"/>
      <c r="C100" s="46"/>
      <c r="D100" s="194"/>
      <c r="E100" s="194"/>
      <c r="F100" s="194"/>
      <c r="G100" s="46"/>
      <c r="H100" s="195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53"/>
      <c r="Y100" s="53"/>
      <c r="Z100" s="53"/>
    </row>
    <row r="101" spans="1:26" ht="15" customHeight="1" x14ac:dyDescent="0.2">
      <c r="A101" s="53"/>
      <c r="B101" s="193"/>
      <c r="C101" s="46"/>
      <c r="D101" s="194"/>
      <c r="E101" s="194"/>
      <c r="F101" s="194"/>
      <c r="G101" s="46"/>
      <c r="H101" s="195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53"/>
      <c r="Y101" s="53"/>
      <c r="Z101" s="53"/>
    </row>
    <row r="102" spans="1:26" ht="15" customHeight="1" x14ac:dyDescent="0.2">
      <c r="A102" s="53"/>
      <c r="B102" s="193"/>
      <c r="C102" s="46"/>
      <c r="D102" s="194"/>
      <c r="E102" s="194"/>
      <c r="F102" s="194"/>
      <c r="G102" s="46"/>
      <c r="H102" s="195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53"/>
      <c r="Y102" s="53"/>
      <c r="Z102" s="53"/>
    </row>
    <row r="103" spans="1:26" ht="15" customHeight="1" x14ac:dyDescent="0.2">
      <c r="A103" s="53"/>
      <c r="B103" s="193"/>
      <c r="C103" s="46"/>
      <c r="D103" s="194"/>
      <c r="E103" s="194"/>
      <c r="F103" s="194"/>
      <c r="G103" s="46"/>
      <c r="H103" s="195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53"/>
      <c r="Y103" s="53"/>
      <c r="Z103" s="53"/>
    </row>
    <row r="104" spans="1:26" ht="15" customHeight="1" x14ac:dyDescent="0.2">
      <c r="A104" s="53"/>
      <c r="B104" s="193"/>
      <c r="C104" s="46"/>
      <c r="D104" s="194"/>
      <c r="E104" s="194"/>
      <c r="F104" s="194"/>
      <c r="G104" s="46"/>
      <c r="H104" s="195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53"/>
      <c r="Y104" s="53"/>
      <c r="Z104" s="53"/>
    </row>
    <row r="105" spans="1:26" ht="15" customHeight="1" x14ac:dyDescent="0.2">
      <c r="A105" s="53"/>
      <c r="B105" s="193"/>
      <c r="C105" s="46"/>
      <c r="D105" s="194"/>
      <c r="E105" s="194"/>
      <c r="F105" s="194"/>
      <c r="G105" s="46"/>
      <c r="H105" s="195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53"/>
      <c r="Y105" s="53"/>
      <c r="Z105" s="53"/>
    </row>
    <row r="106" spans="1:26" ht="15" customHeight="1" x14ac:dyDescent="0.2">
      <c r="A106" s="53"/>
      <c r="B106" s="193"/>
      <c r="C106" s="46"/>
      <c r="D106" s="194"/>
      <c r="E106" s="194"/>
      <c r="F106" s="194"/>
      <c r="G106" s="46"/>
      <c r="H106" s="195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53"/>
      <c r="Y106" s="53"/>
      <c r="Z106" s="53"/>
    </row>
    <row r="107" spans="1:26" ht="15" customHeight="1" x14ac:dyDescent="0.2">
      <c r="A107" s="53"/>
      <c r="B107" s="193"/>
      <c r="C107" s="46"/>
      <c r="D107" s="194"/>
      <c r="E107" s="194"/>
      <c r="F107" s="194"/>
      <c r="G107" s="46"/>
      <c r="H107" s="195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53"/>
      <c r="Y107" s="53"/>
      <c r="Z107" s="53"/>
    </row>
    <row r="108" spans="1:26" ht="15" customHeight="1" x14ac:dyDescent="0.2">
      <c r="A108" s="53"/>
      <c r="B108" s="193"/>
      <c r="C108" s="46"/>
      <c r="D108" s="194"/>
      <c r="E108" s="194"/>
      <c r="F108" s="194"/>
      <c r="G108" s="46"/>
      <c r="H108" s="195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53"/>
      <c r="Y108" s="53"/>
      <c r="Z108" s="53"/>
    </row>
    <row r="109" spans="1:26" ht="15" customHeight="1" x14ac:dyDescent="0.2">
      <c r="A109" s="53"/>
      <c r="B109" s="193"/>
      <c r="C109" s="46"/>
      <c r="D109" s="194"/>
      <c r="E109" s="194"/>
      <c r="F109" s="194"/>
      <c r="G109" s="46"/>
      <c r="H109" s="195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53"/>
      <c r="Y109" s="53"/>
      <c r="Z109" s="53"/>
    </row>
    <row r="110" spans="1:26" ht="15" customHeight="1" x14ac:dyDescent="0.2">
      <c r="A110" s="53"/>
      <c r="B110" s="193"/>
      <c r="C110" s="46"/>
      <c r="D110" s="194"/>
      <c r="E110" s="194"/>
      <c r="F110" s="194"/>
      <c r="G110" s="46"/>
      <c r="H110" s="195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53"/>
      <c r="Y110" s="53"/>
      <c r="Z110" s="53"/>
    </row>
    <row r="111" spans="1:26" ht="15" customHeight="1" x14ac:dyDescent="0.2">
      <c r="A111" s="53"/>
      <c r="B111" s="193"/>
      <c r="C111" s="46"/>
      <c r="D111" s="194"/>
      <c r="E111" s="194"/>
      <c r="F111" s="194"/>
      <c r="G111" s="46"/>
      <c r="H111" s="195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53"/>
      <c r="Y111" s="53"/>
      <c r="Z111" s="53"/>
    </row>
    <row r="112" spans="1:26" ht="15" customHeight="1" x14ac:dyDescent="0.2">
      <c r="A112" s="53"/>
      <c r="B112" s="193"/>
      <c r="C112" s="46"/>
      <c r="D112" s="194"/>
      <c r="E112" s="194"/>
      <c r="F112" s="194"/>
      <c r="G112" s="46"/>
      <c r="H112" s="195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53"/>
      <c r="Y112" s="53"/>
      <c r="Z112" s="53"/>
    </row>
    <row r="113" spans="1:26" ht="15" customHeight="1" x14ac:dyDescent="0.2">
      <c r="A113" s="53"/>
      <c r="B113" s="193"/>
      <c r="C113" s="46"/>
      <c r="D113" s="194"/>
      <c r="E113" s="194"/>
      <c r="F113" s="194"/>
      <c r="G113" s="46"/>
      <c r="H113" s="195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53"/>
      <c r="Y113" s="53"/>
      <c r="Z113" s="53"/>
    </row>
    <row r="114" spans="1:26" ht="15" customHeight="1" x14ac:dyDescent="0.2">
      <c r="A114" s="53"/>
      <c r="B114" s="193"/>
      <c r="C114" s="46"/>
      <c r="D114" s="194"/>
      <c r="E114" s="194"/>
      <c r="F114" s="194"/>
      <c r="G114" s="46"/>
      <c r="H114" s="195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53"/>
      <c r="Y114" s="53"/>
      <c r="Z114" s="53"/>
    </row>
    <row r="115" spans="1:26" ht="15" customHeight="1" x14ac:dyDescent="0.2">
      <c r="A115" s="53"/>
      <c r="B115" s="193"/>
      <c r="C115" s="46"/>
      <c r="D115" s="194"/>
      <c r="E115" s="194"/>
      <c r="F115" s="194"/>
      <c r="G115" s="46"/>
      <c r="H115" s="195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53"/>
      <c r="Y115" s="53"/>
      <c r="Z115" s="53"/>
    </row>
    <row r="116" spans="1:26" ht="15" customHeight="1" x14ac:dyDescent="0.2">
      <c r="A116" s="53"/>
      <c r="B116" s="193"/>
      <c r="C116" s="46"/>
      <c r="D116" s="194"/>
      <c r="E116" s="194"/>
      <c r="F116" s="194"/>
      <c r="G116" s="46"/>
      <c r="H116" s="195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53"/>
      <c r="Y116" s="53"/>
      <c r="Z116" s="53"/>
    </row>
    <row r="117" spans="1:26" ht="15" customHeight="1" x14ac:dyDescent="0.2">
      <c r="A117" s="53"/>
      <c r="B117" s="193"/>
      <c r="C117" s="46"/>
      <c r="D117" s="194"/>
      <c r="E117" s="194"/>
      <c r="F117" s="194"/>
      <c r="G117" s="46"/>
      <c r="H117" s="195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53"/>
      <c r="Y117" s="53"/>
      <c r="Z117" s="53"/>
    </row>
    <row r="118" spans="1:26" ht="15" customHeight="1" x14ac:dyDescent="0.2">
      <c r="A118" s="53"/>
      <c r="B118" s="193"/>
      <c r="C118" s="46"/>
      <c r="D118" s="194"/>
      <c r="E118" s="194"/>
      <c r="F118" s="194"/>
      <c r="G118" s="46"/>
      <c r="H118" s="195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53"/>
      <c r="Y118" s="53"/>
      <c r="Z118" s="53"/>
    </row>
    <row r="119" spans="1:26" ht="15" customHeight="1" x14ac:dyDescent="0.2">
      <c r="A119" s="53"/>
      <c r="B119" s="193"/>
      <c r="C119" s="46"/>
      <c r="D119" s="194"/>
      <c r="E119" s="194"/>
      <c r="F119" s="194"/>
      <c r="G119" s="46"/>
      <c r="H119" s="195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53"/>
      <c r="Y119" s="53"/>
      <c r="Z119" s="53"/>
    </row>
    <row r="120" spans="1:26" ht="15" customHeight="1" x14ac:dyDescent="0.2">
      <c r="A120" s="53"/>
      <c r="B120" s="193"/>
      <c r="C120" s="46"/>
      <c r="D120" s="194"/>
      <c r="E120" s="194"/>
      <c r="F120" s="194"/>
      <c r="G120" s="46"/>
      <c r="H120" s="195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53"/>
      <c r="Y120" s="53"/>
      <c r="Z120" s="53"/>
    </row>
    <row r="121" spans="1:26" ht="15" customHeight="1" x14ac:dyDescent="0.2">
      <c r="A121" s="53"/>
      <c r="B121" s="193"/>
      <c r="C121" s="46"/>
      <c r="D121" s="194"/>
      <c r="E121" s="194"/>
      <c r="F121" s="194"/>
      <c r="G121" s="46"/>
      <c r="H121" s="195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53"/>
      <c r="Y121" s="53"/>
      <c r="Z121" s="53"/>
    </row>
    <row r="122" spans="1:26" ht="15" customHeight="1" x14ac:dyDescent="0.2">
      <c r="A122" s="53"/>
      <c r="B122" s="193"/>
      <c r="C122" s="46"/>
      <c r="D122" s="194"/>
      <c r="E122" s="194"/>
      <c r="F122" s="194"/>
      <c r="G122" s="46"/>
      <c r="H122" s="195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53"/>
      <c r="Y122" s="53"/>
      <c r="Z122" s="53"/>
    </row>
    <row r="123" spans="1:26" ht="15" customHeight="1" x14ac:dyDescent="0.2">
      <c r="A123" s="53"/>
      <c r="B123" s="193"/>
      <c r="C123" s="46"/>
      <c r="D123" s="194"/>
      <c r="E123" s="194"/>
      <c r="F123" s="194"/>
      <c r="G123" s="46"/>
      <c r="H123" s="195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53"/>
      <c r="Y123" s="53"/>
      <c r="Z123" s="53"/>
    </row>
    <row r="124" spans="1:26" ht="15" customHeight="1" x14ac:dyDescent="0.2">
      <c r="A124" s="53"/>
      <c r="B124" s="193"/>
      <c r="C124" s="46"/>
      <c r="D124" s="194"/>
      <c r="E124" s="194"/>
      <c r="F124" s="194"/>
      <c r="G124" s="46"/>
      <c r="H124" s="195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53"/>
      <c r="Y124" s="53"/>
      <c r="Z124" s="53"/>
    </row>
    <row r="125" spans="1:26" ht="15" customHeight="1" x14ac:dyDescent="0.2">
      <c r="A125" s="53"/>
      <c r="B125" s="193"/>
      <c r="C125" s="46"/>
      <c r="D125" s="194"/>
      <c r="E125" s="194"/>
      <c r="F125" s="194"/>
      <c r="G125" s="46"/>
      <c r="H125" s="195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53"/>
      <c r="Y125" s="53"/>
      <c r="Z125" s="53"/>
    </row>
    <row r="126" spans="1:26" ht="15" customHeight="1" x14ac:dyDescent="0.2">
      <c r="A126" s="53"/>
      <c r="B126" s="193"/>
      <c r="C126" s="46"/>
      <c r="D126" s="194"/>
      <c r="E126" s="194"/>
      <c r="F126" s="194"/>
      <c r="G126" s="46"/>
      <c r="H126" s="195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53"/>
      <c r="Y126" s="53"/>
      <c r="Z126" s="53"/>
    </row>
    <row r="127" spans="1:26" ht="15" customHeight="1" x14ac:dyDescent="0.2">
      <c r="A127" s="53"/>
      <c r="B127" s="193"/>
      <c r="C127" s="46"/>
      <c r="D127" s="194"/>
      <c r="E127" s="194"/>
      <c r="F127" s="194"/>
      <c r="G127" s="46"/>
      <c r="H127" s="195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53"/>
      <c r="Y127" s="53"/>
      <c r="Z127" s="53"/>
    </row>
    <row r="128" spans="1:26" ht="15" customHeight="1" x14ac:dyDescent="0.2">
      <c r="A128" s="53"/>
      <c r="B128" s="193"/>
      <c r="C128" s="46"/>
      <c r="D128" s="194"/>
      <c r="E128" s="194"/>
      <c r="F128" s="194"/>
      <c r="G128" s="46"/>
      <c r="H128" s="195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53"/>
      <c r="Y128" s="53"/>
      <c r="Z128" s="53"/>
    </row>
    <row r="129" spans="1:26" ht="15" customHeight="1" x14ac:dyDescent="0.2">
      <c r="A129" s="53"/>
      <c r="B129" s="193"/>
      <c r="C129" s="46"/>
      <c r="D129" s="194"/>
      <c r="E129" s="194"/>
      <c r="F129" s="194"/>
      <c r="G129" s="46"/>
      <c r="H129" s="195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53"/>
      <c r="Y129" s="53"/>
      <c r="Z129" s="53"/>
    </row>
    <row r="130" spans="1:26" ht="15" customHeight="1" x14ac:dyDescent="0.2">
      <c r="A130" s="53"/>
      <c r="B130" s="193"/>
      <c r="C130" s="46"/>
      <c r="D130" s="194"/>
      <c r="E130" s="194"/>
      <c r="F130" s="194"/>
      <c r="G130" s="46"/>
      <c r="H130" s="195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53"/>
      <c r="Y130" s="53"/>
      <c r="Z130" s="53"/>
    </row>
    <row r="131" spans="1:26" ht="15" customHeight="1" x14ac:dyDescent="0.2">
      <c r="A131" s="53"/>
      <c r="B131" s="193"/>
      <c r="C131" s="46"/>
      <c r="D131" s="194"/>
      <c r="E131" s="194"/>
      <c r="F131" s="194"/>
      <c r="G131" s="46"/>
      <c r="H131" s="195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53"/>
      <c r="Y131" s="53"/>
      <c r="Z131" s="53"/>
    </row>
    <row r="132" spans="1:26" ht="15" customHeight="1" x14ac:dyDescent="0.2">
      <c r="A132" s="53"/>
      <c r="B132" s="193"/>
      <c r="C132" s="46"/>
      <c r="D132" s="194"/>
      <c r="E132" s="194"/>
      <c r="F132" s="194"/>
      <c r="G132" s="46"/>
      <c r="H132" s="195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53"/>
      <c r="Y132" s="53"/>
      <c r="Z132" s="53"/>
    </row>
    <row r="133" spans="1:26" ht="15" customHeight="1" x14ac:dyDescent="0.2">
      <c r="A133" s="53"/>
      <c r="B133" s="193"/>
      <c r="C133" s="46"/>
      <c r="D133" s="194"/>
      <c r="E133" s="194"/>
      <c r="F133" s="194"/>
      <c r="G133" s="46"/>
      <c r="H133" s="195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53"/>
      <c r="Y133" s="53"/>
      <c r="Z133" s="53"/>
    </row>
    <row r="134" spans="1:26" ht="15" customHeight="1" x14ac:dyDescent="0.2">
      <c r="A134" s="53"/>
      <c r="B134" s="193"/>
      <c r="C134" s="46"/>
      <c r="D134" s="194"/>
      <c r="E134" s="194"/>
      <c r="F134" s="194"/>
      <c r="G134" s="46"/>
      <c r="H134" s="195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53"/>
      <c r="Y134" s="53"/>
      <c r="Z134" s="53"/>
    </row>
    <row r="135" spans="1:26" ht="15" customHeight="1" x14ac:dyDescent="0.2">
      <c r="A135" s="53"/>
      <c r="B135" s="193"/>
      <c r="C135" s="46"/>
      <c r="D135" s="194"/>
      <c r="E135" s="194"/>
      <c r="F135" s="194"/>
      <c r="G135" s="46"/>
      <c r="H135" s="195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53"/>
      <c r="Y135" s="53"/>
      <c r="Z135" s="53"/>
    </row>
    <row r="136" spans="1:26" ht="15" customHeight="1" x14ac:dyDescent="0.2">
      <c r="A136" s="53"/>
      <c r="B136" s="193"/>
      <c r="C136" s="46"/>
      <c r="D136" s="194"/>
      <c r="E136" s="194"/>
      <c r="F136" s="194"/>
      <c r="G136" s="46"/>
      <c r="H136" s="195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53"/>
      <c r="Y136" s="53"/>
      <c r="Z136" s="53"/>
    </row>
    <row r="137" spans="1:26" ht="15" customHeight="1" x14ac:dyDescent="0.2">
      <c r="A137" s="53"/>
      <c r="B137" s="193"/>
      <c r="C137" s="46"/>
      <c r="D137" s="194"/>
      <c r="E137" s="194"/>
      <c r="F137" s="194"/>
      <c r="G137" s="46"/>
      <c r="H137" s="195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53"/>
      <c r="Y137" s="53"/>
      <c r="Z137" s="53"/>
    </row>
    <row r="138" spans="1:26" ht="15" customHeight="1" x14ac:dyDescent="0.2">
      <c r="A138" s="53"/>
      <c r="B138" s="193"/>
      <c r="C138" s="46"/>
      <c r="D138" s="194"/>
      <c r="E138" s="194"/>
      <c r="F138" s="194"/>
      <c r="G138" s="46"/>
      <c r="H138" s="195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53"/>
      <c r="Y138" s="53"/>
      <c r="Z138" s="53"/>
    </row>
    <row r="139" spans="1:26" ht="15" customHeight="1" x14ac:dyDescent="0.2">
      <c r="A139" s="53"/>
      <c r="B139" s="193"/>
      <c r="C139" s="46"/>
      <c r="D139" s="194"/>
      <c r="E139" s="194"/>
      <c r="F139" s="194"/>
      <c r="G139" s="46"/>
      <c r="H139" s="195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53"/>
      <c r="Y139" s="53"/>
      <c r="Z139" s="53"/>
    </row>
    <row r="140" spans="1:26" ht="15" customHeight="1" x14ac:dyDescent="0.2">
      <c r="A140" s="53"/>
      <c r="B140" s="193"/>
      <c r="C140" s="46"/>
      <c r="D140" s="194"/>
      <c r="E140" s="194"/>
      <c r="F140" s="194"/>
      <c r="G140" s="46"/>
      <c r="H140" s="195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53"/>
      <c r="Y140" s="53"/>
      <c r="Z140" s="53"/>
    </row>
    <row r="141" spans="1:26" ht="15" customHeight="1" x14ac:dyDescent="0.2">
      <c r="A141" s="53"/>
      <c r="B141" s="193"/>
      <c r="C141" s="46"/>
      <c r="D141" s="194"/>
      <c r="E141" s="194"/>
      <c r="F141" s="194"/>
      <c r="G141" s="46"/>
      <c r="H141" s="195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53"/>
      <c r="Y141" s="53"/>
      <c r="Z141" s="53"/>
    </row>
    <row r="142" spans="1:26" ht="15" customHeight="1" x14ac:dyDescent="0.2">
      <c r="A142" s="53"/>
      <c r="B142" s="193"/>
      <c r="C142" s="46"/>
      <c r="D142" s="194"/>
      <c r="E142" s="194"/>
      <c r="F142" s="194"/>
      <c r="G142" s="46"/>
      <c r="H142" s="195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53"/>
      <c r="Y142" s="53"/>
      <c r="Z142" s="53"/>
    </row>
    <row r="143" spans="1:26" ht="15" customHeight="1" x14ac:dyDescent="0.2">
      <c r="A143" s="53"/>
      <c r="B143" s="193"/>
      <c r="C143" s="46"/>
      <c r="D143" s="194"/>
      <c r="E143" s="194"/>
      <c r="F143" s="194"/>
      <c r="G143" s="46"/>
      <c r="H143" s="195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53"/>
      <c r="Y143" s="53"/>
      <c r="Z143" s="53"/>
    </row>
    <row r="144" spans="1:26" ht="15" customHeight="1" x14ac:dyDescent="0.2">
      <c r="A144" s="53"/>
      <c r="B144" s="193"/>
      <c r="C144" s="46"/>
      <c r="D144" s="194"/>
      <c r="E144" s="194"/>
      <c r="F144" s="194"/>
      <c r="G144" s="46"/>
      <c r="H144" s="195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53"/>
      <c r="Y144" s="53"/>
      <c r="Z144" s="53"/>
    </row>
    <row r="145" spans="1:26" ht="15" customHeight="1" x14ac:dyDescent="0.2">
      <c r="A145" s="53"/>
      <c r="B145" s="193"/>
      <c r="C145" s="46"/>
      <c r="D145" s="194"/>
      <c r="E145" s="194"/>
      <c r="F145" s="194"/>
      <c r="G145" s="46"/>
      <c r="H145" s="195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53"/>
      <c r="Y145" s="53"/>
      <c r="Z145" s="53"/>
    </row>
    <row r="146" spans="1:26" ht="15" customHeight="1" x14ac:dyDescent="0.2">
      <c r="A146" s="53"/>
      <c r="B146" s="193"/>
      <c r="C146" s="46"/>
      <c r="D146" s="194"/>
      <c r="E146" s="194"/>
      <c r="F146" s="194"/>
      <c r="G146" s="46"/>
      <c r="H146" s="195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53"/>
      <c r="Y146" s="53"/>
      <c r="Z146" s="53"/>
    </row>
    <row r="147" spans="1:26" ht="15" customHeight="1" x14ac:dyDescent="0.2">
      <c r="A147" s="53"/>
      <c r="B147" s="193"/>
      <c r="C147" s="46"/>
      <c r="D147" s="194"/>
      <c r="E147" s="194"/>
      <c r="F147" s="194"/>
      <c r="G147" s="46"/>
      <c r="H147" s="195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53"/>
      <c r="Y147" s="53"/>
      <c r="Z147" s="53"/>
    </row>
    <row r="148" spans="1:26" ht="15" customHeight="1" x14ac:dyDescent="0.2">
      <c r="A148" s="53"/>
      <c r="B148" s="193"/>
      <c r="C148" s="46"/>
      <c r="D148" s="194"/>
      <c r="E148" s="194"/>
      <c r="F148" s="194"/>
      <c r="G148" s="46"/>
      <c r="H148" s="195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53"/>
      <c r="Y148" s="53"/>
      <c r="Z148" s="53"/>
    </row>
    <row r="149" spans="1:26" ht="15" customHeight="1" x14ac:dyDescent="0.2">
      <c r="A149" s="53"/>
      <c r="B149" s="193"/>
      <c r="C149" s="46"/>
      <c r="D149" s="194"/>
      <c r="E149" s="194"/>
      <c r="F149" s="194"/>
      <c r="G149" s="46"/>
      <c r="H149" s="195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53"/>
      <c r="Y149" s="53"/>
      <c r="Z149" s="53"/>
    </row>
    <row r="150" spans="1:26" ht="15" customHeight="1" x14ac:dyDescent="0.2">
      <c r="A150" s="53"/>
      <c r="B150" s="193"/>
      <c r="C150" s="46"/>
      <c r="D150" s="194"/>
      <c r="E150" s="194"/>
      <c r="F150" s="194"/>
      <c r="G150" s="46"/>
      <c r="H150" s="195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53"/>
      <c r="Y150" s="53"/>
      <c r="Z150" s="53"/>
    </row>
    <row r="151" spans="1:26" ht="15" customHeight="1" x14ac:dyDescent="0.2">
      <c r="A151" s="53"/>
      <c r="B151" s="193"/>
      <c r="C151" s="46"/>
      <c r="D151" s="194"/>
      <c r="E151" s="194"/>
      <c r="F151" s="194"/>
      <c r="G151" s="46"/>
      <c r="H151" s="195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53"/>
      <c r="Y151" s="53"/>
      <c r="Z151" s="53"/>
    </row>
    <row r="152" spans="1:26" ht="15" customHeight="1" x14ac:dyDescent="0.2">
      <c r="A152" s="53"/>
      <c r="B152" s="193"/>
      <c r="C152" s="46"/>
      <c r="D152" s="194"/>
      <c r="E152" s="194"/>
      <c r="F152" s="194"/>
      <c r="G152" s="46"/>
      <c r="H152" s="195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53"/>
      <c r="Y152" s="53"/>
      <c r="Z152" s="53"/>
    </row>
    <row r="153" spans="1:26" ht="15" customHeight="1" x14ac:dyDescent="0.2">
      <c r="A153" s="53"/>
      <c r="B153" s="193"/>
      <c r="C153" s="46"/>
      <c r="D153" s="194"/>
      <c r="E153" s="194"/>
      <c r="F153" s="194"/>
      <c r="G153" s="46"/>
      <c r="H153" s="195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53"/>
      <c r="Y153" s="53"/>
      <c r="Z153" s="53"/>
    </row>
    <row r="154" spans="1:26" ht="15" customHeight="1" x14ac:dyDescent="0.2">
      <c r="A154" s="53"/>
      <c r="B154" s="193"/>
      <c r="C154" s="46"/>
      <c r="D154" s="194"/>
      <c r="E154" s="194"/>
      <c r="F154" s="194"/>
      <c r="G154" s="46"/>
      <c r="H154" s="195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53"/>
      <c r="Y154" s="53"/>
      <c r="Z154" s="53"/>
    </row>
    <row r="155" spans="1:26" ht="15" customHeight="1" x14ac:dyDescent="0.2">
      <c r="A155" s="53"/>
      <c r="B155" s="193"/>
      <c r="C155" s="46"/>
      <c r="D155" s="194"/>
      <c r="E155" s="194"/>
      <c r="F155" s="194"/>
      <c r="G155" s="46"/>
      <c r="H155" s="195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53"/>
      <c r="Y155" s="53"/>
      <c r="Z155" s="53"/>
    </row>
    <row r="156" spans="1:26" ht="15" customHeight="1" x14ac:dyDescent="0.2">
      <c r="A156" s="53"/>
      <c r="B156" s="193"/>
      <c r="C156" s="46"/>
      <c r="D156" s="194"/>
      <c r="E156" s="194"/>
      <c r="F156" s="194"/>
      <c r="G156" s="46"/>
      <c r="H156" s="195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53"/>
      <c r="Y156" s="53"/>
      <c r="Z156" s="53"/>
    </row>
    <row r="157" spans="1:26" ht="15" customHeight="1" x14ac:dyDescent="0.2">
      <c r="A157" s="53"/>
      <c r="B157" s="193"/>
      <c r="C157" s="46"/>
      <c r="D157" s="194"/>
      <c r="E157" s="194"/>
      <c r="F157" s="194"/>
      <c r="G157" s="46"/>
      <c r="H157" s="195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53"/>
      <c r="Y157" s="53"/>
      <c r="Z157" s="53"/>
    </row>
    <row r="158" spans="1:26" ht="15" customHeight="1" x14ac:dyDescent="0.2">
      <c r="A158" s="53"/>
      <c r="B158" s="193"/>
      <c r="C158" s="46"/>
      <c r="D158" s="194"/>
      <c r="E158" s="194"/>
      <c r="F158" s="194"/>
      <c r="G158" s="46"/>
      <c r="H158" s="195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53"/>
      <c r="Y158" s="53"/>
      <c r="Z158" s="53"/>
    </row>
    <row r="159" spans="1:26" ht="15" customHeight="1" x14ac:dyDescent="0.2">
      <c r="A159" s="53"/>
      <c r="B159" s="193"/>
      <c r="C159" s="46"/>
      <c r="D159" s="194"/>
      <c r="E159" s="194"/>
      <c r="F159" s="194"/>
      <c r="G159" s="46"/>
      <c r="H159" s="195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53"/>
      <c r="Y159" s="53"/>
      <c r="Z159" s="53"/>
    </row>
    <row r="160" spans="1:26" ht="15" customHeight="1" x14ac:dyDescent="0.2">
      <c r="A160" s="53"/>
      <c r="B160" s="193"/>
      <c r="C160" s="46"/>
      <c r="D160" s="194"/>
      <c r="E160" s="194"/>
      <c r="F160" s="194"/>
      <c r="G160" s="46"/>
      <c r="H160" s="195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53"/>
      <c r="Y160" s="53"/>
      <c r="Z160" s="53"/>
    </row>
    <row r="161" spans="1:26" ht="15" customHeight="1" x14ac:dyDescent="0.2">
      <c r="A161" s="53"/>
      <c r="B161" s="193"/>
      <c r="C161" s="46"/>
      <c r="D161" s="194"/>
      <c r="E161" s="194"/>
      <c r="F161" s="194"/>
      <c r="G161" s="46"/>
      <c r="H161" s="195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53"/>
      <c r="Y161" s="53"/>
      <c r="Z161" s="53"/>
    </row>
    <row r="162" spans="1:26" ht="15" customHeight="1" x14ac:dyDescent="0.2">
      <c r="A162" s="53"/>
      <c r="B162" s="193"/>
      <c r="C162" s="46"/>
      <c r="D162" s="194"/>
      <c r="E162" s="194"/>
      <c r="F162" s="194"/>
      <c r="G162" s="46"/>
      <c r="H162" s="195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53"/>
      <c r="Y162" s="53"/>
      <c r="Z162" s="53"/>
    </row>
    <row r="163" spans="1:26" ht="15" customHeight="1" x14ac:dyDescent="0.2">
      <c r="A163" s="53"/>
      <c r="B163" s="193"/>
      <c r="C163" s="46"/>
      <c r="D163" s="194"/>
      <c r="E163" s="194"/>
      <c r="F163" s="194"/>
      <c r="G163" s="46"/>
      <c r="H163" s="195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53"/>
      <c r="Y163" s="53"/>
      <c r="Z163" s="53"/>
    </row>
    <row r="164" spans="1:26" ht="15" customHeight="1" x14ac:dyDescent="0.2">
      <c r="A164" s="53"/>
      <c r="B164" s="193"/>
      <c r="C164" s="46"/>
      <c r="D164" s="194"/>
      <c r="E164" s="194"/>
      <c r="F164" s="194"/>
      <c r="G164" s="46"/>
      <c r="H164" s="195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53"/>
      <c r="Y164" s="53"/>
      <c r="Z164" s="53"/>
    </row>
    <row r="165" spans="1:26" ht="15" customHeight="1" x14ac:dyDescent="0.2">
      <c r="A165" s="53"/>
      <c r="B165" s="193"/>
      <c r="C165" s="46"/>
      <c r="D165" s="194"/>
      <c r="E165" s="194"/>
      <c r="F165" s="194"/>
      <c r="G165" s="46"/>
      <c r="H165" s="195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53"/>
      <c r="Y165" s="53"/>
      <c r="Z165" s="53"/>
    </row>
    <row r="166" spans="1:26" ht="15" customHeight="1" x14ac:dyDescent="0.2">
      <c r="A166" s="53"/>
      <c r="B166" s="193"/>
      <c r="C166" s="46"/>
      <c r="D166" s="194"/>
      <c r="E166" s="194"/>
      <c r="F166" s="194"/>
      <c r="G166" s="46"/>
      <c r="H166" s="195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53"/>
      <c r="Y166" s="53"/>
      <c r="Z166" s="53"/>
    </row>
    <row r="167" spans="1:26" ht="15" customHeight="1" x14ac:dyDescent="0.2">
      <c r="A167" s="53"/>
      <c r="B167" s="193"/>
      <c r="C167" s="46"/>
      <c r="D167" s="194"/>
      <c r="E167" s="194"/>
      <c r="F167" s="194"/>
      <c r="G167" s="46"/>
      <c r="H167" s="195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53"/>
      <c r="Y167" s="53"/>
      <c r="Z167" s="53"/>
    </row>
    <row r="168" spans="1:26" ht="15" customHeight="1" x14ac:dyDescent="0.2">
      <c r="A168" s="53"/>
      <c r="B168" s="193"/>
      <c r="C168" s="46"/>
      <c r="D168" s="194"/>
      <c r="E168" s="194"/>
      <c r="F168" s="194"/>
      <c r="G168" s="46"/>
      <c r="H168" s="195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53"/>
      <c r="Y168" s="53"/>
      <c r="Z168" s="53"/>
    </row>
    <row r="169" spans="1:26" ht="15" customHeight="1" x14ac:dyDescent="0.2">
      <c r="A169" s="53"/>
      <c r="B169" s="193"/>
      <c r="C169" s="46"/>
      <c r="D169" s="194"/>
      <c r="E169" s="194"/>
      <c r="F169" s="194"/>
      <c r="G169" s="46"/>
      <c r="H169" s="195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53"/>
      <c r="Y169" s="53"/>
      <c r="Z169" s="53"/>
    </row>
    <row r="170" spans="1:26" ht="15" customHeight="1" x14ac:dyDescent="0.2">
      <c r="A170" s="53"/>
      <c r="B170" s="193"/>
      <c r="C170" s="46"/>
      <c r="D170" s="194"/>
      <c r="E170" s="194"/>
      <c r="F170" s="194"/>
      <c r="G170" s="46"/>
      <c r="H170" s="195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53"/>
      <c r="Y170" s="53"/>
      <c r="Z170" s="53"/>
    </row>
    <row r="171" spans="1:26" ht="15" customHeight="1" x14ac:dyDescent="0.2">
      <c r="A171" s="53"/>
      <c r="B171" s="193"/>
      <c r="C171" s="46"/>
      <c r="D171" s="194"/>
      <c r="E171" s="194"/>
      <c r="F171" s="194"/>
      <c r="G171" s="46"/>
      <c r="H171" s="195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53"/>
      <c r="Y171" s="53"/>
      <c r="Z171" s="53"/>
    </row>
    <row r="172" spans="1:26" ht="15" customHeight="1" x14ac:dyDescent="0.2">
      <c r="A172" s="53"/>
      <c r="B172" s="193"/>
      <c r="C172" s="46"/>
      <c r="D172" s="194"/>
      <c r="E172" s="194"/>
      <c r="F172" s="194"/>
      <c r="G172" s="46"/>
      <c r="H172" s="195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53"/>
      <c r="Y172" s="53"/>
      <c r="Z172" s="53"/>
    </row>
    <row r="173" spans="1:26" ht="15" customHeight="1" x14ac:dyDescent="0.2">
      <c r="A173" s="53"/>
      <c r="B173" s="193"/>
      <c r="C173" s="46"/>
      <c r="D173" s="194"/>
      <c r="E173" s="194"/>
      <c r="F173" s="194"/>
      <c r="G173" s="46"/>
      <c r="H173" s="195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53"/>
      <c r="Y173" s="53"/>
      <c r="Z173" s="53"/>
    </row>
    <row r="174" spans="1:26" ht="15" customHeight="1" x14ac:dyDescent="0.2">
      <c r="A174" s="53"/>
      <c r="B174" s="193"/>
      <c r="C174" s="46"/>
      <c r="D174" s="194"/>
      <c r="E174" s="194"/>
      <c r="F174" s="194"/>
      <c r="G174" s="46"/>
      <c r="H174" s="195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53"/>
      <c r="Y174" s="53"/>
      <c r="Z174" s="53"/>
    </row>
    <row r="175" spans="1:26" ht="15" customHeight="1" x14ac:dyDescent="0.2">
      <c r="A175" s="53"/>
      <c r="B175" s="193"/>
      <c r="C175" s="46"/>
      <c r="D175" s="194"/>
      <c r="E175" s="194"/>
      <c r="F175" s="194"/>
      <c r="G175" s="46"/>
      <c r="H175" s="195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53"/>
      <c r="Y175" s="53"/>
      <c r="Z175" s="53"/>
    </row>
    <row r="176" spans="1:26" ht="15" customHeight="1" x14ac:dyDescent="0.2">
      <c r="A176" s="53"/>
      <c r="B176" s="193"/>
      <c r="C176" s="46"/>
      <c r="D176" s="194"/>
      <c r="E176" s="194"/>
      <c r="F176" s="194"/>
      <c r="G176" s="46"/>
      <c r="H176" s="195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53"/>
      <c r="Y176" s="53"/>
      <c r="Z176" s="53"/>
    </row>
    <row r="177" spans="1:26" ht="15" customHeight="1" x14ac:dyDescent="0.2">
      <c r="A177" s="53"/>
      <c r="B177" s="193"/>
      <c r="C177" s="46"/>
      <c r="D177" s="194"/>
      <c r="E177" s="194"/>
      <c r="F177" s="194"/>
      <c r="G177" s="46"/>
      <c r="H177" s="195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53"/>
      <c r="Y177" s="53"/>
      <c r="Z177" s="53"/>
    </row>
    <row r="178" spans="1:26" ht="15" customHeight="1" x14ac:dyDescent="0.2">
      <c r="A178" s="53"/>
      <c r="B178" s="193"/>
      <c r="C178" s="46"/>
      <c r="D178" s="194"/>
      <c r="E178" s="194"/>
      <c r="F178" s="194"/>
      <c r="G178" s="46"/>
      <c r="H178" s="195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53"/>
      <c r="Y178" s="53"/>
      <c r="Z178" s="53"/>
    </row>
    <row r="179" spans="1:26" ht="15" customHeight="1" x14ac:dyDescent="0.2">
      <c r="A179" s="53"/>
      <c r="B179" s="193"/>
      <c r="C179" s="46"/>
      <c r="D179" s="194"/>
      <c r="E179" s="194"/>
      <c r="F179" s="194"/>
      <c r="G179" s="46"/>
      <c r="H179" s="195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53"/>
      <c r="Y179" s="53"/>
      <c r="Z179" s="53"/>
    </row>
    <row r="180" spans="1:26" ht="15" customHeight="1" x14ac:dyDescent="0.2">
      <c r="A180" s="53"/>
      <c r="B180" s="193"/>
      <c r="C180" s="46"/>
      <c r="D180" s="194"/>
      <c r="E180" s="194"/>
      <c r="F180" s="194"/>
      <c r="G180" s="46"/>
      <c r="H180" s="195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53"/>
      <c r="Y180" s="53"/>
      <c r="Z180" s="53"/>
    </row>
    <row r="181" spans="1:26" ht="15" customHeight="1" x14ac:dyDescent="0.2">
      <c r="A181" s="53"/>
      <c r="B181" s="193"/>
      <c r="C181" s="46"/>
      <c r="D181" s="194"/>
      <c r="E181" s="194"/>
      <c r="F181" s="194"/>
      <c r="G181" s="46"/>
      <c r="H181" s="195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53"/>
      <c r="Y181" s="53"/>
      <c r="Z181" s="53"/>
    </row>
    <row r="182" spans="1:26" ht="15" customHeight="1" x14ac:dyDescent="0.2">
      <c r="A182" s="53"/>
      <c r="B182" s="193"/>
      <c r="C182" s="46"/>
      <c r="D182" s="194"/>
      <c r="E182" s="194"/>
      <c r="F182" s="194"/>
      <c r="G182" s="46"/>
      <c r="H182" s="195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53"/>
      <c r="Y182" s="53"/>
      <c r="Z182" s="53"/>
    </row>
    <row r="183" spans="1:26" ht="15" customHeight="1" x14ac:dyDescent="0.2">
      <c r="A183" s="53"/>
      <c r="B183" s="193"/>
      <c r="C183" s="46"/>
      <c r="D183" s="194"/>
      <c r="E183" s="194"/>
      <c r="F183" s="194"/>
      <c r="G183" s="46"/>
      <c r="H183" s="195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53"/>
      <c r="Y183" s="53"/>
      <c r="Z183" s="53"/>
    </row>
    <row r="184" spans="1:26" ht="15" customHeight="1" x14ac:dyDescent="0.2">
      <c r="A184" s="53"/>
      <c r="B184" s="193"/>
      <c r="C184" s="46"/>
      <c r="D184" s="194"/>
      <c r="E184" s="194"/>
      <c r="F184" s="194"/>
      <c r="G184" s="46"/>
      <c r="H184" s="195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53"/>
      <c r="Y184" s="53"/>
      <c r="Z184" s="53"/>
    </row>
    <row r="185" spans="1:26" ht="15" customHeight="1" x14ac:dyDescent="0.2">
      <c r="A185" s="53"/>
      <c r="B185" s="193"/>
      <c r="C185" s="46"/>
      <c r="D185" s="194"/>
      <c r="E185" s="194"/>
      <c r="F185" s="194"/>
      <c r="G185" s="46"/>
      <c r="H185" s="195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53"/>
      <c r="Y185" s="53"/>
      <c r="Z185" s="53"/>
    </row>
    <row r="186" spans="1:26" ht="15" customHeight="1" x14ac:dyDescent="0.2">
      <c r="A186" s="53"/>
      <c r="B186" s="193"/>
      <c r="C186" s="46"/>
      <c r="D186" s="194"/>
      <c r="E186" s="194"/>
      <c r="F186" s="194"/>
      <c r="G186" s="46"/>
      <c r="H186" s="195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53"/>
      <c r="Y186" s="53"/>
      <c r="Z186" s="53"/>
    </row>
    <row r="187" spans="1:26" ht="15" customHeight="1" x14ac:dyDescent="0.2">
      <c r="A187" s="53"/>
      <c r="B187" s="193"/>
      <c r="C187" s="46"/>
      <c r="D187" s="194"/>
      <c r="E187" s="194"/>
      <c r="F187" s="194"/>
      <c r="G187" s="46"/>
      <c r="H187" s="195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53"/>
      <c r="Y187" s="53"/>
      <c r="Z187" s="53"/>
    </row>
    <row r="188" spans="1:26" ht="15" customHeight="1" x14ac:dyDescent="0.2">
      <c r="A188" s="53"/>
      <c r="B188" s="193"/>
      <c r="C188" s="46"/>
      <c r="D188" s="194"/>
      <c r="E188" s="194"/>
      <c r="F188" s="194"/>
      <c r="G188" s="46"/>
      <c r="H188" s="195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53"/>
      <c r="Y188" s="53"/>
      <c r="Z188" s="53"/>
    </row>
    <row r="189" spans="1:26" ht="15" customHeight="1" x14ac:dyDescent="0.2">
      <c r="A189" s="53"/>
      <c r="B189" s="193"/>
      <c r="C189" s="46"/>
      <c r="D189" s="194"/>
      <c r="E189" s="194"/>
      <c r="F189" s="194"/>
      <c r="G189" s="46"/>
      <c r="H189" s="195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53"/>
      <c r="Y189" s="53"/>
      <c r="Z189" s="53"/>
    </row>
    <row r="190" spans="1:26" ht="15" customHeight="1" x14ac:dyDescent="0.2">
      <c r="A190" s="53"/>
      <c r="B190" s="193"/>
      <c r="C190" s="46"/>
      <c r="D190" s="194"/>
      <c r="E190" s="194"/>
      <c r="F190" s="194"/>
      <c r="G190" s="46"/>
      <c r="H190" s="195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53"/>
      <c r="Y190" s="53"/>
      <c r="Z190" s="53"/>
    </row>
    <row r="191" spans="1:26" ht="15" customHeight="1" x14ac:dyDescent="0.2">
      <c r="A191" s="53"/>
      <c r="B191" s="193"/>
      <c r="C191" s="46"/>
      <c r="D191" s="194"/>
      <c r="E191" s="194"/>
      <c r="F191" s="194"/>
      <c r="G191" s="46"/>
      <c r="H191" s="195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53"/>
      <c r="Y191" s="53"/>
      <c r="Z191" s="53"/>
    </row>
    <row r="192" spans="1:26" ht="15" customHeight="1" x14ac:dyDescent="0.2">
      <c r="A192" s="53"/>
      <c r="B192" s="193"/>
      <c r="C192" s="46"/>
      <c r="D192" s="194"/>
      <c r="E192" s="194"/>
      <c r="F192" s="194"/>
      <c r="G192" s="46"/>
      <c r="H192" s="195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53"/>
      <c r="Y192" s="53"/>
      <c r="Z192" s="53"/>
    </row>
    <row r="193" spans="1:26" ht="15" customHeight="1" x14ac:dyDescent="0.2">
      <c r="A193" s="53"/>
      <c r="B193" s="193"/>
      <c r="C193" s="46"/>
      <c r="D193" s="194"/>
      <c r="E193" s="194"/>
      <c r="F193" s="194"/>
      <c r="G193" s="46"/>
      <c r="H193" s="195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53"/>
      <c r="Y193" s="53"/>
      <c r="Z193" s="53"/>
    </row>
    <row r="194" spans="1:26" ht="15" customHeight="1" x14ac:dyDescent="0.2">
      <c r="A194" s="53"/>
      <c r="B194" s="193"/>
      <c r="C194" s="46"/>
      <c r="D194" s="194"/>
      <c r="E194" s="194"/>
      <c r="F194" s="194"/>
      <c r="G194" s="46"/>
      <c r="H194" s="195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53"/>
      <c r="Y194" s="53"/>
      <c r="Z194" s="53"/>
    </row>
    <row r="195" spans="1:26" ht="15" customHeight="1" x14ac:dyDescent="0.2">
      <c r="A195" s="53"/>
      <c r="B195" s="193"/>
      <c r="C195" s="46"/>
      <c r="D195" s="194"/>
      <c r="E195" s="194"/>
      <c r="F195" s="194"/>
      <c r="G195" s="46"/>
      <c r="H195" s="195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53"/>
      <c r="Y195" s="53"/>
      <c r="Z195" s="53"/>
    </row>
    <row r="196" spans="1:26" ht="15" customHeight="1" x14ac:dyDescent="0.2">
      <c r="A196" s="53"/>
      <c r="B196" s="193"/>
      <c r="C196" s="46"/>
      <c r="D196" s="194"/>
      <c r="E196" s="194"/>
      <c r="F196" s="194"/>
      <c r="G196" s="46"/>
      <c r="H196" s="195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53"/>
      <c r="Y196" s="53"/>
      <c r="Z196" s="53"/>
    </row>
    <row r="197" spans="1:26" ht="15" customHeight="1" x14ac:dyDescent="0.2">
      <c r="A197" s="53"/>
      <c r="B197" s="193"/>
      <c r="C197" s="46"/>
      <c r="D197" s="194"/>
      <c r="E197" s="194"/>
      <c r="F197" s="194"/>
      <c r="G197" s="46"/>
      <c r="H197" s="195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53"/>
      <c r="Y197" s="53"/>
      <c r="Z197" s="53"/>
    </row>
    <row r="198" spans="1:26" ht="15" customHeight="1" x14ac:dyDescent="0.2">
      <c r="A198" s="53"/>
      <c r="B198" s="193"/>
      <c r="C198" s="46"/>
      <c r="D198" s="194"/>
      <c r="E198" s="194"/>
      <c r="F198" s="194"/>
      <c r="G198" s="46"/>
      <c r="H198" s="195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53"/>
      <c r="Y198" s="53"/>
      <c r="Z198" s="53"/>
    </row>
    <row r="199" spans="1:26" ht="15" customHeight="1" x14ac:dyDescent="0.2">
      <c r="A199" s="53"/>
      <c r="B199" s="193"/>
      <c r="C199" s="46"/>
      <c r="D199" s="194"/>
      <c r="E199" s="194"/>
      <c r="F199" s="194"/>
      <c r="G199" s="46"/>
      <c r="H199" s="195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53"/>
      <c r="Y199" s="53"/>
      <c r="Z199" s="53"/>
    </row>
    <row r="200" spans="1:26" ht="15" customHeight="1" x14ac:dyDescent="0.2">
      <c r="A200" s="53"/>
      <c r="B200" s="193"/>
      <c r="C200" s="46"/>
      <c r="D200" s="194"/>
      <c r="E200" s="194"/>
      <c r="F200" s="194"/>
      <c r="G200" s="46"/>
      <c r="H200" s="195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53"/>
      <c r="Y200" s="53"/>
      <c r="Z200" s="53"/>
    </row>
    <row r="201" spans="1:26" ht="15" customHeight="1" x14ac:dyDescent="0.2">
      <c r="A201" s="53"/>
      <c r="B201" s="193"/>
      <c r="C201" s="46"/>
      <c r="D201" s="194"/>
      <c r="E201" s="194"/>
      <c r="F201" s="194"/>
      <c r="G201" s="46"/>
      <c r="H201" s="195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53"/>
      <c r="Y201" s="53"/>
      <c r="Z201" s="53"/>
    </row>
    <row r="202" spans="1:26" ht="15" customHeight="1" x14ac:dyDescent="0.2">
      <c r="A202" s="53"/>
      <c r="B202" s="193"/>
      <c r="C202" s="46"/>
      <c r="D202" s="194"/>
      <c r="E202" s="194"/>
      <c r="F202" s="194"/>
      <c r="G202" s="46"/>
      <c r="H202" s="195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53"/>
      <c r="Y202" s="53"/>
      <c r="Z202" s="53"/>
    </row>
    <row r="203" spans="1:26" ht="15" customHeight="1" x14ac:dyDescent="0.2">
      <c r="A203" s="53"/>
      <c r="B203" s="193"/>
      <c r="C203" s="46"/>
      <c r="D203" s="194"/>
      <c r="E203" s="194"/>
      <c r="F203" s="194"/>
      <c r="G203" s="46"/>
      <c r="H203" s="195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53"/>
      <c r="Y203" s="53"/>
      <c r="Z203" s="53"/>
    </row>
    <row r="204" spans="1:26" ht="15" customHeight="1" x14ac:dyDescent="0.2">
      <c r="A204" s="53"/>
      <c r="B204" s="193"/>
      <c r="C204" s="46"/>
      <c r="D204" s="194"/>
      <c r="E204" s="194"/>
      <c r="F204" s="194"/>
      <c r="G204" s="46"/>
      <c r="H204" s="195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53"/>
      <c r="Y204" s="53"/>
      <c r="Z204" s="53"/>
    </row>
    <row r="205" spans="1:26" ht="15" customHeight="1" x14ac:dyDescent="0.2">
      <c r="A205" s="53"/>
      <c r="B205" s="193"/>
      <c r="C205" s="46"/>
      <c r="D205" s="194"/>
      <c r="E205" s="194"/>
      <c r="F205" s="194"/>
      <c r="G205" s="46"/>
      <c r="H205" s="195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53"/>
      <c r="Y205" s="53"/>
      <c r="Z205" s="53"/>
    </row>
    <row r="206" spans="1:26" ht="15" customHeight="1" x14ac:dyDescent="0.2">
      <c r="A206" s="53"/>
      <c r="B206" s="193"/>
      <c r="C206" s="46"/>
      <c r="D206" s="194"/>
      <c r="E206" s="194"/>
      <c r="F206" s="194"/>
      <c r="G206" s="46"/>
      <c r="H206" s="195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53"/>
      <c r="Y206" s="53"/>
      <c r="Z206" s="53"/>
    </row>
    <row r="207" spans="1:26" ht="15" customHeight="1" x14ac:dyDescent="0.2">
      <c r="A207" s="53"/>
      <c r="B207" s="193"/>
      <c r="C207" s="46"/>
      <c r="D207" s="194"/>
      <c r="E207" s="194"/>
      <c r="F207" s="194"/>
      <c r="G207" s="46"/>
      <c r="H207" s="195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53"/>
      <c r="Y207" s="53"/>
      <c r="Z207" s="53"/>
    </row>
    <row r="208" spans="1:26" ht="15" customHeight="1" x14ac:dyDescent="0.2">
      <c r="A208" s="53"/>
      <c r="B208" s="193"/>
      <c r="C208" s="46"/>
      <c r="D208" s="194"/>
      <c r="E208" s="194"/>
      <c r="F208" s="194"/>
      <c r="G208" s="46"/>
      <c r="H208" s="195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53"/>
      <c r="Y208" s="53"/>
      <c r="Z208" s="53"/>
    </row>
    <row r="209" spans="1:26" ht="15" customHeight="1" x14ac:dyDescent="0.2">
      <c r="A209" s="53"/>
      <c r="B209" s="193"/>
      <c r="C209" s="46"/>
      <c r="D209" s="194"/>
      <c r="E209" s="194"/>
      <c r="F209" s="194"/>
      <c r="G209" s="46"/>
      <c r="H209" s="195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53"/>
      <c r="Y209" s="53"/>
      <c r="Z209" s="53"/>
    </row>
    <row r="210" spans="1:26" ht="15" customHeight="1" x14ac:dyDescent="0.2">
      <c r="A210" s="53"/>
      <c r="B210" s="193"/>
      <c r="C210" s="46"/>
      <c r="D210" s="194"/>
      <c r="E210" s="194"/>
      <c r="F210" s="194"/>
      <c r="G210" s="46"/>
      <c r="H210" s="195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53"/>
      <c r="Y210" s="53"/>
      <c r="Z210" s="53"/>
    </row>
    <row r="211" spans="1:26" ht="15" customHeight="1" x14ac:dyDescent="0.2">
      <c r="A211" s="53"/>
      <c r="B211" s="193"/>
      <c r="C211" s="46"/>
      <c r="D211" s="194"/>
      <c r="E211" s="194"/>
      <c r="F211" s="194"/>
      <c r="G211" s="46"/>
      <c r="H211" s="195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53"/>
      <c r="Y211" s="53"/>
      <c r="Z211" s="53"/>
    </row>
    <row r="212" spans="1:26" ht="15" customHeight="1" x14ac:dyDescent="0.2">
      <c r="A212" s="53"/>
      <c r="B212" s="193"/>
      <c r="C212" s="46"/>
      <c r="D212" s="194"/>
      <c r="E212" s="194"/>
      <c r="F212" s="194"/>
      <c r="G212" s="46"/>
      <c r="H212" s="195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53"/>
      <c r="Y212" s="53"/>
      <c r="Z212" s="53"/>
    </row>
    <row r="213" spans="1:26" ht="15" customHeight="1" x14ac:dyDescent="0.2">
      <c r="A213" s="53"/>
      <c r="B213" s="193"/>
      <c r="C213" s="46"/>
      <c r="D213" s="194"/>
      <c r="E213" s="194"/>
      <c r="F213" s="194"/>
      <c r="G213" s="46"/>
      <c r="H213" s="195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53"/>
      <c r="Y213" s="53"/>
      <c r="Z213" s="53"/>
    </row>
    <row r="214" spans="1:26" ht="15" customHeight="1" x14ac:dyDescent="0.2">
      <c r="A214" s="53"/>
      <c r="B214" s="193"/>
      <c r="C214" s="46"/>
      <c r="D214" s="194"/>
      <c r="E214" s="194"/>
      <c r="F214" s="194"/>
      <c r="G214" s="46"/>
      <c r="H214" s="195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53"/>
      <c r="Y214" s="53"/>
      <c r="Z214" s="53"/>
    </row>
    <row r="215" spans="1:26" ht="15" customHeight="1" x14ac:dyDescent="0.2">
      <c r="A215" s="53"/>
      <c r="B215" s="193"/>
      <c r="C215" s="46"/>
      <c r="D215" s="194"/>
      <c r="E215" s="194"/>
      <c r="F215" s="194"/>
      <c r="G215" s="46"/>
      <c r="H215" s="195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53"/>
      <c r="Y215" s="53"/>
      <c r="Z215" s="53"/>
    </row>
    <row r="216" spans="1:26" ht="15" customHeight="1" x14ac:dyDescent="0.2">
      <c r="A216" s="53"/>
      <c r="B216" s="193"/>
      <c r="C216" s="46"/>
      <c r="D216" s="194"/>
      <c r="E216" s="194"/>
      <c r="F216" s="194"/>
      <c r="G216" s="46"/>
      <c r="H216" s="195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53"/>
      <c r="Y216" s="53"/>
      <c r="Z216" s="53"/>
    </row>
    <row r="217" spans="1:26" ht="15" customHeight="1" x14ac:dyDescent="0.2">
      <c r="A217" s="53"/>
      <c r="B217" s="193"/>
      <c r="C217" s="46"/>
      <c r="D217" s="194"/>
      <c r="E217" s="194"/>
      <c r="F217" s="194"/>
      <c r="G217" s="46"/>
      <c r="H217" s="195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53"/>
      <c r="Y217" s="53"/>
      <c r="Z217" s="53"/>
    </row>
    <row r="218" spans="1:26" ht="15" customHeight="1" x14ac:dyDescent="0.2">
      <c r="A218" s="53"/>
      <c r="B218" s="193"/>
      <c r="C218" s="46"/>
      <c r="D218" s="194"/>
      <c r="E218" s="194"/>
      <c r="F218" s="194"/>
      <c r="G218" s="46"/>
      <c r="H218" s="195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53"/>
      <c r="Y218" s="53"/>
      <c r="Z218" s="53"/>
    </row>
    <row r="219" spans="1:26" ht="15" customHeight="1" x14ac:dyDescent="0.2">
      <c r="A219" s="53"/>
      <c r="B219" s="193"/>
      <c r="C219" s="46"/>
      <c r="D219" s="194"/>
      <c r="E219" s="194"/>
      <c r="F219" s="194"/>
      <c r="G219" s="46"/>
      <c r="H219" s="195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53"/>
      <c r="Y219" s="53"/>
      <c r="Z219" s="53"/>
    </row>
    <row r="220" spans="1:26" ht="15" customHeight="1" x14ac:dyDescent="0.2">
      <c r="A220" s="53"/>
      <c r="B220" s="193"/>
      <c r="C220" s="46"/>
      <c r="D220" s="194"/>
      <c r="E220" s="194"/>
      <c r="F220" s="194"/>
      <c r="G220" s="46"/>
      <c r="H220" s="195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53"/>
      <c r="Y220" s="53"/>
      <c r="Z220" s="53"/>
    </row>
    <row r="221" spans="1:26" ht="15" customHeight="1" x14ac:dyDescent="0.2">
      <c r="A221" s="53"/>
      <c r="B221" s="193"/>
      <c r="C221" s="46"/>
      <c r="D221" s="194"/>
      <c r="E221" s="194"/>
      <c r="F221" s="194"/>
      <c r="G221" s="46"/>
      <c r="H221" s="195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53"/>
      <c r="Y221" s="53"/>
      <c r="Z221" s="53"/>
    </row>
    <row r="222" spans="1:26" ht="15" customHeight="1" x14ac:dyDescent="0.2">
      <c r="A222" s="53"/>
      <c r="B222" s="193"/>
      <c r="C222" s="46"/>
      <c r="D222" s="194"/>
      <c r="E222" s="194"/>
      <c r="F222" s="194"/>
      <c r="G222" s="46"/>
      <c r="H222" s="195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53"/>
      <c r="Y222" s="53"/>
      <c r="Z222" s="53"/>
    </row>
    <row r="223" spans="1:26" ht="15" customHeight="1" x14ac:dyDescent="0.2">
      <c r="A223" s="53"/>
      <c r="B223" s="193"/>
      <c r="C223" s="46"/>
      <c r="D223" s="194"/>
      <c r="E223" s="194"/>
      <c r="F223" s="194"/>
      <c r="G223" s="46"/>
      <c r="H223" s="195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53"/>
      <c r="Y223" s="53"/>
      <c r="Z223" s="53"/>
    </row>
    <row r="224" spans="1:26" ht="15" customHeight="1" x14ac:dyDescent="0.2">
      <c r="A224" s="53"/>
      <c r="B224" s="193"/>
      <c r="C224" s="46"/>
      <c r="D224" s="194"/>
      <c r="E224" s="194"/>
      <c r="F224" s="194"/>
      <c r="G224" s="46"/>
      <c r="H224" s="195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53"/>
      <c r="Y224" s="53"/>
      <c r="Z224" s="53"/>
    </row>
    <row r="225" spans="1:26" ht="15" customHeight="1" x14ac:dyDescent="0.2">
      <c r="A225" s="53"/>
      <c r="B225" s="193"/>
      <c r="C225" s="46"/>
      <c r="D225" s="194"/>
      <c r="E225" s="194"/>
      <c r="F225" s="194"/>
      <c r="G225" s="46"/>
      <c r="H225" s="195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53"/>
      <c r="Y225" s="53"/>
      <c r="Z225" s="53"/>
    </row>
    <row r="226" spans="1:26" ht="15" customHeight="1" x14ac:dyDescent="0.2">
      <c r="A226" s="53"/>
      <c r="B226" s="193"/>
      <c r="C226" s="46"/>
      <c r="D226" s="194"/>
      <c r="E226" s="194"/>
      <c r="F226" s="194"/>
      <c r="G226" s="46"/>
      <c r="H226" s="195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53"/>
      <c r="Y226" s="53"/>
      <c r="Z226" s="53"/>
    </row>
    <row r="227" spans="1:26" ht="15" customHeight="1" x14ac:dyDescent="0.2">
      <c r="A227" s="53"/>
      <c r="B227" s="193"/>
      <c r="C227" s="46"/>
      <c r="D227" s="194"/>
      <c r="E227" s="194"/>
      <c r="F227" s="194"/>
      <c r="G227" s="46"/>
      <c r="H227" s="195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53"/>
      <c r="Y227" s="53"/>
      <c r="Z227" s="53"/>
    </row>
    <row r="228" spans="1:26" ht="15" customHeight="1" x14ac:dyDescent="0.2">
      <c r="A228" s="53"/>
      <c r="B228" s="193"/>
      <c r="C228" s="46"/>
      <c r="D228" s="194"/>
      <c r="E228" s="194"/>
      <c r="F228" s="194"/>
      <c r="G228" s="46"/>
      <c r="H228" s="195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53"/>
      <c r="Y228" s="53"/>
      <c r="Z228" s="53"/>
    </row>
    <row r="229" spans="1:26" ht="15" customHeight="1" x14ac:dyDescent="0.2">
      <c r="A229" s="53"/>
      <c r="B229" s="193"/>
      <c r="C229" s="46"/>
      <c r="D229" s="194"/>
      <c r="E229" s="194"/>
      <c r="F229" s="194"/>
      <c r="G229" s="46"/>
      <c r="H229" s="195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53"/>
      <c r="Y229" s="53"/>
      <c r="Z229" s="53"/>
    </row>
    <row r="230" spans="1:26" ht="15" customHeight="1" x14ac:dyDescent="0.2">
      <c r="A230" s="53"/>
      <c r="B230" s="193"/>
      <c r="C230" s="46"/>
      <c r="D230" s="194"/>
      <c r="E230" s="194"/>
      <c r="F230" s="194"/>
      <c r="G230" s="46"/>
      <c r="H230" s="195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53"/>
      <c r="Y230" s="53"/>
      <c r="Z230" s="53"/>
    </row>
    <row r="231" spans="1:26" ht="15" customHeight="1" x14ac:dyDescent="0.2">
      <c r="A231" s="53"/>
      <c r="B231" s="193"/>
      <c r="C231" s="46"/>
      <c r="D231" s="194"/>
      <c r="E231" s="194"/>
      <c r="F231" s="194"/>
      <c r="G231" s="46"/>
      <c r="H231" s="195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53"/>
      <c r="Y231" s="53"/>
      <c r="Z231" s="53"/>
    </row>
    <row r="232" spans="1:26" ht="15" customHeight="1" x14ac:dyDescent="0.2">
      <c r="A232" s="53"/>
      <c r="B232" s="193"/>
      <c r="C232" s="46"/>
      <c r="D232" s="194"/>
      <c r="E232" s="194"/>
      <c r="F232" s="194"/>
      <c r="G232" s="46"/>
      <c r="H232" s="195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53"/>
      <c r="Y232" s="53"/>
      <c r="Z232" s="53"/>
    </row>
    <row r="233" spans="1:26" ht="15" customHeight="1" x14ac:dyDescent="0.2">
      <c r="A233" s="53"/>
      <c r="B233" s="53"/>
      <c r="C233" s="53"/>
      <c r="D233" s="53"/>
      <c r="E233" s="53"/>
      <c r="F233" s="53"/>
      <c r="G233" s="53"/>
      <c r="H233" s="53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53"/>
      <c r="Y233" s="53"/>
      <c r="Z233" s="53"/>
    </row>
    <row r="234" spans="1:26" ht="15.75" customHeight="1" x14ac:dyDescent="0.2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15.75" customHeight="1" x14ac:dyDescent="0.2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15.75" customHeight="1" x14ac:dyDescent="0.2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15.75" customHeight="1" x14ac:dyDescent="0.2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15.75" customHeight="1" x14ac:dyDescent="0.2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15.75" customHeight="1" x14ac:dyDescent="0.2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15.75" customHeight="1" x14ac:dyDescent="0.2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15.75" customHeight="1" x14ac:dyDescent="0.2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15.75" customHeight="1" x14ac:dyDescent="0.2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15.75" customHeight="1" x14ac:dyDescent="0.2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15.75" customHeight="1" x14ac:dyDescent="0.2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15.75" customHeight="1" x14ac:dyDescent="0.2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15.75" customHeight="1" x14ac:dyDescent="0.2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15.75" customHeight="1" x14ac:dyDescent="0.2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15.75" customHeight="1" x14ac:dyDescent="0.2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15.75" customHeight="1" x14ac:dyDescent="0.2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15.75" customHeight="1" x14ac:dyDescent="0.2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15.75" customHeight="1" x14ac:dyDescent="0.2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15.75" customHeight="1" x14ac:dyDescent="0.2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15.75" customHeight="1" x14ac:dyDescent="0.2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15.75" customHeight="1" x14ac:dyDescent="0.2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15.75" customHeight="1" x14ac:dyDescent="0.2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15.75" customHeight="1" x14ac:dyDescent="0.2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15.75" customHeight="1" x14ac:dyDescent="0.2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15.75" customHeight="1" x14ac:dyDescent="0.2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15.75" customHeight="1" x14ac:dyDescent="0.2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15.75" customHeight="1" x14ac:dyDescent="0.2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15.75" customHeight="1" x14ac:dyDescent="0.2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15.75" customHeight="1" x14ac:dyDescent="0.2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15.75" customHeight="1" x14ac:dyDescent="0.2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15.75" customHeight="1" x14ac:dyDescent="0.2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15.75" customHeight="1" x14ac:dyDescent="0.2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15.75" customHeight="1" x14ac:dyDescent="0.2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15.75" customHeight="1" x14ac:dyDescent="0.2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15.75" customHeight="1" x14ac:dyDescent="0.2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15.75" customHeight="1" x14ac:dyDescent="0.2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15.75" customHeight="1" x14ac:dyDescent="0.2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15.75" customHeight="1" x14ac:dyDescent="0.2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15.75" customHeight="1" x14ac:dyDescent="0.2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15.75" customHeight="1" x14ac:dyDescent="0.2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15.75" customHeight="1" x14ac:dyDescent="0.2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15.75" customHeight="1" x14ac:dyDescent="0.2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15.75" customHeight="1" x14ac:dyDescent="0.2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15.75" customHeight="1" x14ac:dyDescent="0.2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15.75" customHeight="1" x14ac:dyDescent="0.2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15.75" customHeight="1" x14ac:dyDescent="0.2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15.75" customHeight="1" x14ac:dyDescent="0.2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15.75" customHeight="1" x14ac:dyDescent="0.2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15.75" customHeight="1" x14ac:dyDescent="0.2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15.75" customHeight="1" x14ac:dyDescent="0.2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15.75" customHeight="1" x14ac:dyDescent="0.2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15.75" customHeight="1" x14ac:dyDescent="0.2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15.75" customHeight="1" x14ac:dyDescent="0.2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15.75" customHeight="1" x14ac:dyDescent="0.2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15.75" customHeight="1" x14ac:dyDescent="0.2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15.75" customHeight="1" x14ac:dyDescent="0.2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15.75" customHeight="1" x14ac:dyDescent="0.2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15.75" customHeight="1" x14ac:dyDescent="0.2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15.75" customHeight="1" x14ac:dyDescent="0.2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15.75" customHeight="1" x14ac:dyDescent="0.2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15.75" customHeight="1" x14ac:dyDescent="0.2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15.75" customHeight="1" x14ac:dyDescent="0.2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15.75" customHeight="1" x14ac:dyDescent="0.2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15.75" customHeight="1" x14ac:dyDescent="0.2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15.75" customHeight="1" x14ac:dyDescent="0.2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15.75" customHeight="1" x14ac:dyDescent="0.2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15.75" customHeight="1" x14ac:dyDescent="0.2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15.75" customHeight="1" x14ac:dyDescent="0.2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15.75" customHeight="1" x14ac:dyDescent="0.2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15.75" customHeight="1" x14ac:dyDescent="0.2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15.75" customHeight="1" x14ac:dyDescent="0.2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15.75" customHeight="1" x14ac:dyDescent="0.2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15.75" customHeight="1" x14ac:dyDescent="0.2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15.75" customHeight="1" x14ac:dyDescent="0.2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15.75" customHeight="1" x14ac:dyDescent="0.2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15.75" customHeight="1" x14ac:dyDescent="0.2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15.75" customHeight="1" x14ac:dyDescent="0.2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15.75" customHeight="1" x14ac:dyDescent="0.2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15.75" customHeight="1" x14ac:dyDescent="0.2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15.75" customHeight="1" x14ac:dyDescent="0.2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15.75" customHeight="1" x14ac:dyDescent="0.2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15.75" customHeight="1" x14ac:dyDescent="0.2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15.75" customHeight="1" x14ac:dyDescent="0.2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15.75" customHeight="1" x14ac:dyDescent="0.2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15.75" customHeight="1" x14ac:dyDescent="0.2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15.75" customHeight="1" x14ac:dyDescent="0.2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15.75" customHeight="1" x14ac:dyDescent="0.2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15.75" customHeight="1" x14ac:dyDescent="0.2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15.75" customHeight="1" x14ac:dyDescent="0.2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15.75" customHeight="1" x14ac:dyDescent="0.2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15.75" customHeight="1" x14ac:dyDescent="0.2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15.75" customHeight="1" x14ac:dyDescent="0.2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15.75" customHeight="1" x14ac:dyDescent="0.2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15.75" customHeight="1" x14ac:dyDescent="0.2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15.75" customHeight="1" x14ac:dyDescent="0.2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15.75" customHeight="1" x14ac:dyDescent="0.2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15.75" customHeight="1" x14ac:dyDescent="0.2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15.75" customHeight="1" x14ac:dyDescent="0.2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15.75" customHeight="1" x14ac:dyDescent="0.2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15.75" customHeight="1" x14ac:dyDescent="0.2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15.75" customHeight="1" x14ac:dyDescent="0.2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15.75" customHeight="1" x14ac:dyDescent="0.2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15.75" customHeight="1" x14ac:dyDescent="0.2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15.75" customHeight="1" x14ac:dyDescent="0.2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15.75" customHeight="1" x14ac:dyDescent="0.2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15.75" customHeight="1" x14ac:dyDescent="0.2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15.75" customHeight="1" x14ac:dyDescent="0.2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15.75" customHeight="1" x14ac:dyDescent="0.2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15.75" customHeight="1" x14ac:dyDescent="0.2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15.75" customHeight="1" x14ac:dyDescent="0.2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15.75" customHeight="1" x14ac:dyDescent="0.2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15.75" customHeight="1" x14ac:dyDescent="0.2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15.75" customHeight="1" x14ac:dyDescent="0.2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15.75" customHeight="1" x14ac:dyDescent="0.2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15.75" customHeight="1" x14ac:dyDescent="0.2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15.75" customHeight="1" x14ac:dyDescent="0.2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15.75" customHeight="1" x14ac:dyDescent="0.2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15.75" customHeight="1" x14ac:dyDescent="0.2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15.75" customHeight="1" x14ac:dyDescent="0.2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15.75" customHeight="1" x14ac:dyDescent="0.2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15.75" customHeight="1" x14ac:dyDescent="0.2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15.75" customHeight="1" x14ac:dyDescent="0.2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15.75" customHeight="1" x14ac:dyDescent="0.2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15.75" customHeight="1" x14ac:dyDescent="0.2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15.75" customHeight="1" x14ac:dyDescent="0.2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15.75" customHeight="1" x14ac:dyDescent="0.2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15.75" customHeight="1" x14ac:dyDescent="0.2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15.75" customHeight="1" x14ac:dyDescent="0.2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15.75" customHeight="1" x14ac:dyDescent="0.2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15.75" customHeight="1" x14ac:dyDescent="0.2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15.75" customHeight="1" x14ac:dyDescent="0.2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15.75" customHeight="1" x14ac:dyDescent="0.2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15.75" customHeight="1" x14ac:dyDescent="0.2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15.75" customHeight="1" x14ac:dyDescent="0.2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15.75" customHeight="1" x14ac:dyDescent="0.2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15.75" customHeight="1" x14ac:dyDescent="0.2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15.75" customHeight="1" x14ac:dyDescent="0.2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15.75" customHeight="1" x14ac:dyDescent="0.2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15.75" customHeight="1" x14ac:dyDescent="0.2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15.75" customHeight="1" x14ac:dyDescent="0.2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15.75" customHeight="1" x14ac:dyDescent="0.2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15.75" customHeight="1" x14ac:dyDescent="0.2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15.75" customHeight="1" x14ac:dyDescent="0.2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15.75" customHeight="1" x14ac:dyDescent="0.2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15.75" customHeight="1" x14ac:dyDescent="0.2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15.75" customHeight="1" x14ac:dyDescent="0.2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15.75" customHeight="1" x14ac:dyDescent="0.2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15.75" customHeight="1" x14ac:dyDescent="0.2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15.75" customHeight="1" x14ac:dyDescent="0.2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15.75" customHeight="1" x14ac:dyDescent="0.2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15.75" customHeight="1" x14ac:dyDescent="0.2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15.75" customHeight="1" x14ac:dyDescent="0.2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15.75" customHeight="1" x14ac:dyDescent="0.2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15.75" customHeight="1" x14ac:dyDescent="0.2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15.75" customHeight="1" x14ac:dyDescent="0.2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15.75" customHeight="1" x14ac:dyDescent="0.2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15.75" customHeight="1" x14ac:dyDescent="0.2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15.75" customHeight="1" x14ac:dyDescent="0.2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15.75" customHeight="1" x14ac:dyDescent="0.2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15.75" customHeight="1" x14ac:dyDescent="0.2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15.75" customHeight="1" x14ac:dyDescent="0.2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15.75" customHeight="1" x14ac:dyDescent="0.2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15.75" customHeight="1" x14ac:dyDescent="0.2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15.75" customHeight="1" x14ac:dyDescent="0.2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15.75" customHeight="1" x14ac:dyDescent="0.2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15.75" customHeight="1" x14ac:dyDescent="0.2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15.75" customHeight="1" x14ac:dyDescent="0.2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15.75" customHeight="1" x14ac:dyDescent="0.2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15.75" customHeight="1" x14ac:dyDescent="0.2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15.75" customHeight="1" x14ac:dyDescent="0.2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15.75" customHeight="1" x14ac:dyDescent="0.2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15.75" customHeight="1" x14ac:dyDescent="0.2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15.75" customHeight="1" x14ac:dyDescent="0.2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15.75" customHeight="1" x14ac:dyDescent="0.2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15.75" customHeight="1" x14ac:dyDescent="0.2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15.75" customHeight="1" x14ac:dyDescent="0.2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15.75" customHeight="1" x14ac:dyDescent="0.2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15.75" customHeight="1" x14ac:dyDescent="0.2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15.75" customHeight="1" x14ac:dyDescent="0.2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15.75" customHeight="1" x14ac:dyDescent="0.2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15.75" customHeight="1" x14ac:dyDescent="0.2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15.75" customHeight="1" x14ac:dyDescent="0.2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15.75" customHeight="1" x14ac:dyDescent="0.2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15.75" customHeight="1" x14ac:dyDescent="0.2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15.75" customHeight="1" x14ac:dyDescent="0.2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15.75" customHeight="1" x14ac:dyDescent="0.2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15.75" customHeight="1" x14ac:dyDescent="0.2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15.75" customHeight="1" x14ac:dyDescent="0.2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15.75" customHeight="1" x14ac:dyDescent="0.2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15.75" customHeight="1" x14ac:dyDescent="0.2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15.75" customHeight="1" x14ac:dyDescent="0.2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15.75" customHeight="1" x14ac:dyDescent="0.2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15.75" customHeight="1" x14ac:dyDescent="0.2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15.75" customHeight="1" x14ac:dyDescent="0.2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15.75" customHeight="1" x14ac:dyDescent="0.2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15.75" customHeight="1" x14ac:dyDescent="0.2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15.75" customHeight="1" x14ac:dyDescent="0.2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15.75" customHeight="1" x14ac:dyDescent="0.2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15.75" customHeight="1" x14ac:dyDescent="0.2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15.75" customHeight="1" x14ac:dyDescent="0.2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15.75" customHeight="1" x14ac:dyDescent="0.2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15.75" customHeight="1" x14ac:dyDescent="0.2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15.75" customHeight="1" x14ac:dyDescent="0.2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15.75" customHeight="1" x14ac:dyDescent="0.2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15.75" customHeight="1" x14ac:dyDescent="0.2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15.75" customHeight="1" x14ac:dyDescent="0.2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15.75" customHeight="1" x14ac:dyDescent="0.2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15.75" customHeight="1" x14ac:dyDescent="0.2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15.75" customHeight="1" x14ac:dyDescent="0.2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15.75" customHeight="1" x14ac:dyDescent="0.2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15.75" customHeight="1" x14ac:dyDescent="0.2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15.75" customHeight="1" x14ac:dyDescent="0.2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15.75" customHeight="1" x14ac:dyDescent="0.2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15.75" customHeight="1" x14ac:dyDescent="0.2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15.75" customHeight="1" x14ac:dyDescent="0.2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15.75" customHeight="1" x14ac:dyDescent="0.2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15.75" customHeight="1" x14ac:dyDescent="0.2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15.75" customHeight="1" x14ac:dyDescent="0.2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15.75" customHeight="1" x14ac:dyDescent="0.2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15.75" customHeight="1" x14ac:dyDescent="0.2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15.75" customHeight="1" x14ac:dyDescent="0.2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15.75" customHeight="1" x14ac:dyDescent="0.2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15.75" customHeight="1" x14ac:dyDescent="0.2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15.75" customHeight="1" x14ac:dyDescent="0.2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15.75" customHeight="1" x14ac:dyDescent="0.2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15.75" customHeight="1" x14ac:dyDescent="0.2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15.75" customHeight="1" x14ac:dyDescent="0.2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15.75" customHeight="1" x14ac:dyDescent="0.2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15.75" customHeight="1" x14ac:dyDescent="0.2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15.75" customHeight="1" x14ac:dyDescent="0.2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15.75" customHeight="1" x14ac:dyDescent="0.2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15.75" customHeight="1" x14ac:dyDescent="0.2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15.75" customHeight="1" x14ac:dyDescent="0.2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15.75" customHeight="1" x14ac:dyDescent="0.2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15.75" customHeight="1" x14ac:dyDescent="0.2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15.75" customHeight="1" x14ac:dyDescent="0.2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15.75" customHeight="1" x14ac:dyDescent="0.2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15.75" customHeight="1" x14ac:dyDescent="0.2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15.75" customHeight="1" x14ac:dyDescent="0.2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15.75" customHeight="1" x14ac:dyDescent="0.2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15.75" customHeight="1" x14ac:dyDescent="0.2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15.75" customHeight="1" x14ac:dyDescent="0.2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15.75" customHeight="1" x14ac:dyDescent="0.2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15.75" customHeight="1" x14ac:dyDescent="0.2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15.75" customHeight="1" x14ac:dyDescent="0.2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15.75" customHeight="1" x14ac:dyDescent="0.2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15.75" customHeight="1" x14ac:dyDescent="0.2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15.75" customHeight="1" x14ac:dyDescent="0.2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15.75" customHeight="1" x14ac:dyDescent="0.2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15.75" customHeight="1" x14ac:dyDescent="0.2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15.75" customHeight="1" x14ac:dyDescent="0.2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15.75" customHeight="1" x14ac:dyDescent="0.2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15.75" customHeight="1" x14ac:dyDescent="0.2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15.75" customHeight="1" x14ac:dyDescent="0.2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15.75" customHeight="1" x14ac:dyDescent="0.2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15.75" customHeight="1" x14ac:dyDescent="0.2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15.75" customHeight="1" x14ac:dyDescent="0.2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15.75" customHeight="1" x14ac:dyDescent="0.2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15.75" customHeight="1" x14ac:dyDescent="0.2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15.75" customHeight="1" x14ac:dyDescent="0.2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15.75" customHeight="1" x14ac:dyDescent="0.2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15.75" customHeight="1" x14ac:dyDescent="0.2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15.75" customHeight="1" x14ac:dyDescent="0.2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15.75" customHeight="1" x14ac:dyDescent="0.2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15.75" customHeight="1" x14ac:dyDescent="0.2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15.75" customHeight="1" x14ac:dyDescent="0.2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15.75" customHeight="1" x14ac:dyDescent="0.2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15.75" customHeight="1" x14ac:dyDescent="0.2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15.75" customHeight="1" x14ac:dyDescent="0.2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15.75" customHeight="1" x14ac:dyDescent="0.2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15.75" customHeight="1" x14ac:dyDescent="0.2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15.75" customHeight="1" x14ac:dyDescent="0.2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15.75" customHeight="1" x14ac:dyDescent="0.2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15.75" customHeight="1" x14ac:dyDescent="0.2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15.75" customHeight="1" x14ac:dyDescent="0.2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15.75" customHeight="1" x14ac:dyDescent="0.2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15.75" customHeight="1" x14ac:dyDescent="0.2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15.75" customHeight="1" x14ac:dyDescent="0.2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15.75" customHeight="1" x14ac:dyDescent="0.2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15.75" customHeight="1" x14ac:dyDescent="0.2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15.75" customHeight="1" x14ac:dyDescent="0.2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15.75" customHeight="1" x14ac:dyDescent="0.2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15.75" customHeight="1" x14ac:dyDescent="0.2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15.75" customHeight="1" x14ac:dyDescent="0.2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15.75" customHeight="1" x14ac:dyDescent="0.2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15.75" customHeight="1" x14ac:dyDescent="0.2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15.75" customHeight="1" x14ac:dyDescent="0.2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15.75" customHeight="1" x14ac:dyDescent="0.2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15.75" customHeight="1" x14ac:dyDescent="0.2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15.75" customHeight="1" x14ac:dyDescent="0.2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15.75" customHeight="1" x14ac:dyDescent="0.2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15.75" customHeight="1" x14ac:dyDescent="0.2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15.75" customHeight="1" x14ac:dyDescent="0.2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15.75" customHeight="1" x14ac:dyDescent="0.2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15.75" customHeight="1" x14ac:dyDescent="0.2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15.75" customHeight="1" x14ac:dyDescent="0.2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15.75" customHeight="1" x14ac:dyDescent="0.2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15.75" customHeight="1" x14ac:dyDescent="0.2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15.75" customHeight="1" x14ac:dyDescent="0.2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15.75" customHeight="1" x14ac:dyDescent="0.2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15.75" customHeight="1" x14ac:dyDescent="0.2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15.75" customHeight="1" x14ac:dyDescent="0.2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15.75" customHeight="1" x14ac:dyDescent="0.2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15.75" customHeight="1" x14ac:dyDescent="0.2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15.75" customHeight="1" x14ac:dyDescent="0.2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15.75" customHeight="1" x14ac:dyDescent="0.2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15.75" customHeight="1" x14ac:dyDescent="0.2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15.75" customHeight="1" x14ac:dyDescent="0.2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15.75" customHeight="1" x14ac:dyDescent="0.2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15.75" customHeight="1" x14ac:dyDescent="0.2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15.75" customHeight="1" x14ac:dyDescent="0.2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15.75" customHeight="1" x14ac:dyDescent="0.2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15.75" customHeight="1" x14ac:dyDescent="0.2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15.75" customHeight="1" x14ac:dyDescent="0.2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15.75" customHeight="1" x14ac:dyDescent="0.2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15.75" customHeight="1" x14ac:dyDescent="0.2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15.75" customHeight="1" x14ac:dyDescent="0.2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15.75" customHeight="1" x14ac:dyDescent="0.2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15.75" customHeight="1" x14ac:dyDescent="0.2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15.75" customHeight="1" x14ac:dyDescent="0.2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15.75" customHeight="1" x14ac:dyDescent="0.2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15.75" customHeight="1" x14ac:dyDescent="0.2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15.75" customHeight="1" x14ac:dyDescent="0.2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15.75" customHeight="1" x14ac:dyDescent="0.2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15.75" customHeight="1" x14ac:dyDescent="0.2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15.75" customHeight="1" x14ac:dyDescent="0.2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15.75" customHeight="1" x14ac:dyDescent="0.2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15.75" customHeight="1" x14ac:dyDescent="0.2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15.75" customHeight="1" x14ac:dyDescent="0.2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15.75" customHeight="1" x14ac:dyDescent="0.2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15.75" customHeight="1" x14ac:dyDescent="0.2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15.75" customHeight="1" x14ac:dyDescent="0.2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15.75" customHeight="1" x14ac:dyDescent="0.2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15.75" customHeight="1" x14ac:dyDescent="0.2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15.75" customHeight="1" x14ac:dyDescent="0.2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15.75" customHeight="1" x14ac:dyDescent="0.2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15.75" customHeight="1" x14ac:dyDescent="0.2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15.75" customHeight="1" x14ac:dyDescent="0.2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15.75" customHeight="1" x14ac:dyDescent="0.2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15.75" customHeight="1" x14ac:dyDescent="0.2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15.75" customHeight="1" x14ac:dyDescent="0.2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15.75" customHeight="1" x14ac:dyDescent="0.2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15.75" customHeight="1" x14ac:dyDescent="0.2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15.75" customHeight="1" x14ac:dyDescent="0.2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15.75" customHeight="1" x14ac:dyDescent="0.2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15.75" customHeight="1" x14ac:dyDescent="0.2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15.75" customHeight="1" x14ac:dyDescent="0.2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15.75" customHeight="1" x14ac:dyDescent="0.2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15.75" customHeight="1" x14ac:dyDescent="0.2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15.75" customHeight="1" x14ac:dyDescent="0.2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15.75" customHeight="1" x14ac:dyDescent="0.2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15.75" customHeight="1" x14ac:dyDescent="0.2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15.75" customHeight="1" x14ac:dyDescent="0.2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15.75" customHeight="1" x14ac:dyDescent="0.2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15.75" customHeight="1" x14ac:dyDescent="0.2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15.75" customHeight="1" x14ac:dyDescent="0.2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15.75" customHeight="1" x14ac:dyDescent="0.2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15.75" customHeight="1" x14ac:dyDescent="0.2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15.75" customHeight="1" x14ac:dyDescent="0.2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15.75" customHeight="1" x14ac:dyDescent="0.2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15.75" customHeight="1" x14ac:dyDescent="0.2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15.75" customHeight="1" x14ac:dyDescent="0.2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15.75" customHeight="1" x14ac:dyDescent="0.2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15.75" customHeight="1" x14ac:dyDescent="0.2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15.75" customHeight="1" x14ac:dyDescent="0.2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15.75" customHeight="1" x14ac:dyDescent="0.2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15.75" customHeight="1" x14ac:dyDescent="0.2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15.75" customHeight="1" x14ac:dyDescent="0.2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15.75" customHeight="1" x14ac:dyDescent="0.2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15.75" customHeight="1" x14ac:dyDescent="0.2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15.75" customHeight="1" x14ac:dyDescent="0.2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15.75" customHeight="1" x14ac:dyDescent="0.2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15.75" customHeight="1" x14ac:dyDescent="0.2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15.75" customHeight="1" x14ac:dyDescent="0.2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15.75" customHeight="1" x14ac:dyDescent="0.2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15.75" customHeight="1" x14ac:dyDescent="0.2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15.75" customHeight="1" x14ac:dyDescent="0.2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15.75" customHeight="1" x14ac:dyDescent="0.2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15.75" customHeight="1" x14ac:dyDescent="0.2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15.75" customHeight="1" x14ac:dyDescent="0.2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15.75" customHeight="1" x14ac:dyDescent="0.2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15.75" customHeight="1" x14ac:dyDescent="0.2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15.75" customHeight="1" x14ac:dyDescent="0.2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15.75" customHeight="1" x14ac:dyDescent="0.2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15.75" customHeight="1" x14ac:dyDescent="0.2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15.75" customHeight="1" x14ac:dyDescent="0.2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15.75" customHeight="1" x14ac:dyDescent="0.2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15.75" customHeight="1" x14ac:dyDescent="0.2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15.75" customHeight="1" x14ac:dyDescent="0.2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15.75" customHeight="1" x14ac:dyDescent="0.2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15.75" customHeight="1" x14ac:dyDescent="0.2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15.75" customHeight="1" x14ac:dyDescent="0.2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15.75" customHeight="1" x14ac:dyDescent="0.2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15.75" customHeight="1" x14ac:dyDescent="0.2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15.75" customHeight="1" x14ac:dyDescent="0.2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15.75" customHeight="1" x14ac:dyDescent="0.2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15.75" customHeight="1" x14ac:dyDescent="0.2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15.75" customHeight="1" x14ac:dyDescent="0.2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15.75" customHeight="1" x14ac:dyDescent="0.2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15.75" customHeight="1" x14ac:dyDescent="0.2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15.75" customHeight="1" x14ac:dyDescent="0.2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15.75" customHeight="1" x14ac:dyDescent="0.2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15.75" customHeight="1" x14ac:dyDescent="0.2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15.75" customHeight="1" x14ac:dyDescent="0.2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15.75" customHeight="1" x14ac:dyDescent="0.2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15.75" customHeight="1" x14ac:dyDescent="0.2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15.75" customHeight="1" x14ac:dyDescent="0.2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15.75" customHeight="1" x14ac:dyDescent="0.2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15.75" customHeight="1" x14ac:dyDescent="0.2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15.75" customHeight="1" x14ac:dyDescent="0.2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15.75" customHeight="1" x14ac:dyDescent="0.2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15.75" customHeight="1" x14ac:dyDescent="0.2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15.75" customHeight="1" x14ac:dyDescent="0.2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15.75" customHeight="1" x14ac:dyDescent="0.2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15.75" customHeight="1" x14ac:dyDescent="0.2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15.75" customHeight="1" x14ac:dyDescent="0.2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15.75" customHeight="1" x14ac:dyDescent="0.2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15.75" customHeight="1" x14ac:dyDescent="0.2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15.75" customHeight="1" x14ac:dyDescent="0.2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15.75" customHeight="1" x14ac:dyDescent="0.2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15.75" customHeight="1" x14ac:dyDescent="0.2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15.75" customHeight="1" x14ac:dyDescent="0.2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15.75" customHeight="1" x14ac:dyDescent="0.2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15.75" customHeight="1" x14ac:dyDescent="0.2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15.75" customHeight="1" x14ac:dyDescent="0.2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15.75" customHeight="1" x14ac:dyDescent="0.2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15.75" customHeight="1" x14ac:dyDescent="0.2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15.75" customHeight="1" x14ac:dyDescent="0.2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15.75" customHeight="1" x14ac:dyDescent="0.2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15.75" customHeight="1" x14ac:dyDescent="0.2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15.75" customHeight="1" x14ac:dyDescent="0.2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15.75" customHeight="1" x14ac:dyDescent="0.2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15.75" customHeight="1" x14ac:dyDescent="0.2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15.75" customHeight="1" x14ac:dyDescent="0.2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15.75" customHeight="1" x14ac:dyDescent="0.2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15.75" customHeight="1" x14ac:dyDescent="0.2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15.75" customHeight="1" x14ac:dyDescent="0.2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15.75" customHeight="1" x14ac:dyDescent="0.2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15.75" customHeight="1" x14ac:dyDescent="0.2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15.75" customHeight="1" x14ac:dyDescent="0.2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15.75" customHeight="1" x14ac:dyDescent="0.2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15.75" customHeight="1" x14ac:dyDescent="0.2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15.75" customHeight="1" x14ac:dyDescent="0.2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15.75" customHeight="1" x14ac:dyDescent="0.2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15.75" customHeight="1" x14ac:dyDescent="0.2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15.75" customHeight="1" x14ac:dyDescent="0.2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15.75" customHeight="1" x14ac:dyDescent="0.2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15.75" customHeight="1" x14ac:dyDescent="0.2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15.75" customHeight="1" x14ac:dyDescent="0.2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15.75" customHeight="1" x14ac:dyDescent="0.2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15.75" customHeight="1" x14ac:dyDescent="0.2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15.75" customHeight="1" x14ac:dyDescent="0.2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15.75" customHeight="1" x14ac:dyDescent="0.2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15.75" customHeight="1" x14ac:dyDescent="0.2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15.75" customHeight="1" x14ac:dyDescent="0.2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15.75" customHeight="1" x14ac:dyDescent="0.2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15.75" customHeight="1" x14ac:dyDescent="0.2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15.75" customHeight="1" x14ac:dyDescent="0.2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15.75" customHeight="1" x14ac:dyDescent="0.2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15.75" customHeight="1" x14ac:dyDescent="0.2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15.75" customHeight="1" x14ac:dyDescent="0.2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15.75" customHeight="1" x14ac:dyDescent="0.2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15.75" customHeight="1" x14ac:dyDescent="0.2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15.75" customHeight="1" x14ac:dyDescent="0.2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15.75" customHeight="1" x14ac:dyDescent="0.2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15.75" customHeight="1" x14ac:dyDescent="0.2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15.75" customHeight="1" x14ac:dyDescent="0.2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15.75" customHeight="1" x14ac:dyDescent="0.2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15.75" customHeight="1" x14ac:dyDescent="0.2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15.75" customHeight="1" x14ac:dyDescent="0.2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15.75" customHeight="1" x14ac:dyDescent="0.2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15.75" customHeight="1" x14ac:dyDescent="0.2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15.75" customHeight="1" x14ac:dyDescent="0.2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15.75" customHeight="1" x14ac:dyDescent="0.2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15.75" customHeight="1" x14ac:dyDescent="0.2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15.75" customHeight="1" x14ac:dyDescent="0.2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15.75" customHeight="1" x14ac:dyDescent="0.2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15.75" customHeight="1" x14ac:dyDescent="0.2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15.75" customHeight="1" x14ac:dyDescent="0.2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15.75" customHeight="1" x14ac:dyDescent="0.2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15.75" customHeight="1" x14ac:dyDescent="0.2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15.75" customHeight="1" x14ac:dyDescent="0.2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15.75" customHeight="1" x14ac:dyDescent="0.2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15.75" customHeight="1" x14ac:dyDescent="0.2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15.75" customHeight="1" x14ac:dyDescent="0.2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15.75" customHeight="1" x14ac:dyDescent="0.2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15.75" customHeight="1" x14ac:dyDescent="0.2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15.75" customHeight="1" x14ac:dyDescent="0.2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15.75" customHeight="1" x14ac:dyDescent="0.2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15.75" customHeight="1" x14ac:dyDescent="0.2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15.75" customHeight="1" x14ac:dyDescent="0.2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15.75" customHeight="1" x14ac:dyDescent="0.2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15.75" customHeight="1" x14ac:dyDescent="0.2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15.75" customHeight="1" x14ac:dyDescent="0.2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15.75" customHeight="1" x14ac:dyDescent="0.2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15.75" customHeight="1" x14ac:dyDescent="0.2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15.75" customHeight="1" x14ac:dyDescent="0.2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15.75" customHeight="1" x14ac:dyDescent="0.2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15.75" customHeight="1" x14ac:dyDescent="0.2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15.75" customHeight="1" x14ac:dyDescent="0.2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15.75" customHeight="1" x14ac:dyDescent="0.2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15.75" customHeight="1" x14ac:dyDescent="0.2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15.75" customHeight="1" x14ac:dyDescent="0.2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15.75" customHeight="1" x14ac:dyDescent="0.2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15.75" customHeight="1" x14ac:dyDescent="0.2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15.75" customHeight="1" x14ac:dyDescent="0.2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15.75" customHeight="1" x14ac:dyDescent="0.2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15.75" customHeight="1" x14ac:dyDescent="0.2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15.75" customHeight="1" x14ac:dyDescent="0.2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15.75" customHeight="1" x14ac:dyDescent="0.2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15.75" customHeight="1" x14ac:dyDescent="0.2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15.75" customHeight="1" x14ac:dyDescent="0.2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15.75" customHeight="1" x14ac:dyDescent="0.2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15.75" customHeight="1" x14ac:dyDescent="0.2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15.75" customHeight="1" x14ac:dyDescent="0.2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15.75" customHeight="1" x14ac:dyDescent="0.2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15.75" customHeight="1" x14ac:dyDescent="0.2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15.75" customHeight="1" x14ac:dyDescent="0.2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15.75" customHeight="1" x14ac:dyDescent="0.2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15.75" customHeight="1" x14ac:dyDescent="0.2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15.75" customHeight="1" x14ac:dyDescent="0.2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15.75" customHeight="1" x14ac:dyDescent="0.2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15.75" customHeight="1" x14ac:dyDescent="0.2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15.75" customHeight="1" x14ac:dyDescent="0.2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15.75" customHeight="1" x14ac:dyDescent="0.2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15.75" customHeight="1" x14ac:dyDescent="0.2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15.75" customHeight="1" x14ac:dyDescent="0.2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15.75" customHeight="1" x14ac:dyDescent="0.2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15.75" customHeight="1" x14ac:dyDescent="0.2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15.75" customHeight="1" x14ac:dyDescent="0.2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15.75" customHeight="1" x14ac:dyDescent="0.2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15.75" customHeight="1" x14ac:dyDescent="0.2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15.75" customHeight="1" x14ac:dyDescent="0.2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15.75" customHeight="1" x14ac:dyDescent="0.2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15.75" customHeight="1" x14ac:dyDescent="0.2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15.75" customHeight="1" x14ac:dyDescent="0.2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15.75" customHeight="1" x14ac:dyDescent="0.2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15.75" customHeight="1" x14ac:dyDescent="0.2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15.75" customHeight="1" x14ac:dyDescent="0.2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15.75" customHeight="1" x14ac:dyDescent="0.2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15.75" customHeight="1" x14ac:dyDescent="0.2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15.75" customHeight="1" x14ac:dyDescent="0.2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15.75" customHeight="1" x14ac:dyDescent="0.2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15.75" customHeight="1" x14ac:dyDescent="0.2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15.75" customHeight="1" x14ac:dyDescent="0.2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15.75" customHeight="1" x14ac:dyDescent="0.2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15.75" customHeight="1" x14ac:dyDescent="0.2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15.75" customHeight="1" x14ac:dyDescent="0.2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15.75" customHeight="1" x14ac:dyDescent="0.2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15.75" customHeight="1" x14ac:dyDescent="0.2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15.75" customHeight="1" x14ac:dyDescent="0.2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15.75" customHeight="1" x14ac:dyDescent="0.2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15.75" customHeight="1" x14ac:dyDescent="0.2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15.75" customHeight="1" x14ac:dyDescent="0.2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15.75" customHeight="1" x14ac:dyDescent="0.2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15.75" customHeight="1" x14ac:dyDescent="0.2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15.75" customHeight="1" x14ac:dyDescent="0.2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15.75" customHeight="1" x14ac:dyDescent="0.2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15.75" customHeight="1" x14ac:dyDescent="0.2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15.75" customHeight="1" x14ac:dyDescent="0.2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15.75" customHeight="1" x14ac:dyDescent="0.2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15.75" customHeight="1" x14ac:dyDescent="0.2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15.75" customHeight="1" x14ac:dyDescent="0.2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15.75" customHeight="1" x14ac:dyDescent="0.2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15.75" customHeight="1" x14ac:dyDescent="0.2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15.75" customHeight="1" x14ac:dyDescent="0.2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15.75" customHeight="1" x14ac:dyDescent="0.2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15.75" customHeight="1" x14ac:dyDescent="0.2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15.75" customHeight="1" x14ac:dyDescent="0.2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15.75" customHeight="1" x14ac:dyDescent="0.2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15.75" customHeight="1" x14ac:dyDescent="0.2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15.75" customHeight="1" x14ac:dyDescent="0.2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15.75" customHeight="1" x14ac:dyDescent="0.2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15.75" customHeight="1" x14ac:dyDescent="0.2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15.75" customHeight="1" x14ac:dyDescent="0.2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15.75" customHeight="1" x14ac:dyDescent="0.2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15.75" customHeight="1" x14ac:dyDescent="0.2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15.75" customHeight="1" x14ac:dyDescent="0.2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15.75" customHeight="1" x14ac:dyDescent="0.2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15.75" customHeight="1" x14ac:dyDescent="0.2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15.75" customHeight="1" x14ac:dyDescent="0.2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15.75" customHeight="1" x14ac:dyDescent="0.2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15.75" customHeight="1" x14ac:dyDescent="0.2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15.75" customHeight="1" x14ac:dyDescent="0.2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15.75" customHeight="1" x14ac:dyDescent="0.2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15.75" customHeight="1" x14ac:dyDescent="0.2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15.75" customHeight="1" x14ac:dyDescent="0.2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15.75" customHeight="1" x14ac:dyDescent="0.2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15.75" customHeight="1" x14ac:dyDescent="0.2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15.75" customHeight="1" x14ac:dyDescent="0.2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15.75" customHeight="1" x14ac:dyDescent="0.2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15.75" customHeight="1" x14ac:dyDescent="0.2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15.75" customHeight="1" x14ac:dyDescent="0.2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15.75" customHeight="1" x14ac:dyDescent="0.2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15.75" customHeight="1" x14ac:dyDescent="0.2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15.75" customHeight="1" x14ac:dyDescent="0.2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15.75" customHeight="1" x14ac:dyDescent="0.2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15.75" customHeight="1" x14ac:dyDescent="0.2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15.75" customHeight="1" x14ac:dyDescent="0.2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15.75" customHeight="1" x14ac:dyDescent="0.2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15.75" customHeight="1" x14ac:dyDescent="0.2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15.75" customHeight="1" x14ac:dyDescent="0.2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15.75" customHeight="1" x14ac:dyDescent="0.2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15.75" customHeight="1" x14ac:dyDescent="0.2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15.75" customHeight="1" x14ac:dyDescent="0.2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15.75" customHeight="1" x14ac:dyDescent="0.2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15.75" customHeight="1" x14ac:dyDescent="0.2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15.75" customHeight="1" x14ac:dyDescent="0.2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15.75" customHeight="1" x14ac:dyDescent="0.2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15.75" customHeight="1" x14ac:dyDescent="0.2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15.75" customHeight="1" x14ac:dyDescent="0.2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15.75" customHeight="1" x14ac:dyDescent="0.2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15.75" customHeight="1" x14ac:dyDescent="0.2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15.75" customHeight="1" x14ac:dyDescent="0.2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15.75" customHeight="1" x14ac:dyDescent="0.2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15.75" customHeight="1" x14ac:dyDescent="0.2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15.75" customHeight="1" x14ac:dyDescent="0.2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15.75" customHeight="1" x14ac:dyDescent="0.2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15.75" customHeight="1" x14ac:dyDescent="0.2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15.75" customHeight="1" x14ac:dyDescent="0.2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15.75" customHeight="1" x14ac:dyDescent="0.2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15.75" customHeight="1" x14ac:dyDescent="0.2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15.75" customHeight="1" x14ac:dyDescent="0.2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15.75" customHeight="1" x14ac:dyDescent="0.2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15.75" customHeight="1" x14ac:dyDescent="0.2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15.75" customHeight="1" x14ac:dyDescent="0.2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15.75" customHeight="1" x14ac:dyDescent="0.2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15.75" customHeight="1" x14ac:dyDescent="0.2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15.75" customHeight="1" x14ac:dyDescent="0.2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15.75" customHeight="1" x14ac:dyDescent="0.2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15.75" customHeight="1" x14ac:dyDescent="0.2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15.75" customHeight="1" x14ac:dyDescent="0.2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15.75" customHeight="1" x14ac:dyDescent="0.2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15.75" customHeight="1" x14ac:dyDescent="0.2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15.75" customHeight="1" x14ac:dyDescent="0.2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15.75" customHeight="1" x14ac:dyDescent="0.2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15.75" customHeight="1" x14ac:dyDescent="0.2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15.75" customHeight="1" x14ac:dyDescent="0.2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15.75" customHeight="1" x14ac:dyDescent="0.2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15.75" customHeight="1" x14ac:dyDescent="0.2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15.75" customHeight="1" x14ac:dyDescent="0.2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15.75" customHeight="1" x14ac:dyDescent="0.2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15.75" customHeight="1" x14ac:dyDescent="0.2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15.75" customHeight="1" x14ac:dyDescent="0.2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15.75" customHeight="1" x14ac:dyDescent="0.2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15.75" customHeight="1" x14ac:dyDescent="0.2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15.75" customHeight="1" x14ac:dyDescent="0.2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15.75" customHeight="1" x14ac:dyDescent="0.2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15.75" customHeight="1" x14ac:dyDescent="0.2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15.75" customHeight="1" x14ac:dyDescent="0.2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15.75" customHeight="1" x14ac:dyDescent="0.2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15.75" customHeight="1" x14ac:dyDescent="0.2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15.75" customHeight="1" x14ac:dyDescent="0.2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15.75" customHeight="1" x14ac:dyDescent="0.2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15.75" customHeight="1" x14ac:dyDescent="0.2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15.75" customHeight="1" x14ac:dyDescent="0.2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15.75" customHeight="1" x14ac:dyDescent="0.2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15.75" customHeight="1" x14ac:dyDescent="0.2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15.75" customHeight="1" x14ac:dyDescent="0.2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15.75" customHeight="1" x14ac:dyDescent="0.2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15.75" customHeight="1" x14ac:dyDescent="0.2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15.75" customHeight="1" x14ac:dyDescent="0.2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15.75" customHeight="1" x14ac:dyDescent="0.2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15.75" customHeight="1" x14ac:dyDescent="0.2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15.75" customHeight="1" x14ac:dyDescent="0.2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15.75" customHeight="1" x14ac:dyDescent="0.2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15.75" customHeight="1" x14ac:dyDescent="0.2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15.75" customHeight="1" x14ac:dyDescent="0.2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15.75" customHeight="1" x14ac:dyDescent="0.2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15.75" customHeight="1" x14ac:dyDescent="0.2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15.75" customHeight="1" x14ac:dyDescent="0.2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15.75" customHeight="1" x14ac:dyDescent="0.2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15.75" customHeight="1" x14ac:dyDescent="0.2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15.75" customHeight="1" x14ac:dyDescent="0.2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15.75" customHeight="1" x14ac:dyDescent="0.2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15.75" customHeight="1" x14ac:dyDescent="0.2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15.75" customHeight="1" x14ac:dyDescent="0.2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15.75" customHeight="1" x14ac:dyDescent="0.2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15.75" customHeight="1" x14ac:dyDescent="0.2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15.75" customHeight="1" x14ac:dyDescent="0.2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15.75" customHeight="1" x14ac:dyDescent="0.2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15.75" customHeight="1" x14ac:dyDescent="0.2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15.75" customHeight="1" x14ac:dyDescent="0.2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15.75" customHeight="1" x14ac:dyDescent="0.2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15.75" customHeight="1" x14ac:dyDescent="0.2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15.75" customHeight="1" x14ac:dyDescent="0.2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15.75" customHeight="1" x14ac:dyDescent="0.2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15.75" customHeight="1" x14ac:dyDescent="0.2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15.75" customHeight="1" x14ac:dyDescent="0.2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15.75" customHeight="1" x14ac:dyDescent="0.2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15.75" customHeight="1" x14ac:dyDescent="0.2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15.75" customHeight="1" x14ac:dyDescent="0.2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15.75" customHeight="1" x14ac:dyDescent="0.2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15.75" customHeight="1" x14ac:dyDescent="0.2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15.75" customHeight="1" x14ac:dyDescent="0.2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15.75" customHeight="1" x14ac:dyDescent="0.2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15.75" customHeight="1" x14ac:dyDescent="0.2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15.75" customHeight="1" x14ac:dyDescent="0.2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15.75" customHeight="1" x14ac:dyDescent="0.2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15.75" customHeight="1" x14ac:dyDescent="0.2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15.75" customHeight="1" x14ac:dyDescent="0.2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15.75" customHeight="1" x14ac:dyDescent="0.2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15.75" customHeight="1" x14ac:dyDescent="0.2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15.75" customHeight="1" x14ac:dyDescent="0.2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15.75" customHeight="1" x14ac:dyDescent="0.2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15.75" customHeight="1" x14ac:dyDescent="0.2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15.75" customHeight="1" x14ac:dyDescent="0.2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15.75" customHeight="1" x14ac:dyDescent="0.2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15.75" customHeight="1" x14ac:dyDescent="0.2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15.75" customHeight="1" x14ac:dyDescent="0.2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15.75" customHeight="1" x14ac:dyDescent="0.2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15.75" customHeight="1" x14ac:dyDescent="0.2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15.75" customHeight="1" x14ac:dyDescent="0.2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15.75" customHeight="1" x14ac:dyDescent="0.2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15.75" customHeight="1" x14ac:dyDescent="0.2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15.75" customHeight="1" x14ac:dyDescent="0.2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15.75" customHeight="1" x14ac:dyDescent="0.2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15.75" customHeight="1" x14ac:dyDescent="0.2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15.75" customHeight="1" x14ac:dyDescent="0.2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15.75" customHeight="1" x14ac:dyDescent="0.2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15.75" customHeight="1" x14ac:dyDescent="0.2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15.75" customHeight="1" x14ac:dyDescent="0.2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15.75" customHeight="1" x14ac:dyDescent="0.2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15.75" customHeight="1" x14ac:dyDescent="0.2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15.75" customHeight="1" x14ac:dyDescent="0.2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15.75" customHeight="1" x14ac:dyDescent="0.2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15.75" customHeight="1" x14ac:dyDescent="0.2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15.75" customHeight="1" x14ac:dyDescent="0.2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15.75" customHeight="1" x14ac:dyDescent="0.2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15.75" customHeight="1" x14ac:dyDescent="0.2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15.75" customHeight="1" x14ac:dyDescent="0.2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15.75" customHeight="1" x14ac:dyDescent="0.2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15.75" customHeight="1" x14ac:dyDescent="0.2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15.75" customHeight="1" x14ac:dyDescent="0.2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15.75" customHeight="1" x14ac:dyDescent="0.2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15.75" customHeight="1" x14ac:dyDescent="0.2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15.75" customHeight="1" x14ac:dyDescent="0.2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15.75" customHeight="1" x14ac:dyDescent="0.2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15.75" customHeight="1" x14ac:dyDescent="0.2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15.75" customHeight="1" x14ac:dyDescent="0.2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15.75" customHeight="1" x14ac:dyDescent="0.2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15.75" customHeight="1" x14ac:dyDescent="0.2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15.75" customHeight="1" x14ac:dyDescent="0.2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15.75" customHeight="1" x14ac:dyDescent="0.2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15.75" customHeight="1" x14ac:dyDescent="0.2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15.75" customHeight="1" x14ac:dyDescent="0.2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15.75" customHeight="1" x14ac:dyDescent="0.2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15.75" customHeight="1" x14ac:dyDescent="0.2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15.75" customHeight="1" x14ac:dyDescent="0.2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15.75" customHeight="1" x14ac:dyDescent="0.2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15.75" customHeight="1" x14ac:dyDescent="0.2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15.75" customHeight="1" x14ac:dyDescent="0.2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15.75" customHeight="1" x14ac:dyDescent="0.2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15.75" customHeight="1" x14ac:dyDescent="0.2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ht="15.75" customHeight="1" x14ac:dyDescent="0.2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ht="15.75" customHeight="1" x14ac:dyDescent="0.2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ht="15.75" customHeight="1" x14ac:dyDescent="0.2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ht="15.75" customHeight="1" x14ac:dyDescent="0.2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ht="15.75" customHeight="1" x14ac:dyDescent="0.2"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</sheetData>
  <mergeCells count="13">
    <mergeCell ref="D23:E23"/>
    <mergeCell ref="B1:L1"/>
    <mergeCell ref="B2:L2"/>
    <mergeCell ref="B3:L3"/>
    <mergeCell ref="B4:L4"/>
    <mergeCell ref="D20:J20"/>
    <mergeCell ref="D32:E32"/>
    <mergeCell ref="D24:E24"/>
    <mergeCell ref="D25:E25"/>
    <mergeCell ref="D26:E26"/>
    <mergeCell ref="D27:E27"/>
    <mergeCell ref="D30:E30"/>
    <mergeCell ref="D31:E31"/>
  </mergeCells>
  <printOptions horizontalCentered="1" verticalCentered="1"/>
  <pageMargins left="0" right="0" top="0.35433070866141736" bottom="0.55118110236220474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0"/>
  <sheetViews>
    <sheetView showGridLines="0" view="pageLayout" zoomScale="80" zoomScaleNormal="80" zoomScalePageLayoutView="80" workbookViewId="0"/>
  </sheetViews>
  <sheetFormatPr baseColWidth="10" defaultColWidth="14.42578125" defaultRowHeight="15" x14ac:dyDescent="0.2"/>
  <cols>
    <col min="1" max="2" width="6.85546875" style="74" customWidth="1"/>
    <col min="3" max="3" width="61.28515625" style="74" customWidth="1"/>
    <col min="4" max="4" width="25.28515625" style="74" customWidth="1"/>
    <col min="5" max="5" width="24.5703125" style="74" customWidth="1"/>
    <col min="6" max="6" width="5.85546875" style="74" customWidth="1"/>
    <col min="7" max="7" width="23.85546875" style="74" customWidth="1"/>
    <col min="8" max="8" width="6" style="74" customWidth="1"/>
    <col min="9" max="9" width="23.42578125" style="74" customWidth="1"/>
    <col min="10" max="10" width="6.7109375" style="74" customWidth="1"/>
    <col min="11" max="11" width="8" style="74" customWidth="1"/>
    <col min="12" max="12" width="37.5703125" style="74" customWidth="1"/>
    <col min="13" max="13" width="23.5703125" style="74" customWidth="1"/>
    <col min="14" max="14" width="21.5703125" style="74" customWidth="1"/>
    <col min="15" max="26" width="10.7109375" style="74" customWidth="1"/>
    <col min="27" max="16384" width="14.42578125" style="74"/>
  </cols>
  <sheetData>
    <row r="1" spans="1:26" ht="15.75" x14ac:dyDescent="0.25">
      <c r="A1" s="143"/>
      <c r="B1" s="85"/>
      <c r="C1" s="69"/>
      <c r="D1" s="69"/>
      <c r="E1" s="69"/>
      <c r="F1" s="69"/>
      <c r="G1" s="69"/>
      <c r="H1" s="69"/>
      <c r="I1" s="69"/>
      <c r="J1" s="69"/>
      <c r="K1" s="70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 spans="1:26" ht="15.75" x14ac:dyDescent="0.25">
      <c r="A2" s="143"/>
      <c r="B2" s="85"/>
      <c r="C2" s="69"/>
      <c r="D2" s="69"/>
      <c r="E2" s="69"/>
      <c r="F2" s="69"/>
      <c r="G2" s="69"/>
      <c r="H2" s="69"/>
      <c r="I2" s="69"/>
      <c r="J2" s="69"/>
      <c r="K2" s="70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</row>
    <row r="3" spans="1:26" ht="15.75" x14ac:dyDescent="0.25">
      <c r="A3" s="260" t="s">
        <v>141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</row>
    <row r="4" spans="1:26" ht="15.75" x14ac:dyDescent="0.25">
      <c r="A4" s="260" t="s">
        <v>142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</row>
    <row r="5" spans="1:26" ht="15.75" x14ac:dyDescent="0.25">
      <c r="A5" s="260" t="s">
        <v>603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</row>
    <row r="6" spans="1:26" ht="15.75" x14ac:dyDescent="0.25">
      <c r="A6" s="168"/>
      <c r="B6" s="168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</row>
    <row r="7" spans="1:26" ht="15.75" x14ac:dyDescent="0.25">
      <c r="A7" s="140"/>
      <c r="B7" s="138"/>
      <c r="C7" s="71" t="s">
        <v>4</v>
      </c>
      <c r="D7" s="71"/>
      <c r="E7" s="71"/>
      <c r="F7" s="71"/>
      <c r="G7" s="71"/>
      <c r="H7" s="71"/>
      <c r="I7" s="71"/>
      <c r="J7" s="69"/>
      <c r="K7" s="70"/>
      <c r="L7" s="69"/>
      <c r="M7" s="1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</row>
    <row r="8" spans="1:26" x14ac:dyDescent="0.2">
      <c r="A8" s="261" t="s">
        <v>5</v>
      </c>
      <c r="B8" s="26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ht="15.75" x14ac:dyDescent="0.25">
      <c r="A9" s="140">
        <v>1</v>
      </c>
      <c r="B9" s="140"/>
      <c r="C9" s="72" t="s">
        <v>6</v>
      </c>
      <c r="D9" s="71"/>
      <c r="E9" s="71"/>
      <c r="F9" s="71"/>
      <c r="G9" s="71"/>
      <c r="H9" s="71"/>
      <c r="I9" s="71"/>
      <c r="J9" s="71"/>
      <c r="K9" s="71"/>
      <c r="L9" s="71"/>
      <c r="M9" s="71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</row>
    <row r="10" spans="1:26" ht="15.75" x14ac:dyDescent="0.25">
      <c r="A10" s="140"/>
      <c r="B10" s="140"/>
      <c r="C10" s="72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ht="15.75" x14ac:dyDescent="0.25">
      <c r="A11" s="140">
        <v>11</v>
      </c>
      <c r="B11" s="140"/>
      <c r="C11" s="73" t="s">
        <v>143</v>
      </c>
      <c r="D11" s="116"/>
      <c r="E11" s="116"/>
      <c r="F11" s="116"/>
      <c r="G11" s="116"/>
      <c r="H11" s="116"/>
      <c r="I11" s="117">
        <f>G12+G15</f>
        <v>55182806.899999999</v>
      </c>
      <c r="J11" s="116"/>
      <c r="K11" s="73"/>
      <c r="L11" s="73"/>
      <c r="M11" s="73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</row>
    <row r="12" spans="1:26" ht="15.75" x14ac:dyDescent="0.25">
      <c r="A12" s="140"/>
      <c r="B12" s="138">
        <v>1105</v>
      </c>
      <c r="C12" s="71" t="s">
        <v>41</v>
      </c>
      <c r="D12" s="77"/>
      <c r="E12" s="77"/>
      <c r="F12" s="77"/>
      <c r="G12" s="145">
        <f>E13+E14</f>
        <v>815000</v>
      </c>
      <c r="H12" s="77"/>
      <c r="I12" s="77"/>
      <c r="J12" s="77"/>
      <c r="K12" s="71"/>
      <c r="L12" s="73"/>
      <c r="M12" s="73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</row>
    <row r="13" spans="1:26" ht="15.75" x14ac:dyDescent="0.25">
      <c r="A13" s="140"/>
      <c r="B13" s="138"/>
      <c r="C13" s="71" t="s">
        <v>144</v>
      </c>
      <c r="D13" s="77"/>
      <c r="E13" s="77">
        <v>-2705355.31</v>
      </c>
      <c r="F13" s="77"/>
      <c r="G13" s="142"/>
      <c r="H13" s="77"/>
      <c r="I13" s="77"/>
      <c r="J13" s="77"/>
      <c r="K13" s="71"/>
      <c r="L13" s="73"/>
      <c r="M13" s="73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</row>
    <row r="14" spans="1:26" ht="15.75" x14ac:dyDescent="0.25">
      <c r="A14" s="140"/>
      <c r="B14" s="138"/>
      <c r="C14" s="74" t="s">
        <v>145</v>
      </c>
      <c r="D14" s="77"/>
      <c r="E14" s="141">
        <v>3520355.31</v>
      </c>
      <c r="F14" s="77"/>
      <c r="G14" s="134"/>
      <c r="H14" s="77"/>
      <c r="I14" s="77"/>
      <c r="J14" s="77"/>
      <c r="K14" s="71"/>
      <c r="L14" s="71"/>
      <c r="M14" s="71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ht="15.75" x14ac:dyDescent="0.25">
      <c r="A15" s="143"/>
      <c r="B15" s="138">
        <v>1110</v>
      </c>
      <c r="C15" s="71" t="s">
        <v>146</v>
      </c>
      <c r="D15" s="77"/>
      <c r="E15" s="77"/>
      <c r="F15" s="77"/>
      <c r="G15" s="125">
        <f>SUM(E16:E16)</f>
        <v>54367806.899999999</v>
      </c>
      <c r="H15" s="77"/>
      <c r="I15" s="77"/>
      <c r="J15" s="77"/>
      <c r="K15" s="71"/>
      <c r="L15" s="71"/>
      <c r="M15" s="71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ht="15.75" x14ac:dyDescent="0.25">
      <c r="A16" s="143"/>
      <c r="B16" s="138"/>
      <c r="C16" s="74" t="s">
        <v>147</v>
      </c>
      <c r="D16" s="77"/>
      <c r="E16" s="141">
        <v>54367806.899999999</v>
      </c>
      <c r="F16" s="77"/>
      <c r="G16" s="77"/>
      <c r="H16" s="77"/>
      <c r="I16" s="77"/>
      <c r="J16" s="77"/>
      <c r="K16" s="71"/>
      <c r="L16" s="71"/>
      <c r="M16" s="71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ht="15.75" x14ac:dyDescent="0.25">
      <c r="A17" s="143"/>
      <c r="B17" s="138"/>
      <c r="D17" s="77"/>
      <c r="E17" s="137"/>
      <c r="F17" s="77"/>
      <c r="G17" s="77"/>
      <c r="H17" s="77"/>
      <c r="I17" s="77"/>
      <c r="J17" s="77"/>
      <c r="K17" s="71"/>
      <c r="L17" s="71"/>
      <c r="M17" s="71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ht="15.75" x14ac:dyDescent="0.25">
      <c r="A18" s="143">
        <v>12</v>
      </c>
      <c r="B18" s="138"/>
      <c r="C18" s="73" t="s">
        <v>148</v>
      </c>
      <c r="D18" s="77"/>
      <c r="E18" s="137"/>
      <c r="F18" s="77"/>
      <c r="G18" s="77"/>
      <c r="H18" s="77"/>
      <c r="I18" s="146">
        <f>G19</f>
        <v>1000</v>
      </c>
      <c r="J18" s="77"/>
      <c r="K18" s="71"/>
      <c r="L18" s="71"/>
      <c r="M18" s="71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ht="15.75" x14ac:dyDescent="0.25">
      <c r="A19" s="143"/>
      <c r="B19" s="138">
        <v>1222</v>
      </c>
      <c r="C19" s="74" t="s">
        <v>517</v>
      </c>
      <c r="D19" s="77"/>
      <c r="E19" s="137"/>
      <c r="F19" s="77"/>
      <c r="G19" s="145">
        <f>E20</f>
        <v>1000</v>
      </c>
      <c r="H19" s="77"/>
      <c r="I19" s="77"/>
      <c r="J19" s="77"/>
      <c r="K19" s="71"/>
      <c r="L19" s="71"/>
      <c r="M19" s="71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ht="15.75" x14ac:dyDescent="0.25">
      <c r="A20" s="143"/>
      <c r="B20" s="138"/>
      <c r="C20" s="74" t="s">
        <v>523</v>
      </c>
      <c r="D20" s="77"/>
      <c r="E20" s="141">
        <v>1000</v>
      </c>
      <c r="F20" s="77"/>
      <c r="G20" s="77"/>
      <c r="H20" s="77"/>
      <c r="I20" s="77"/>
      <c r="J20" s="77"/>
      <c r="K20" s="71"/>
      <c r="L20" s="71"/>
      <c r="M20" s="71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</row>
    <row r="21" spans="1:26" ht="15.75" x14ac:dyDescent="0.25">
      <c r="A21" s="143"/>
      <c r="B21" s="85"/>
      <c r="C21" s="71"/>
      <c r="D21" s="77"/>
      <c r="E21" s="134"/>
      <c r="F21" s="77"/>
      <c r="G21" s="77"/>
      <c r="H21" s="77"/>
      <c r="I21" s="77"/>
      <c r="J21" s="77"/>
      <c r="K21" s="71"/>
      <c r="L21" s="71"/>
      <c r="M21" s="71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ht="15.75" x14ac:dyDescent="0.25">
      <c r="A22" s="140">
        <v>13</v>
      </c>
      <c r="B22" s="140"/>
      <c r="C22" s="73" t="s">
        <v>149</v>
      </c>
      <c r="D22" s="116"/>
      <c r="E22" s="116"/>
      <c r="F22" s="116"/>
      <c r="G22" s="116"/>
      <c r="H22" s="116"/>
      <c r="I22" s="117">
        <f>+G23+G25+G32</f>
        <v>682722223</v>
      </c>
      <c r="J22" s="116"/>
      <c r="K22" s="73"/>
      <c r="L22" s="71"/>
      <c r="M22" s="71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ht="15.75" x14ac:dyDescent="0.25">
      <c r="A23" s="143"/>
      <c r="B23" s="138">
        <v>1311</v>
      </c>
      <c r="C23" s="74" t="s">
        <v>46</v>
      </c>
      <c r="D23" s="77"/>
      <c r="E23" s="77"/>
      <c r="F23" s="77"/>
      <c r="G23" s="125">
        <f>+E24</f>
        <v>0</v>
      </c>
      <c r="H23" s="77"/>
      <c r="I23" s="77"/>
      <c r="J23" s="77"/>
      <c r="K23" s="71"/>
      <c r="L23" s="73"/>
      <c r="M23" s="73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</row>
    <row r="24" spans="1:26" ht="15.75" x14ac:dyDescent="0.25">
      <c r="A24" s="143"/>
      <c r="B24" s="138"/>
      <c r="C24" s="135" t="s">
        <v>552</v>
      </c>
      <c r="D24" s="77"/>
      <c r="E24" s="136">
        <v>0</v>
      </c>
      <c r="F24" s="77"/>
      <c r="G24" s="77"/>
      <c r="H24" s="77"/>
      <c r="I24" s="77"/>
      <c r="J24" s="77"/>
      <c r="K24" s="71"/>
      <c r="L24" s="73"/>
      <c r="M24" s="73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</row>
    <row r="25" spans="1:26" ht="15.75" x14ac:dyDescent="0.25">
      <c r="A25" s="143"/>
      <c r="B25" s="138">
        <v>1316</v>
      </c>
      <c r="C25" s="71" t="s">
        <v>150</v>
      </c>
      <c r="D25" s="134"/>
      <c r="E25" s="77"/>
      <c r="F25" s="77"/>
      <c r="G25" s="125">
        <f>SUM(E26:F31)</f>
        <v>601730600</v>
      </c>
      <c r="H25" s="77"/>
      <c r="I25" s="77"/>
      <c r="J25" s="77"/>
      <c r="K25" s="71"/>
      <c r="L25" s="71"/>
      <c r="M25" s="71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ht="15.75" x14ac:dyDescent="0.25">
      <c r="A26" s="143"/>
      <c r="B26" s="138"/>
      <c r="C26" s="71" t="s">
        <v>502</v>
      </c>
      <c r="D26" s="134"/>
      <c r="E26" s="142">
        <v>1779168</v>
      </c>
      <c r="F26" s="77"/>
      <c r="G26" s="142"/>
      <c r="H26" s="77"/>
      <c r="I26" s="77"/>
      <c r="J26" s="77"/>
      <c r="K26" s="71"/>
      <c r="L26" s="71"/>
      <c r="M26" s="71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ht="15.75" x14ac:dyDescent="0.25">
      <c r="A27" s="143"/>
      <c r="B27" s="138"/>
      <c r="C27" s="71" t="s">
        <v>524</v>
      </c>
      <c r="D27" s="134"/>
      <c r="E27" s="142">
        <v>1440000</v>
      </c>
      <c r="F27" s="77"/>
      <c r="G27" s="142"/>
      <c r="H27" s="77"/>
      <c r="I27" s="77"/>
      <c r="J27" s="77"/>
      <c r="K27" s="71"/>
      <c r="L27" s="71"/>
      <c r="M27" s="71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spans="1:26" ht="15.75" x14ac:dyDescent="0.25">
      <c r="A28" s="143"/>
      <c r="B28" s="138"/>
      <c r="C28" s="71" t="s">
        <v>501</v>
      </c>
      <c r="D28" s="134"/>
      <c r="E28" s="142">
        <v>4374606</v>
      </c>
      <c r="F28" s="77"/>
      <c r="G28" s="142"/>
      <c r="H28" s="77"/>
      <c r="I28" s="77"/>
      <c r="J28" s="77"/>
      <c r="K28" s="71"/>
      <c r="L28" s="71"/>
      <c r="M28" s="71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1:26" ht="15.75" x14ac:dyDescent="0.25">
      <c r="A29" s="143"/>
      <c r="B29" s="138"/>
      <c r="C29" s="71" t="s">
        <v>525</v>
      </c>
      <c r="D29" s="134"/>
      <c r="E29" s="142">
        <v>20326360</v>
      </c>
      <c r="F29" s="77"/>
      <c r="G29" s="142"/>
      <c r="H29" s="77"/>
      <c r="I29" s="77"/>
      <c r="J29" s="77"/>
      <c r="K29" s="71"/>
      <c r="L29" s="71"/>
      <c r="M29" s="71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</row>
    <row r="30" spans="1:26" ht="15.75" x14ac:dyDescent="0.25">
      <c r="A30" s="143"/>
      <c r="B30" s="138"/>
      <c r="C30" s="71" t="s">
        <v>561</v>
      </c>
      <c r="D30" s="134"/>
      <c r="E30" s="142">
        <v>571042000</v>
      </c>
      <c r="F30" s="77"/>
      <c r="G30" s="142"/>
      <c r="H30" s="77"/>
      <c r="I30" s="77"/>
      <c r="J30" s="77"/>
      <c r="K30" s="71"/>
      <c r="L30" s="71"/>
      <c r="M30" s="71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1:26" ht="15.75" x14ac:dyDescent="0.25">
      <c r="A31" s="143"/>
      <c r="B31" s="138"/>
      <c r="C31" s="71" t="s">
        <v>532</v>
      </c>
      <c r="E31" s="145">
        <v>2768466</v>
      </c>
      <c r="F31" s="77"/>
      <c r="G31" s="142"/>
      <c r="H31" s="77"/>
      <c r="I31" s="77"/>
      <c r="J31" s="77"/>
      <c r="K31" s="71"/>
      <c r="L31" s="71"/>
      <c r="M31" s="71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spans="1:26" ht="15.75" x14ac:dyDescent="0.25">
      <c r="A32" s="143"/>
      <c r="B32" s="138">
        <v>1384</v>
      </c>
      <c r="C32" s="71" t="s">
        <v>151</v>
      </c>
      <c r="D32" s="134"/>
      <c r="E32" s="137"/>
      <c r="F32" s="77"/>
      <c r="G32" s="145">
        <f>SUM(E33:F45)</f>
        <v>80991623</v>
      </c>
      <c r="H32" s="77"/>
      <c r="I32" s="77"/>
      <c r="J32" s="77"/>
      <c r="K32" s="71"/>
      <c r="L32" s="71"/>
      <c r="M32" s="71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spans="1:26" ht="15.75" x14ac:dyDescent="0.25">
      <c r="A33" s="143"/>
      <c r="B33" s="138"/>
      <c r="C33" s="84" t="s">
        <v>503</v>
      </c>
      <c r="D33" s="134"/>
      <c r="E33" s="77">
        <v>1061382</v>
      </c>
      <c r="F33" s="139"/>
      <c r="G33" s="139"/>
      <c r="H33" s="147"/>
      <c r="I33" s="77"/>
      <c r="J33" s="77"/>
      <c r="K33" s="71"/>
      <c r="L33" s="71"/>
      <c r="M33" s="71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spans="1:26" ht="15.75" x14ac:dyDescent="0.25">
      <c r="A34" s="143"/>
      <c r="B34" s="138"/>
      <c r="C34" s="84" t="s">
        <v>526</v>
      </c>
      <c r="D34" s="134"/>
      <c r="E34" s="77">
        <v>630832</v>
      </c>
      <c r="F34" s="139"/>
      <c r="G34" s="139"/>
      <c r="H34" s="147"/>
      <c r="I34" s="77"/>
      <c r="J34" s="77"/>
      <c r="K34" s="71"/>
      <c r="L34" s="71"/>
      <c r="M34" s="71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spans="1:26" ht="15.75" x14ac:dyDescent="0.25">
      <c r="A35" s="143"/>
      <c r="B35" s="138"/>
      <c r="C35" s="84" t="s">
        <v>504</v>
      </c>
      <c r="D35" s="134"/>
      <c r="E35" s="77">
        <v>7393926</v>
      </c>
      <c r="F35" s="139"/>
      <c r="G35" s="139"/>
      <c r="H35" s="147"/>
      <c r="I35" s="77"/>
      <c r="J35" s="77"/>
      <c r="K35" s="71"/>
      <c r="L35" s="71"/>
      <c r="M35" s="71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spans="1:26" ht="15.75" x14ac:dyDescent="0.25">
      <c r="A36" s="143"/>
      <c r="B36" s="138"/>
      <c r="C36" s="84" t="s">
        <v>505</v>
      </c>
      <c r="D36" s="134"/>
      <c r="E36" s="77">
        <v>22491888</v>
      </c>
      <c r="F36" s="139"/>
      <c r="G36" s="139"/>
      <c r="H36" s="147"/>
      <c r="I36" s="77"/>
      <c r="J36" s="77"/>
      <c r="K36" s="71"/>
      <c r="L36" s="71"/>
      <c r="M36" s="71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spans="1:26" ht="15.75" x14ac:dyDescent="0.25">
      <c r="A37" s="143"/>
      <c r="B37" s="138"/>
      <c r="C37" s="84" t="s">
        <v>506</v>
      </c>
      <c r="D37" s="134"/>
      <c r="E37" s="77">
        <v>1175679</v>
      </c>
      <c r="F37" s="139"/>
      <c r="G37" s="139"/>
      <c r="H37" s="147"/>
      <c r="I37" s="77"/>
      <c r="J37" s="77"/>
      <c r="K37" s="71"/>
      <c r="L37" s="71"/>
      <c r="M37" s="71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spans="1:26" ht="15.75" x14ac:dyDescent="0.25">
      <c r="A38" s="143"/>
      <c r="B38" s="138"/>
      <c r="C38" s="84" t="s">
        <v>507</v>
      </c>
      <c r="D38" s="134"/>
      <c r="E38" s="77">
        <v>6732940</v>
      </c>
      <c r="F38" s="139"/>
      <c r="G38" s="139"/>
      <c r="H38" s="147"/>
      <c r="I38" s="77"/>
      <c r="J38" s="77"/>
      <c r="K38" s="71"/>
      <c r="L38" s="71"/>
      <c r="M38" s="71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1:26" ht="15.75" x14ac:dyDescent="0.25">
      <c r="A39" s="143"/>
      <c r="B39" s="138"/>
      <c r="C39" s="84" t="s">
        <v>508</v>
      </c>
      <c r="D39" s="134"/>
      <c r="E39" s="77">
        <v>163142</v>
      </c>
      <c r="F39" s="139"/>
      <c r="G39" s="139"/>
      <c r="H39" s="147"/>
      <c r="I39" s="77"/>
      <c r="J39" s="77"/>
      <c r="K39" s="71"/>
      <c r="L39" s="71"/>
      <c r="M39" s="71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spans="1:26" ht="15.75" x14ac:dyDescent="0.25">
      <c r="A40" s="143"/>
      <c r="B40" s="138"/>
      <c r="C40" s="84" t="s">
        <v>509</v>
      </c>
      <c r="D40" s="134"/>
      <c r="E40" s="77">
        <v>816122</v>
      </c>
      <c r="F40" s="139"/>
      <c r="G40" s="139"/>
      <c r="H40" s="147"/>
      <c r="I40" s="77"/>
      <c r="J40" s="77"/>
      <c r="K40" s="71"/>
      <c r="L40" s="71"/>
      <c r="M40" s="71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spans="1:26" ht="15.75" x14ac:dyDescent="0.25">
      <c r="A41" s="143"/>
      <c r="B41" s="138"/>
      <c r="C41" s="84" t="s">
        <v>553</v>
      </c>
      <c r="D41" s="134"/>
      <c r="E41" s="77">
        <v>15453085</v>
      </c>
      <c r="F41" s="139"/>
      <c r="G41" s="139"/>
      <c r="H41" s="147"/>
      <c r="I41" s="77"/>
      <c r="J41" s="77"/>
      <c r="K41" s="71"/>
      <c r="L41" s="71"/>
      <c r="M41" s="71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1:26" ht="15.75" x14ac:dyDescent="0.25">
      <c r="A42" s="143"/>
      <c r="B42" s="138"/>
      <c r="C42" s="84" t="s">
        <v>527</v>
      </c>
      <c r="D42" s="134"/>
      <c r="E42" s="77">
        <v>16824120</v>
      </c>
      <c r="F42" s="139"/>
      <c r="G42" s="139"/>
      <c r="H42" s="147"/>
      <c r="I42" s="77"/>
      <c r="J42" s="77"/>
      <c r="K42" s="71"/>
      <c r="L42" s="71"/>
      <c r="M42" s="71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spans="1:26" ht="15.75" x14ac:dyDescent="0.25">
      <c r="A43" s="143"/>
      <c r="B43" s="138"/>
      <c r="C43" s="84" t="s">
        <v>510</v>
      </c>
      <c r="D43" s="134"/>
      <c r="E43" s="77">
        <v>548419</v>
      </c>
      <c r="F43" s="139"/>
      <c r="G43" s="139"/>
      <c r="H43" s="147"/>
      <c r="I43" s="77"/>
      <c r="J43" s="77"/>
      <c r="K43" s="71"/>
      <c r="L43" s="71"/>
      <c r="M43" s="71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spans="1:26" ht="15.75" x14ac:dyDescent="0.25">
      <c r="A44" s="143"/>
      <c r="B44" s="138"/>
      <c r="C44" s="84" t="s">
        <v>511</v>
      </c>
      <c r="D44" s="134"/>
      <c r="E44" s="77">
        <v>5524343</v>
      </c>
      <c r="F44" s="139"/>
      <c r="G44" s="139"/>
      <c r="H44" s="147"/>
      <c r="I44" s="77"/>
      <c r="J44" s="77"/>
      <c r="K44" s="71"/>
      <c r="L44" s="71"/>
      <c r="M44" s="71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spans="1:26" ht="15.75" x14ac:dyDescent="0.25">
      <c r="A45" s="143"/>
      <c r="B45" s="138"/>
      <c r="C45" s="84" t="s">
        <v>512</v>
      </c>
      <c r="D45" s="134"/>
      <c r="E45" s="145">
        <v>2175745</v>
      </c>
      <c r="F45" s="139"/>
      <c r="G45" s="139"/>
      <c r="H45" s="147"/>
      <c r="I45" s="77"/>
      <c r="J45" s="77"/>
      <c r="K45" s="71"/>
      <c r="L45" s="71"/>
      <c r="M45" s="71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spans="1:26" ht="4.5" customHeight="1" x14ac:dyDescent="0.25">
      <c r="A46" s="143"/>
      <c r="B46" s="138"/>
      <c r="C46" s="84"/>
      <c r="D46" s="134"/>
      <c r="E46" s="142"/>
      <c r="F46" s="139"/>
      <c r="G46" s="139"/>
      <c r="H46" s="147"/>
      <c r="I46" s="77"/>
      <c r="J46" s="77"/>
      <c r="K46" s="71"/>
      <c r="L46" s="71"/>
      <c r="M46" s="71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spans="1:26" ht="15.75" x14ac:dyDescent="0.25">
      <c r="A47" s="140">
        <v>15</v>
      </c>
      <c r="B47" s="140"/>
      <c r="C47" s="73" t="s">
        <v>152</v>
      </c>
      <c r="D47" s="116"/>
      <c r="E47" s="116"/>
      <c r="F47" s="116"/>
      <c r="G47" s="116"/>
      <c r="H47" s="116"/>
      <c r="I47" s="117">
        <f>G48+G50+G52+G57</f>
        <v>634917145.35000002</v>
      </c>
      <c r="J47" s="116"/>
      <c r="K47" s="73"/>
      <c r="L47" s="71"/>
      <c r="M47" s="71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spans="1:26" ht="15.75" x14ac:dyDescent="0.25">
      <c r="A48" s="140"/>
      <c r="B48" s="138">
        <v>1505</v>
      </c>
      <c r="C48" s="71" t="s">
        <v>153</v>
      </c>
      <c r="D48" s="77"/>
      <c r="E48" s="77"/>
      <c r="F48" s="77"/>
      <c r="G48" s="136">
        <f>E49</f>
        <v>472485161.16000003</v>
      </c>
      <c r="H48" s="77"/>
      <c r="I48" s="77"/>
      <c r="J48" s="77"/>
      <c r="K48" s="71"/>
      <c r="L48" s="71"/>
      <c r="M48" s="71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spans="1:26" ht="15.75" x14ac:dyDescent="0.25">
      <c r="A49" s="143"/>
      <c r="B49" s="85"/>
      <c r="C49" s="71" t="s">
        <v>154</v>
      </c>
      <c r="D49" s="77"/>
      <c r="E49" s="145">
        <v>472485161.16000003</v>
      </c>
      <c r="F49" s="77"/>
      <c r="G49" s="134"/>
      <c r="H49" s="77"/>
      <c r="I49" s="77"/>
      <c r="J49" s="77"/>
      <c r="K49" s="71"/>
      <c r="L49" s="73"/>
      <c r="M49" s="73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</row>
    <row r="50" spans="1:26" ht="15.75" x14ac:dyDescent="0.25">
      <c r="A50" s="143"/>
      <c r="B50" s="85">
        <v>1510</v>
      </c>
      <c r="C50" s="71" t="s">
        <v>55</v>
      </c>
      <c r="D50" s="77"/>
      <c r="E50" s="77"/>
      <c r="F50" s="77"/>
      <c r="G50" s="141">
        <f>E51</f>
        <v>123147851.17</v>
      </c>
      <c r="H50" s="77"/>
      <c r="I50" s="77"/>
      <c r="J50" s="77"/>
      <c r="K50" s="71"/>
      <c r="L50" s="73"/>
      <c r="M50" s="73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</row>
    <row r="51" spans="1:26" ht="15.75" x14ac:dyDescent="0.25">
      <c r="A51" s="143"/>
      <c r="B51" s="85"/>
      <c r="C51" s="74" t="s">
        <v>155</v>
      </c>
      <c r="D51" s="134"/>
      <c r="E51" s="141">
        <v>123147851.17</v>
      </c>
      <c r="F51" s="77"/>
      <c r="G51" s="134"/>
      <c r="H51" s="77"/>
      <c r="I51" s="77"/>
      <c r="J51" s="77"/>
      <c r="K51" s="71"/>
      <c r="L51" s="73"/>
      <c r="M51" s="73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</row>
    <row r="52" spans="1:26" ht="15.75" x14ac:dyDescent="0.25">
      <c r="A52" s="143"/>
      <c r="B52" s="138">
        <v>1514</v>
      </c>
      <c r="C52" s="71" t="s">
        <v>56</v>
      </c>
      <c r="D52" s="77"/>
      <c r="E52" s="77"/>
      <c r="F52" s="77"/>
      <c r="G52" s="125">
        <f>SUM(E53:E56)</f>
        <v>8888894.4900000002</v>
      </c>
      <c r="H52" s="77"/>
      <c r="I52" s="77"/>
      <c r="J52" s="77"/>
      <c r="K52" s="71"/>
      <c r="L52" s="71"/>
      <c r="M52" s="71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</row>
    <row r="53" spans="1:26" ht="15.75" hidden="1" x14ac:dyDescent="0.25">
      <c r="A53" s="143"/>
      <c r="B53" s="138"/>
      <c r="C53" s="71" t="s">
        <v>156</v>
      </c>
      <c r="D53" s="77"/>
      <c r="E53" s="77">
        <v>0</v>
      </c>
      <c r="F53" s="77"/>
      <c r="G53" s="142"/>
      <c r="H53" s="77"/>
      <c r="I53" s="77"/>
      <c r="J53" s="77"/>
      <c r="K53" s="71"/>
      <c r="L53" s="71"/>
      <c r="M53" s="71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spans="1:26" ht="15.75" x14ac:dyDescent="0.25">
      <c r="A54" s="143"/>
      <c r="B54" s="138"/>
      <c r="C54" s="71" t="s">
        <v>576</v>
      </c>
      <c r="D54" s="77"/>
      <c r="E54" s="77">
        <v>1128179</v>
      </c>
      <c r="F54" s="77"/>
      <c r="G54" s="142"/>
      <c r="H54" s="77"/>
      <c r="I54" s="77"/>
      <c r="J54" s="77"/>
      <c r="K54" s="71"/>
      <c r="L54" s="71"/>
      <c r="M54" s="71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spans="1:26" ht="15.75" x14ac:dyDescent="0.25">
      <c r="A55" s="143"/>
      <c r="B55" s="138"/>
      <c r="C55" s="71" t="s">
        <v>351</v>
      </c>
      <c r="D55" s="77"/>
      <c r="E55" s="77">
        <v>250275.49</v>
      </c>
      <c r="F55" s="77"/>
      <c r="G55" s="77"/>
      <c r="H55" s="77"/>
      <c r="I55" s="77"/>
      <c r="J55" s="77"/>
      <c r="K55" s="71"/>
      <c r="L55" s="71"/>
      <c r="M55" s="71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spans="1:26" ht="15.75" x14ac:dyDescent="0.25">
      <c r="A56" s="143"/>
      <c r="B56" s="138"/>
      <c r="C56" s="71" t="s">
        <v>533</v>
      </c>
      <c r="D56" s="77"/>
      <c r="E56" s="136">
        <v>7510440</v>
      </c>
      <c r="F56" s="77"/>
      <c r="G56" s="77"/>
      <c r="H56" s="77"/>
      <c r="I56" s="77"/>
      <c r="J56" s="77"/>
      <c r="K56" s="71"/>
      <c r="L56" s="71"/>
      <c r="M56" s="71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spans="1:26" ht="15.75" x14ac:dyDescent="0.25">
      <c r="A57" s="143"/>
      <c r="B57" s="138">
        <v>1520</v>
      </c>
      <c r="C57" s="71" t="s">
        <v>57</v>
      </c>
      <c r="D57" s="77"/>
      <c r="E57" s="137"/>
      <c r="F57" s="77"/>
      <c r="G57" s="145">
        <f>E58</f>
        <v>30395238.530000001</v>
      </c>
      <c r="H57" s="77"/>
      <c r="I57" s="77"/>
      <c r="J57" s="77"/>
      <c r="K57" s="71"/>
      <c r="L57" s="71"/>
      <c r="M57" s="71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spans="1:26" ht="15.75" x14ac:dyDescent="0.25">
      <c r="A58" s="143"/>
      <c r="B58" s="138"/>
      <c r="C58" s="71" t="s">
        <v>154</v>
      </c>
      <c r="D58" s="77"/>
      <c r="E58" s="141">
        <v>30395238.530000001</v>
      </c>
      <c r="F58" s="77"/>
      <c r="G58" s="77"/>
      <c r="H58" s="77"/>
      <c r="I58" s="77"/>
      <c r="J58" s="77"/>
      <c r="K58" s="71"/>
      <c r="L58" s="71"/>
      <c r="M58" s="71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spans="1:26" ht="15.75" x14ac:dyDescent="0.25">
      <c r="A59" s="143"/>
      <c r="B59" s="138"/>
      <c r="C59" s="71"/>
      <c r="D59" s="77"/>
      <c r="E59" s="137"/>
      <c r="F59" s="77"/>
      <c r="G59" s="77"/>
      <c r="H59" s="77"/>
      <c r="I59" s="77"/>
      <c r="J59" s="77"/>
      <c r="K59" s="71"/>
      <c r="L59" s="71"/>
      <c r="M59" s="71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spans="1:26" ht="15.75" x14ac:dyDescent="0.25">
      <c r="A60" s="140">
        <v>16</v>
      </c>
      <c r="B60" s="140"/>
      <c r="C60" s="73" t="s">
        <v>157</v>
      </c>
      <c r="D60" s="116"/>
      <c r="E60" s="116"/>
      <c r="F60" s="116"/>
      <c r="G60" s="116"/>
      <c r="H60" s="116"/>
      <c r="I60" s="117">
        <f>SUM(G61:G105)</f>
        <v>8086190188.1600008</v>
      </c>
      <c r="J60" s="116"/>
      <c r="K60" s="73"/>
      <c r="L60" s="71"/>
      <c r="M60" s="71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spans="1:26" ht="15.75" x14ac:dyDescent="0.25">
      <c r="A61" s="140"/>
      <c r="B61" s="138">
        <v>1605</v>
      </c>
      <c r="C61" s="71" t="s">
        <v>63</v>
      </c>
      <c r="D61" s="77"/>
      <c r="E61" s="134"/>
      <c r="F61" s="77"/>
      <c r="G61" s="136">
        <f>E62</f>
        <v>1999777166.71</v>
      </c>
      <c r="H61" s="77"/>
      <c r="I61" s="134"/>
      <c r="J61" s="77"/>
      <c r="K61" s="71"/>
      <c r="L61" s="71"/>
      <c r="M61" s="71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spans="1:26" ht="15.75" x14ac:dyDescent="0.25">
      <c r="A62" s="140"/>
      <c r="B62" s="138"/>
      <c r="C62" s="71" t="s">
        <v>162</v>
      </c>
      <c r="D62" s="77"/>
      <c r="E62" s="136">
        <v>1999777166.71</v>
      </c>
      <c r="F62" s="77"/>
      <c r="G62" s="137"/>
      <c r="H62" s="77"/>
      <c r="I62" s="134"/>
      <c r="J62" s="77"/>
      <c r="K62" s="71"/>
      <c r="L62" s="71"/>
      <c r="M62" s="71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spans="1:26" ht="15.75" x14ac:dyDescent="0.25">
      <c r="A63" s="140"/>
      <c r="B63" s="138">
        <v>1635</v>
      </c>
      <c r="C63" s="71" t="s">
        <v>64</v>
      </c>
      <c r="D63" s="77"/>
      <c r="E63" s="77"/>
      <c r="F63" s="77"/>
      <c r="G63" s="136">
        <f>SUM(E64:E67)</f>
        <v>481821150.51999998</v>
      </c>
      <c r="H63" s="77"/>
      <c r="I63" s="77"/>
      <c r="J63" s="77"/>
      <c r="K63" s="71"/>
      <c r="L63" s="73"/>
      <c r="M63" s="73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</row>
    <row r="64" spans="1:26" ht="15.75" x14ac:dyDescent="0.25">
      <c r="A64" s="140"/>
      <c r="B64" s="138"/>
      <c r="C64" s="71" t="s">
        <v>163</v>
      </c>
      <c r="D64" s="77"/>
      <c r="E64" s="77">
        <v>423071156.51999998</v>
      </c>
      <c r="F64" s="77"/>
      <c r="G64" s="137"/>
      <c r="H64" s="77"/>
      <c r="I64" s="77"/>
      <c r="J64" s="77"/>
      <c r="K64" s="71"/>
      <c r="L64" s="73"/>
      <c r="M64" s="73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</row>
    <row r="65" spans="1:26" ht="15.75" x14ac:dyDescent="0.25">
      <c r="A65" s="140"/>
      <c r="B65" s="138"/>
      <c r="C65" s="71" t="s">
        <v>73</v>
      </c>
      <c r="D65" s="77"/>
      <c r="E65" s="77">
        <v>5404226</v>
      </c>
      <c r="F65" s="77"/>
      <c r="G65" s="137"/>
      <c r="H65" s="77"/>
      <c r="I65" s="77"/>
      <c r="J65" s="77"/>
      <c r="K65" s="71"/>
      <c r="L65" s="73"/>
      <c r="M65" s="73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</row>
    <row r="66" spans="1:26" ht="15.75" x14ac:dyDescent="0.25">
      <c r="A66" s="140"/>
      <c r="B66" s="138"/>
      <c r="C66" s="71" t="s">
        <v>556</v>
      </c>
      <c r="D66" s="77"/>
      <c r="E66" s="77">
        <v>44923500</v>
      </c>
      <c r="F66" s="77"/>
      <c r="G66" s="137"/>
      <c r="H66" s="77"/>
      <c r="I66" s="77"/>
      <c r="J66" s="77"/>
      <c r="K66" s="71"/>
      <c r="L66" s="73"/>
      <c r="M66" s="73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</row>
    <row r="67" spans="1:26" ht="15.75" x14ac:dyDescent="0.25">
      <c r="A67" s="140"/>
      <c r="B67" s="138"/>
      <c r="C67" s="71" t="s">
        <v>159</v>
      </c>
      <c r="D67" s="77"/>
      <c r="E67" s="141">
        <f>+D68+D69</f>
        <v>8422268</v>
      </c>
      <c r="F67" s="77"/>
      <c r="G67" s="77"/>
      <c r="H67" s="77"/>
      <c r="I67" s="77"/>
      <c r="J67" s="77"/>
      <c r="K67" s="71"/>
      <c r="L67" s="71"/>
      <c r="M67" s="71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spans="1:26" ht="15.75" x14ac:dyDescent="0.25">
      <c r="A68" s="140"/>
      <c r="B68" s="138"/>
      <c r="C68" s="71" t="s">
        <v>160</v>
      </c>
      <c r="D68" s="134">
        <v>16312276</v>
      </c>
      <c r="E68" s="134"/>
      <c r="F68" s="77"/>
      <c r="G68" s="77"/>
      <c r="H68" s="77"/>
      <c r="I68" s="77"/>
      <c r="J68" s="77"/>
      <c r="K68" s="71"/>
      <c r="L68" s="71"/>
      <c r="M68" s="71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spans="1:26" ht="15.75" x14ac:dyDescent="0.25">
      <c r="A69" s="140"/>
      <c r="B69" s="138"/>
      <c r="C69" s="71" t="s">
        <v>168</v>
      </c>
      <c r="D69" s="141">
        <v>-7890008</v>
      </c>
      <c r="E69" s="134"/>
      <c r="F69" s="77"/>
      <c r="G69" s="77"/>
      <c r="H69" s="77"/>
      <c r="I69" s="77"/>
      <c r="J69" s="77"/>
      <c r="K69" s="71"/>
      <c r="L69" s="71"/>
      <c r="M69" s="71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</row>
    <row r="70" spans="1:26" ht="15.75" x14ac:dyDescent="0.25">
      <c r="A70" s="140"/>
      <c r="B70" s="138">
        <v>1637</v>
      </c>
      <c r="C70" s="71" t="s">
        <v>161</v>
      </c>
      <c r="D70" s="134"/>
      <c r="E70" s="77"/>
      <c r="F70" s="77"/>
      <c r="G70" s="145">
        <f>SUM(E71:E78)</f>
        <v>362559926.98000002</v>
      </c>
      <c r="H70" s="77"/>
      <c r="I70" s="77"/>
      <c r="J70" s="77"/>
      <c r="K70" s="71"/>
      <c r="L70" s="71"/>
      <c r="M70" s="71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spans="1:26" ht="15.75" x14ac:dyDescent="0.25">
      <c r="A71" s="140"/>
      <c r="B71" s="138"/>
      <c r="C71" s="71" t="s">
        <v>162</v>
      </c>
      <c r="D71" s="134"/>
      <c r="E71" s="134">
        <v>38112889</v>
      </c>
      <c r="F71" s="77"/>
      <c r="G71" s="77"/>
      <c r="H71" s="77"/>
      <c r="I71" s="77"/>
      <c r="J71" s="77"/>
      <c r="K71" s="71"/>
      <c r="L71" s="71"/>
      <c r="M71" s="71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spans="1:26" ht="15.75" x14ac:dyDescent="0.25">
      <c r="A72" s="140"/>
      <c r="B72" s="138"/>
      <c r="C72" s="71" t="s">
        <v>163</v>
      </c>
      <c r="D72" s="134"/>
      <c r="E72" s="136">
        <f>SUM(D73:D75)</f>
        <v>133884752.38</v>
      </c>
      <c r="F72" s="77"/>
      <c r="G72" s="77"/>
      <c r="H72" s="77"/>
      <c r="I72" s="77"/>
      <c r="J72" s="77"/>
      <c r="K72" s="71"/>
      <c r="L72" s="71"/>
      <c r="M72" s="71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spans="1:26" ht="15.75" x14ac:dyDescent="0.25">
      <c r="A73" s="140"/>
      <c r="B73" s="138"/>
      <c r="C73" s="71" t="s">
        <v>158</v>
      </c>
      <c r="D73" s="77">
        <v>126500000</v>
      </c>
      <c r="E73" s="134"/>
      <c r="F73" s="77"/>
      <c r="G73" s="77"/>
      <c r="H73" s="77"/>
      <c r="I73" s="77"/>
      <c r="J73" s="77"/>
      <c r="K73" s="71"/>
      <c r="L73" s="71"/>
      <c r="M73" s="71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spans="1:26" ht="15.75" x14ac:dyDescent="0.25">
      <c r="A74" s="140"/>
      <c r="B74" s="138"/>
      <c r="C74" s="71" t="s">
        <v>164</v>
      </c>
      <c r="D74" s="77">
        <v>6704752</v>
      </c>
      <c r="E74" s="134"/>
      <c r="F74" s="77"/>
      <c r="G74" s="77"/>
      <c r="H74" s="77"/>
      <c r="I74" s="77"/>
      <c r="J74" s="77"/>
      <c r="K74" s="71"/>
      <c r="L74" s="71"/>
      <c r="M74" s="71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</row>
    <row r="75" spans="1:26" ht="15.75" x14ac:dyDescent="0.25">
      <c r="A75" s="140"/>
      <c r="B75" s="138"/>
      <c r="C75" s="71" t="s">
        <v>165</v>
      </c>
      <c r="D75" s="125">
        <v>680000.38</v>
      </c>
      <c r="E75" s="134"/>
      <c r="F75" s="77"/>
      <c r="G75" s="77"/>
      <c r="H75" s="77"/>
      <c r="I75" s="77"/>
      <c r="J75" s="77"/>
      <c r="K75" s="71"/>
      <c r="L75" s="71"/>
      <c r="M75" s="71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spans="1:26" ht="15.75" x14ac:dyDescent="0.25">
      <c r="A76" s="140"/>
      <c r="B76" s="138"/>
      <c r="C76" s="71" t="s">
        <v>72</v>
      </c>
      <c r="D76" s="134"/>
      <c r="E76" s="134">
        <v>3277495</v>
      </c>
      <c r="F76" s="77"/>
      <c r="G76" s="77"/>
      <c r="H76" s="77"/>
      <c r="I76" s="77"/>
      <c r="J76" s="77"/>
      <c r="K76" s="71"/>
      <c r="L76" s="71"/>
      <c r="M76" s="71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spans="1:26" ht="15.75" x14ac:dyDescent="0.25">
      <c r="A77" s="140"/>
      <c r="B77" s="138"/>
      <c r="C77" s="71" t="s">
        <v>166</v>
      </c>
      <c r="D77" s="77"/>
      <c r="E77" s="134">
        <v>23698418</v>
      </c>
      <c r="F77" s="77"/>
      <c r="G77" s="77"/>
      <c r="H77" s="77"/>
      <c r="I77" s="77"/>
      <c r="J77" s="77"/>
      <c r="K77" s="71"/>
      <c r="L77" s="71"/>
      <c r="M77" s="71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spans="1:26" ht="15.75" x14ac:dyDescent="0.25">
      <c r="A78" s="143"/>
      <c r="B78" s="85"/>
      <c r="C78" s="71" t="s">
        <v>167</v>
      </c>
      <c r="D78" s="77"/>
      <c r="E78" s="145">
        <f>SUM(D79:D80)</f>
        <v>163586372.59999999</v>
      </c>
      <c r="F78" s="77"/>
      <c r="G78" s="77"/>
      <c r="H78" s="77"/>
      <c r="I78" s="77"/>
      <c r="J78" s="77"/>
      <c r="K78" s="71"/>
      <c r="L78" s="71"/>
      <c r="M78" s="71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spans="1:26" ht="15.75" x14ac:dyDescent="0.25">
      <c r="A79" s="143"/>
      <c r="B79" s="85"/>
      <c r="C79" s="71" t="s">
        <v>160</v>
      </c>
      <c r="D79" s="134">
        <v>60458705</v>
      </c>
      <c r="E79" s="142"/>
      <c r="F79" s="77"/>
      <c r="G79" s="77"/>
      <c r="H79" s="77"/>
      <c r="I79" s="77"/>
      <c r="J79" s="77"/>
      <c r="K79" s="71"/>
      <c r="L79" s="71"/>
      <c r="M79" s="71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spans="1:26" ht="15.75" x14ac:dyDescent="0.25">
      <c r="A80" s="143"/>
      <c r="B80" s="85"/>
      <c r="C80" s="71" t="s">
        <v>168</v>
      </c>
      <c r="D80" s="136">
        <v>103127667.59999999</v>
      </c>
      <c r="E80" s="142"/>
      <c r="F80" s="77"/>
      <c r="G80" s="77"/>
      <c r="H80" s="77"/>
      <c r="I80" s="77"/>
      <c r="J80" s="77"/>
      <c r="K80" s="71"/>
      <c r="L80" s="71"/>
      <c r="M80" s="71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spans="1:26" ht="15.75" x14ac:dyDescent="0.25">
      <c r="A81" s="143"/>
      <c r="B81" s="85">
        <v>1640</v>
      </c>
      <c r="C81" s="71" t="s">
        <v>68</v>
      </c>
      <c r="D81" s="137"/>
      <c r="E81" s="142"/>
      <c r="F81" s="77"/>
      <c r="G81" s="145">
        <f>E82</f>
        <v>3950843096</v>
      </c>
      <c r="H81" s="77"/>
      <c r="I81" s="77"/>
      <c r="J81" s="77"/>
      <c r="K81" s="71"/>
      <c r="L81" s="71"/>
      <c r="M81" s="71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spans="1:26" ht="15.75" x14ac:dyDescent="0.25">
      <c r="A82" s="143"/>
      <c r="B82" s="85"/>
      <c r="C82" s="71" t="s">
        <v>169</v>
      </c>
      <c r="D82" s="137"/>
      <c r="E82" s="145">
        <v>3950843096</v>
      </c>
      <c r="F82" s="77"/>
      <c r="G82" s="77"/>
      <c r="H82" s="77"/>
      <c r="I82" s="77"/>
      <c r="J82" s="77"/>
      <c r="K82" s="71"/>
      <c r="L82" s="71"/>
      <c r="M82" s="71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spans="1:26" ht="15.75" x14ac:dyDescent="0.25">
      <c r="A83" s="143"/>
      <c r="B83" s="138">
        <v>1650</v>
      </c>
      <c r="C83" s="71" t="s">
        <v>170</v>
      </c>
      <c r="D83" s="77"/>
      <c r="E83" s="77"/>
      <c r="F83" s="77"/>
      <c r="G83" s="145">
        <f>E84</f>
        <v>65631390</v>
      </c>
      <c r="H83" s="77"/>
      <c r="I83" s="77"/>
      <c r="J83" s="77"/>
      <c r="K83" s="71"/>
      <c r="L83" s="71"/>
      <c r="M83" s="71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spans="1:26" ht="15.75" x14ac:dyDescent="0.25">
      <c r="A84" s="143"/>
      <c r="B84" s="138"/>
      <c r="C84" s="71" t="s">
        <v>362</v>
      </c>
      <c r="D84" s="77"/>
      <c r="E84" s="145">
        <v>65631390</v>
      </c>
      <c r="F84" s="77"/>
      <c r="G84" s="77"/>
      <c r="H84" s="77"/>
      <c r="I84" s="77"/>
      <c r="J84" s="77"/>
      <c r="K84" s="71"/>
      <c r="L84" s="71"/>
      <c r="M84" s="71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spans="1:26" ht="15.75" x14ac:dyDescent="0.25">
      <c r="A85" s="143"/>
      <c r="B85" s="138">
        <v>1655</v>
      </c>
      <c r="C85" s="71" t="s">
        <v>171</v>
      </c>
      <c r="D85" s="77"/>
      <c r="E85" s="77"/>
      <c r="F85" s="77"/>
      <c r="G85" s="145">
        <f>SUM(E86:E89)</f>
        <v>2103941233</v>
      </c>
      <c r="H85" s="77"/>
      <c r="I85" s="77"/>
      <c r="J85" s="77"/>
      <c r="K85" s="71"/>
      <c r="L85" s="71"/>
      <c r="M85" s="71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spans="1:26" ht="15.75" x14ac:dyDescent="0.25">
      <c r="A86" s="143"/>
      <c r="B86" s="138"/>
      <c r="C86" s="71" t="s">
        <v>172</v>
      </c>
      <c r="D86" s="77"/>
      <c r="E86" s="134">
        <v>2004659275</v>
      </c>
      <c r="F86" s="77"/>
      <c r="G86" s="77"/>
      <c r="H86" s="77"/>
      <c r="I86" s="77"/>
      <c r="J86" s="77"/>
      <c r="K86" s="71"/>
      <c r="L86" s="71"/>
      <c r="M86" s="71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</row>
    <row r="87" spans="1:26" ht="15.75" x14ac:dyDescent="0.25">
      <c r="A87" s="143"/>
      <c r="B87" s="138"/>
      <c r="C87" s="71" t="s">
        <v>164</v>
      </c>
      <c r="D87" s="77"/>
      <c r="E87" s="134">
        <v>32098867</v>
      </c>
      <c r="F87" s="77"/>
      <c r="G87" s="77"/>
      <c r="H87" s="77"/>
      <c r="I87" s="77"/>
      <c r="J87" s="77"/>
      <c r="K87" s="71"/>
      <c r="L87" s="71"/>
      <c r="M87" s="71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spans="1:26" ht="15.75" x14ac:dyDescent="0.25">
      <c r="A88" s="143"/>
      <c r="B88" s="138"/>
      <c r="C88" s="74" t="s">
        <v>165</v>
      </c>
      <c r="D88" s="77"/>
      <c r="E88" s="137">
        <v>7046619</v>
      </c>
      <c r="F88" s="77"/>
      <c r="G88" s="77"/>
      <c r="H88" s="77"/>
      <c r="I88" s="77"/>
      <c r="J88" s="77"/>
      <c r="K88" s="71"/>
      <c r="L88" s="71"/>
      <c r="M88" s="71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spans="1:26" ht="15.75" x14ac:dyDescent="0.25">
      <c r="A89" s="143"/>
      <c r="B89" s="138"/>
      <c r="C89" s="74" t="s">
        <v>173</v>
      </c>
      <c r="D89" s="77"/>
      <c r="E89" s="141">
        <v>60136472</v>
      </c>
      <c r="F89" s="77"/>
      <c r="G89" s="77"/>
      <c r="H89" s="77"/>
      <c r="I89" s="77"/>
      <c r="J89" s="77"/>
      <c r="K89" s="71"/>
      <c r="L89" s="71"/>
      <c r="M89" s="71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spans="1:26" ht="15.75" x14ac:dyDescent="0.25">
      <c r="A90" s="143"/>
      <c r="B90" s="138">
        <v>1660</v>
      </c>
      <c r="C90" s="74" t="s">
        <v>174</v>
      </c>
      <c r="D90" s="77"/>
      <c r="E90" s="77"/>
      <c r="F90" s="77"/>
      <c r="G90" s="125">
        <f>SUM(E91:E92)</f>
        <v>8736473</v>
      </c>
      <c r="H90" s="77"/>
      <c r="I90" s="77"/>
      <c r="J90" s="77"/>
      <c r="K90" s="71"/>
      <c r="L90" s="71"/>
      <c r="M90" s="71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</row>
    <row r="91" spans="1:26" ht="15.75" x14ac:dyDescent="0.25">
      <c r="A91" s="143"/>
      <c r="B91" s="138"/>
      <c r="C91" s="71" t="s">
        <v>175</v>
      </c>
      <c r="D91" s="77"/>
      <c r="E91" s="134">
        <v>1540000</v>
      </c>
      <c r="F91" s="77"/>
      <c r="G91" s="77"/>
      <c r="H91" s="77"/>
      <c r="I91" s="77"/>
      <c r="J91" s="77"/>
      <c r="K91" s="71"/>
      <c r="L91" s="71"/>
      <c r="M91" s="71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spans="1:26" ht="15.75" x14ac:dyDescent="0.25">
      <c r="A92" s="143"/>
      <c r="B92" s="138"/>
      <c r="C92" s="74" t="s">
        <v>176</v>
      </c>
      <c r="D92" s="77"/>
      <c r="E92" s="136">
        <v>7196473</v>
      </c>
      <c r="F92" s="77"/>
      <c r="G92" s="77"/>
      <c r="H92" s="77"/>
      <c r="I92" s="77"/>
      <c r="J92" s="77"/>
      <c r="K92" s="71"/>
      <c r="L92" s="71"/>
      <c r="M92" s="71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spans="1:26" ht="15.75" x14ac:dyDescent="0.25">
      <c r="A93" s="143"/>
      <c r="B93" s="138">
        <v>1665</v>
      </c>
      <c r="C93" s="71" t="s">
        <v>177</v>
      </c>
      <c r="D93" s="77"/>
      <c r="E93" s="77"/>
      <c r="F93" s="77"/>
      <c r="G93" s="125">
        <f>SUM(E94:E95)</f>
        <v>413116254.16999996</v>
      </c>
      <c r="H93" s="77"/>
      <c r="I93" s="77"/>
      <c r="J93" s="77"/>
      <c r="K93" s="71"/>
      <c r="L93" s="71"/>
      <c r="M93" s="71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spans="1:26" ht="15.75" x14ac:dyDescent="0.25">
      <c r="A94" s="143"/>
      <c r="B94" s="138"/>
      <c r="C94" s="71" t="s">
        <v>178</v>
      </c>
      <c r="D94" s="77"/>
      <c r="E94" s="134">
        <v>264194920.78</v>
      </c>
      <c r="F94" s="77"/>
      <c r="G94" s="77"/>
      <c r="H94" s="77"/>
      <c r="I94" s="77"/>
      <c r="J94" s="77"/>
      <c r="K94" s="71"/>
      <c r="L94" s="71"/>
      <c r="M94" s="71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spans="1:26" ht="15.75" x14ac:dyDescent="0.25">
      <c r="A95" s="143"/>
      <c r="B95" s="138"/>
      <c r="C95" s="71" t="s">
        <v>179</v>
      </c>
      <c r="D95" s="77"/>
      <c r="E95" s="136">
        <v>148921333.38999999</v>
      </c>
      <c r="F95" s="77"/>
      <c r="G95" s="77"/>
      <c r="H95" s="77"/>
      <c r="I95" s="77"/>
      <c r="J95" s="77"/>
      <c r="K95" s="71"/>
      <c r="L95" s="71"/>
      <c r="M95" s="71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spans="1:26" ht="15.75" x14ac:dyDescent="0.25">
      <c r="A96" s="143"/>
      <c r="B96" s="138">
        <v>1670</v>
      </c>
      <c r="C96" s="71" t="s">
        <v>180</v>
      </c>
      <c r="D96" s="77"/>
      <c r="E96" s="77"/>
      <c r="F96" s="77"/>
      <c r="G96" s="125">
        <f>SUM(E97:E98)</f>
        <v>1547029883.96</v>
      </c>
      <c r="H96" s="77"/>
      <c r="I96" s="77"/>
      <c r="J96" s="77"/>
      <c r="K96" s="71"/>
      <c r="L96" s="71"/>
      <c r="M96" s="71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spans="1:26" ht="15.75" x14ac:dyDescent="0.25">
      <c r="A97" s="143"/>
      <c r="B97" s="138"/>
      <c r="C97" s="71" t="s">
        <v>160</v>
      </c>
      <c r="D97" s="77"/>
      <c r="E97" s="134">
        <v>241704868.80000001</v>
      </c>
      <c r="F97" s="77"/>
      <c r="G97" s="77"/>
      <c r="H97" s="77"/>
      <c r="I97" s="77"/>
      <c r="J97" s="77"/>
      <c r="K97" s="71"/>
      <c r="L97" s="71"/>
      <c r="M97" s="71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</row>
    <row r="98" spans="1:26" ht="15.75" x14ac:dyDescent="0.25">
      <c r="A98" s="143"/>
      <c r="B98" s="138"/>
      <c r="C98" s="71" t="s">
        <v>168</v>
      </c>
      <c r="D98" s="77"/>
      <c r="E98" s="141">
        <v>1305325015.1600001</v>
      </c>
      <c r="F98" s="77"/>
      <c r="G98" s="77"/>
      <c r="H98" s="77"/>
      <c r="I98" s="77"/>
      <c r="J98" s="77"/>
      <c r="K98" s="71"/>
      <c r="L98" s="71"/>
      <c r="M98" s="71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spans="1:26" ht="15.75" x14ac:dyDescent="0.25">
      <c r="A99" s="143"/>
      <c r="B99" s="138">
        <v>1675</v>
      </c>
      <c r="C99" s="71" t="s">
        <v>181</v>
      </c>
      <c r="D99" s="77"/>
      <c r="E99" s="77"/>
      <c r="F99" s="77"/>
      <c r="G99" s="125">
        <f>SUM(E100:E100)</f>
        <v>82000000</v>
      </c>
      <c r="H99" s="77"/>
      <c r="I99" s="77"/>
      <c r="J99" s="77"/>
      <c r="K99" s="71"/>
      <c r="L99" s="71"/>
      <c r="M99" s="71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spans="1:26" ht="15.75" x14ac:dyDescent="0.25">
      <c r="A100" s="143"/>
      <c r="B100" s="138"/>
      <c r="C100" s="74" t="s">
        <v>182</v>
      </c>
      <c r="D100" s="77"/>
      <c r="E100" s="141">
        <v>82000000</v>
      </c>
      <c r="F100" s="77"/>
      <c r="G100" s="77"/>
      <c r="H100" s="77"/>
      <c r="I100" s="77"/>
      <c r="J100" s="77"/>
      <c r="K100" s="71"/>
      <c r="L100" s="71"/>
      <c r="M100" s="71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spans="1:26" ht="15.75" x14ac:dyDescent="0.25">
      <c r="A101" s="143"/>
      <c r="B101" s="138">
        <v>1680</v>
      </c>
      <c r="C101" s="74" t="s">
        <v>183</v>
      </c>
      <c r="D101" s="77"/>
      <c r="E101" s="77"/>
      <c r="F101" s="77"/>
      <c r="G101" s="125">
        <f>SUM(E102)</f>
        <v>1003911</v>
      </c>
      <c r="H101" s="77"/>
      <c r="I101" s="77"/>
      <c r="J101" s="77"/>
      <c r="K101" s="71"/>
      <c r="L101" s="71"/>
      <c r="M101" s="71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spans="1:26" ht="15.75" x14ac:dyDescent="0.25">
      <c r="A102" s="143"/>
      <c r="B102" s="138"/>
      <c r="C102" s="74" t="s">
        <v>184</v>
      </c>
      <c r="D102" s="77"/>
      <c r="E102" s="136">
        <v>1003911</v>
      </c>
      <c r="F102" s="77"/>
      <c r="G102" s="77"/>
      <c r="H102" s="77"/>
      <c r="I102" s="77"/>
      <c r="J102" s="77"/>
      <c r="K102" s="71"/>
      <c r="L102" s="71"/>
      <c r="M102" s="71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spans="1:26" ht="15.75" x14ac:dyDescent="0.25">
      <c r="A103" s="143"/>
      <c r="B103" s="138">
        <v>1681</v>
      </c>
      <c r="C103" s="71" t="s">
        <v>185</v>
      </c>
      <c r="D103" s="77"/>
      <c r="E103" s="77"/>
      <c r="F103" s="77"/>
      <c r="G103" s="125">
        <f>SUM(E104:E104)</f>
        <v>8383000</v>
      </c>
      <c r="H103" s="77"/>
      <c r="I103" s="77"/>
      <c r="J103" s="77"/>
      <c r="K103" s="71"/>
      <c r="L103" s="71"/>
      <c r="M103" s="71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spans="1:26" ht="15.75" x14ac:dyDescent="0.25">
      <c r="A104" s="143"/>
      <c r="B104" s="138"/>
      <c r="C104" s="71" t="s">
        <v>186</v>
      </c>
      <c r="D104" s="77"/>
      <c r="E104" s="141">
        <v>8383000</v>
      </c>
      <c r="F104" s="77"/>
      <c r="G104" s="77"/>
      <c r="H104" s="77"/>
      <c r="I104" s="77"/>
      <c r="J104" s="77"/>
      <c r="K104" s="71"/>
      <c r="L104" s="71"/>
      <c r="M104" s="71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spans="1:26" ht="15.75" x14ac:dyDescent="0.25">
      <c r="A105" s="143"/>
      <c r="B105" s="138">
        <v>1685</v>
      </c>
      <c r="C105" s="71" t="s">
        <v>187</v>
      </c>
      <c r="D105" s="77"/>
      <c r="E105" s="115"/>
      <c r="F105" s="115"/>
      <c r="G105" s="122">
        <f>SUM(E106:E114)</f>
        <v>-2938653297.1799994</v>
      </c>
      <c r="H105" s="115"/>
      <c r="I105" s="115"/>
      <c r="J105" s="77"/>
      <c r="K105" s="71"/>
      <c r="L105" s="71"/>
      <c r="M105" s="71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spans="1:26" ht="15.75" x14ac:dyDescent="0.25">
      <c r="A106" s="143"/>
      <c r="B106" s="138"/>
      <c r="C106" s="71" t="s">
        <v>68</v>
      </c>
      <c r="D106" s="77"/>
      <c r="E106" s="115">
        <v>-444129207.49000001</v>
      </c>
      <c r="F106" s="115"/>
      <c r="G106" s="115"/>
      <c r="H106" s="115"/>
      <c r="I106" s="115"/>
      <c r="J106" s="77"/>
      <c r="K106" s="71"/>
      <c r="L106" s="71"/>
      <c r="M106" s="71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</row>
    <row r="107" spans="1:26" ht="15.75" x14ac:dyDescent="0.25">
      <c r="A107" s="143"/>
      <c r="B107" s="138"/>
      <c r="C107" s="71" t="s">
        <v>70</v>
      </c>
      <c r="D107" s="77"/>
      <c r="E107" s="115">
        <v>-11626895.560000001</v>
      </c>
      <c r="F107" s="115"/>
      <c r="G107" s="115"/>
      <c r="H107" s="115"/>
      <c r="I107" s="115"/>
      <c r="J107" s="77"/>
      <c r="K107" s="71"/>
      <c r="L107" s="71"/>
      <c r="M107" s="71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spans="1:26" ht="15.75" x14ac:dyDescent="0.25">
      <c r="A108" s="143"/>
      <c r="B108" s="138"/>
      <c r="C108" s="71" t="s">
        <v>171</v>
      </c>
      <c r="D108" s="77"/>
      <c r="E108" s="115">
        <v>-772490558.27999997</v>
      </c>
      <c r="F108" s="115"/>
      <c r="G108" s="115"/>
      <c r="H108" s="115"/>
      <c r="I108" s="115"/>
      <c r="J108" s="77"/>
      <c r="K108" s="71"/>
      <c r="L108" s="71"/>
      <c r="M108" s="71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spans="1:26" ht="15.75" x14ac:dyDescent="0.25">
      <c r="A109" s="143"/>
      <c r="B109" s="138"/>
      <c r="C109" s="74" t="s">
        <v>188</v>
      </c>
      <c r="D109" s="77"/>
      <c r="E109" s="115">
        <v>-11401690.300000001</v>
      </c>
      <c r="F109" s="115"/>
      <c r="G109" s="115"/>
      <c r="H109" s="115"/>
      <c r="I109" s="115"/>
      <c r="J109" s="77"/>
      <c r="K109" s="71"/>
      <c r="L109" s="71"/>
      <c r="M109" s="71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spans="1:26" ht="15.75" x14ac:dyDescent="0.25">
      <c r="A110" s="143"/>
      <c r="B110" s="138"/>
      <c r="C110" s="71" t="s">
        <v>189</v>
      </c>
      <c r="D110" s="77"/>
      <c r="E110" s="115">
        <v>-251673552.22999999</v>
      </c>
      <c r="F110" s="115"/>
      <c r="G110" s="134"/>
      <c r="H110" s="115"/>
      <c r="I110" s="115"/>
      <c r="J110" s="77"/>
      <c r="K110" s="71"/>
      <c r="L110" s="71"/>
      <c r="M110" s="71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spans="1:26" ht="15.75" x14ac:dyDescent="0.25">
      <c r="A111" s="143"/>
      <c r="B111" s="138"/>
      <c r="C111" s="74" t="s">
        <v>167</v>
      </c>
      <c r="D111" s="77"/>
      <c r="E111" s="115">
        <v>-1356749326.6199999</v>
      </c>
      <c r="F111" s="115"/>
      <c r="G111" s="134"/>
      <c r="H111" s="115"/>
      <c r="I111" s="115"/>
      <c r="J111" s="77"/>
      <c r="K111" s="71"/>
      <c r="L111" s="71"/>
      <c r="M111" s="71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spans="1:26" ht="15.75" x14ac:dyDescent="0.25">
      <c r="A112" s="143"/>
      <c r="B112" s="138"/>
      <c r="C112" s="71" t="s">
        <v>190</v>
      </c>
      <c r="D112" s="77"/>
      <c r="E112" s="115">
        <v>-82253477.700000003</v>
      </c>
      <c r="F112" s="115"/>
      <c r="G112" s="115"/>
      <c r="H112" s="115"/>
      <c r="I112" s="115"/>
      <c r="J112" s="77"/>
      <c r="K112" s="71"/>
      <c r="L112" s="71"/>
      <c r="M112" s="71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spans="1:26" ht="15.75" x14ac:dyDescent="0.25">
      <c r="A113" s="143"/>
      <c r="B113" s="138"/>
      <c r="C113" s="74" t="s">
        <v>191</v>
      </c>
      <c r="D113" s="77"/>
      <c r="E113" s="123">
        <v>-1003911</v>
      </c>
      <c r="F113" s="115"/>
      <c r="G113" s="115"/>
      <c r="H113" s="115"/>
      <c r="I113" s="115"/>
      <c r="J113" s="77"/>
      <c r="K113" s="71"/>
      <c r="L113" s="71"/>
      <c r="M113" s="71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spans="1:26" ht="15.75" x14ac:dyDescent="0.25">
      <c r="A114" s="143"/>
      <c r="B114" s="138"/>
      <c r="C114" s="74" t="s">
        <v>185</v>
      </c>
      <c r="D114" s="77"/>
      <c r="E114" s="122">
        <v>-7324678</v>
      </c>
      <c r="F114" s="115"/>
      <c r="G114" s="115"/>
      <c r="H114" s="115"/>
      <c r="I114" s="115"/>
      <c r="J114" s="77"/>
      <c r="K114" s="71"/>
      <c r="L114" s="71"/>
      <c r="M114" s="71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spans="1:26" ht="15.75" x14ac:dyDescent="0.25">
      <c r="A115" s="143"/>
      <c r="B115" s="138"/>
      <c r="D115" s="77"/>
      <c r="E115" s="123"/>
      <c r="F115" s="115"/>
      <c r="G115" s="115"/>
      <c r="H115" s="115"/>
      <c r="I115" s="115"/>
      <c r="J115" s="77"/>
      <c r="K115" s="71"/>
      <c r="L115" s="71"/>
      <c r="M115" s="71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spans="1:26" ht="15.75" x14ac:dyDescent="0.25">
      <c r="A116" s="140">
        <v>19</v>
      </c>
      <c r="B116" s="143"/>
      <c r="C116" s="73" t="s">
        <v>192</v>
      </c>
      <c r="D116" s="116"/>
      <c r="E116" s="116"/>
      <c r="F116" s="116"/>
      <c r="G116" s="116"/>
      <c r="H116" s="116"/>
      <c r="I116" s="117">
        <f>G117+G119+G126+G129+G133</f>
        <v>955793492.00999999</v>
      </c>
      <c r="J116" s="77"/>
      <c r="K116" s="71"/>
      <c r="L116" s="71"/>
      <c r="M116" s="71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spans="1:26" ht="15.75" x14ac:dyDescent="0.25">
      <c r="A117" s="140"/>
      <c r="B117" s="85">
        <v>1905</v>
      </c>
      <c r="C117" s="71" t="s">
        <v>58</v>
      </c>
      <c r="D117" s="116"/>
      <c r="E117" s="116"/>
      <c r="F117" s="116"/>
      <c r="G117" s="145">
        <f>E118</f>
        <v>9292247</v>
      </c>
      <c r="H117" s="116"/>
      <c r="I117" s="118"/>
      <c r="J117" s="77"/>
      <c r="K117" s="71"/>
      <c r="L117" s="71"/>
      <c r="M117" s="71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spans="1:26" ht="15.75" x14ac:dyDescent="0.25">
      <c r="A118" s="140"/>
      <c r="B118" s="143"/>
      <c r="C118" s="71" t="s">
        <v>498</v>
      </c>
      <c r="D118" s="116"/>
      <c r="E118" s="122">
        <v>9292247</v>
      </c>
      <c r="F118" s="116"/>
      <c r="G118" s="116"/>
      <c r="H118" s="116"/>
      <c r="I118" s="118"/>
      <c r="J118" s="77"/>
      <c r="K118" s="71"/>
      <c r="L118" s="71"/>
      <c r="M118" s="71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spans="1:26" ht="15.75" x14ac:dyDescent="0.25">
      <c r="A119" s="143"/>
      <c r="B119" s="138">
        <v>1906</v>
      </c>
      <c r="C119" s="74" t="s">
        <v>194</v>
      </c>
      <c r="D119" s="77"/>
      <c r="E119" s="115"/>
      <c r="F119" s="77"/>
      <c r="G119" s="145">
        <f>SUM(E120:E125)</f>
        <v>3112698</v>
      </c>
      <c r="H119" s="77"/>
      <c r="I119" s="77"/>
      <c r="J119" s="77"/>
      <c r="K119" s="71"/>
      <c r="L119" s="71"/>
      <c r="M119" s="71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spans="1:26" ht="15.75" x14ac:dyDescent="0.25">
      <c r="A120" s="143"/>
      <c r="B120" s="138"/>
      <c r="C120" s="74" t="s">
        <v>604</v>
      </c>
      <c r="D120" s="77"/>
      <c r="E120" s="115">
        <v>857058</v>
      </c>
      <c r="F120" s="77"/>
      <c r="G120" s="142"/>
      <c r="H120" s="77"/>
      <c r="I120" s="77"/>
      <c r="J120" s="77"/>
      <c r="K120" s="71"/>
      <c r="L120" s="71"/>
      <c r="M120" s="71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spans="1:26" ht="15.75" x14ac:dyDescent="0.25">
      <c r="A121" s="143"/>
      <c r="B121" s="138"/>
      <c r="C121" s="74" t="s">
        <v>605</v>
      </c>
      <c r="D121" s="77"/>
      <c r="E121" s="115">
        <v>264787</v>
      </c>
      <c r="F121" s="77"/>
      <c r="G121" s="142"/>
      <c r="H121" s="77"/>
      <c r="I121" s="77"/>
      <c r="J121" s="77"/>
      <c r="K121" s="71"/>
      <c r="L121" s="71"/>
      <c r="M121" s="71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spans="1:26" ht="15.75" x14ac:dyDescent="0.25">
      <c r="A122" s="143"/>
      <c r="B122" s="138"/>
      <c r="C122" s="74" t="s">
        <v>554</v>
      </c>
      <c r="D122" s="77"/>
      <c r="E122" s="115">
        <v>22000</v>
      </c>
      <c r="F122" s="77"/>
      <c r="G122" s="142"/>
      <c r="H122" s="77"/>
      <c r="I122" s="77"/>
      <c r="J122" s="77"/>
      <c r="K122" s="71"/>
      <c r="L122" s="71"/>
      <c r="M122" s="71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spans="1:26" ht="15.75" x14ac:dyDescent="0.25">
      <c r="A123" s="143"/>
      <c r="B123" s="138"/>
      <c r="C123" s="74" t="s">
        <v>555</v>
      </c>
      <c r="D123" s="77"/>
      <c r="E123" s="115">
        <v>538265</v>
      </c>
      <c r="F123" s="77"/>
      <c r="G123" s="142"/>
      <c r="H123" s="77"/>
      <c r="I123" s="77"/>
      <c r="J123" s="77"/>
      <c r="K123" s="71"/>
      <c r="L123" s="71"/>
      <c r="M123" s="71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spans="1:26" ht="15.75" x14ac:dyDescent="0.25">
      <c r="A124" s="143"/>
      <c r="B124" s="138"/>
      <c r="C124" s="74" t="s">
        <v>606</v>
      </c>
      <c r="D124" s="77"/>
      <c r="E124" s="115">
        <v>230588</v>
      </c>
      <c r="F124" s="77"/>
      <c r="G124" s="142"/>
      <c r="H124" s="77"/>
      <c r="I124" s="77"/>
      <c r="J124" s="77"/>
      <c r="K124" s="71"/>
      <c r="L124" s="71"/>
      <c r="M124" s="71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spans="1:26" ht="15.75" x14ac:dyDescent="0.25">
      <c r="A125" s="143"/>
      <c r="B125" s="138"/>
      <c r="C125" s="74" t="s">
        <v>588</v>
      </c>
      <c r="D125" s="77"/>
      <c r="E125" s="122">
        <v>1200000</v>
      </c>
      <c r="F125" s="77"/>
      <c r="G125" s="142"/>
      <c r="H125" s="77"/>
      <c r="I125" s="77"/>
      <c r="J125" s="77"/>
      <c r="K125" s="71"/>
      <c r="L125" s="71"/>
      <c r="M125" s="71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spans="1:26" ht="15.75" x14ac:dyDescent="0.25">
      <c r="A126" s="143"/>
      <c r="B126" s="138">
        <v>1908</v>
      </c>
      <c r="C126" s="71" t="s">
        <v>60</v>
      </c>
      <c r="D126" s="77"/>
      <c r="E126" s="77"/>
      <c r="F126" s="77"/>
      <c r="G126" s="145">
        <f>SUM(E127:E128)</f>
        <v>466507601.56999999</v>
      </c>
      <c r="H126" s="77"/>
      <c r="I126" s="77"/>
      <c r="J126" s="77"/>
      <c r="K126" s="73"/>
      <c r="L126" s="71"/>
      <c r="M126" s="71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spans="1:26" ht="15.75" x14ac:dyDescent="0.25">
      <c r="A127" s="143"/>
      <c r="B127" s="138"/>
      <c r="C127" s="71" t="s">
        <v>528</v>
      </c>
      <c r="D127" s="77"/>
      <c r="E127" s="115">
        <v>448507601.56999999</v>
      </c>
      <c r="F127" s="77"/>
      <c r="G127" s="142"/>
      <c r="H127" s="77"/>
      <c r="I127" s="77"/>
      <c r="J127" s="77"/>
      <c r="K127" s="73"/>
      <c r="L127" s="71"/>
      <c r="M127" s="71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spans="1:26" ht="15.75" x14ac:dyDescent="0.25">
      <c r="A128" s="143"/>
      <c r="B128" s="138"/>
      <c r="C128" s="71" t="s">
        <v>516</v>
      </c>
      <c r="D128" s="77"/>
      <c r="E128" s="130">
        <v>18000000</v>
      </c>
      <c r="F128" s="77"/>
      <c r="G128" s="77"/>
      <c r="H128" s="77"/>
      <c r="I128" s="77"/>
      <c r="J128" s="77"/>
      <c r="K128" s="71"/>
      <c r="L128" s="71"/>
      <c r="M128" s="71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spans="1:26" ht="15.75" x14ac:dyDescent="0.25">
      <c r="A129" s="143"/>
      <c r="B129" s="138">
        <v>1970</v>
      </c>
      <c r="C129" s="71" t="s">
        <v>195</v>
      </c>
      <c r="D129" s="77"/>
      <c r="E129" s="115"/>
      <c r="F129" s="77"/>
      <c r="G129" s="125">
        <f>SUM(E130:E132)</f>
        <v>1153561849.21</v>
      </c>
      <c r="H129" s="77"/>
      <c r="I129" s="77"/>
      <c r="J129" s="116"/>
      <c r="K129" s="71"/>
      <c r="L129" s="71"/>
      <c r="M129" s="71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</row>
    <row r="130" spans="1:26" ht="15.75" x14ac:dyDescent="0.25">
      <c r="A130" s="143"/>
      <c r="B130" s="138"/>
      <c r="C130" s="74" t="s">
        <v>196</v>
      </c>
      <c r="D130" s="77"/>
      <c r="E130" s="115">
        <v>715705238</v>
      </c>
      <c r="F130" s="77"/>
      <c r="G130" s="77"/>
      <c r="H130" s="77"/>
      <c r="I130" s="77"/>
      <c r="J130" s="77"/>
      <c r="K130" s="71"/>
      <c r="L130" s="71"/>
      <c r="M130" s="71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spans="1:26" ht="15.75" x14ac:dyDescent="0.25">
      <c r="A131" s="143"/>
      <c r="B131" s="138"/>
      <c r="C131" s="71" t="s">
        <v>197</v>
      </c>
      <c r="D131" s="77"/>
      <c r="E131" s="115">
        <v>422061611.20999998</v>
      </c>
      <c r="F131" s="77"/>
      <c r="G131" s="77"/>
      <c r="H131" s="77"/>
      <c r="I131" s="77"/>
      <c r="J131" s="77"/>
      <c r="K131" s="71"/>
      <c r="L131" s="71"/>
      <c r="M131" s="71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spans="1:26" ht="15.75" x14ac:dyDescent="0.25">
      <c r="A132" s="143"/>
      <c r="B132" s="138"/>
      <c r="C132" s="71" t="s">
        <v>198</v>
      </c>
      <c r="D132" s="77"/>
      <c r="E132" s="130">
        <v>15795000</v>
      </c>
      <c r="F132" s="116"/>
      <c r="G132" s="77"/>
      <c r="H132" s="77"/>
      <c r="I132" s="77"/>
      <c r="J132" s="77"/>
      <c r="K132" s="71"/>
      <c r="L132" s="71"/>
      <c r="M132" s="71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spans="1:26" ht="15.75" x14ac:dyDescent="0.25">
      <c r="A133" s="143"/>
      <c r="B133" s="138">
        <v>1975</v>
      </c>
      <c r="C133" s="71" t="s">
        <v>79</v>
      </c>
      <c r="D133" s="77"/>
      <c r="E133" s="115"/>
      <c r="F133" s="77"/>
      <c r="G133" s="145">
        <f>SUM(E134:E136)</f>
        <v>-676680903.76999998</v>
      </c>
      <c r="H133" s="77"/>
      <c r="I133" s="77"/>
      <c r="J133" s="77"/>
      <c r="K133" s="71"/>
      <c r="L133" s="71"/>
      <c r="M133" s="71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spans="1:26" ht="15.75" x14ac:dyDescent="0.25">
      <c r="A134" s="143"/>
      <c r="B134" s="138"/>
      <c r="C134" s="74" t="s">
        <v>196</v>
      </c>
      <c r="D134" s="77"/>
      <c r="E134" s="115">
        <v>-343143009.85000002</v>
      </c>
      <c r="F134" s="77"/>
      <c r="G134" s="77"/>
      <c r="H134" s="77"/>
      <c r="I134" s="77"/>
      <c r="J134" s="77"/>
      <c r="K134" s="71"/>
      <c r="L134" s="71"/>
      <c r="M134" s="71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spans="1:26" ht="15.75" x14ac:dyDescent="0.25">
      <c r="A135" s="143"/>
      <c r="B135" s="138"/>
      <c r="C135" s="71" t="s">
        <v>197</v>
      </c>
      <c r="D135" s="77"/>
      <c r="E135" s="123">
        <v>-327886631.92000002</v>
      </c>
      <c r="F135" s="77"/>
      <c r="G135" s="77"/>
      <c r="H135" s="77"/>
      <c r="I135" s="77"/>
      <c r="J135" s="77"/>
      <c r="K135" s="71"/>
      <c r="L135" s="71"/>
      <c r="M135" s="71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spans="1:26" ht="15.75" x14ac:dyDescent="0.25">
      <c r="A136" s="143"/>
      <c r="B136" s="138"/>
      <c r="C136" s="71" t="s">
        <v>198</v>
      </c>
      <c r="D136" s="77"/>
      <c r="E136" s="130">
        <v>-5651262</v>
      </c>
      <c r="F136" s="77"/>
      <c r="G136" s="77"/>
      <c r="H136" s="77"/>
      <c r="I136" s="77"/>
      <c r="J136" s="77"/>
      <c r="K136" s="71"/>
      <c r="L136" s="71"/>
      <c r="M136" s="71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spans="1:26" ht="15.75" x14ac:dyDescent="0.25">
      <c r="A137" s="140"/>
      <c r="B137" s="138"/>
      <c r="C137" s="71"/>
      <c r="D137" s="77"/>
      <c r="E137" s="77"/>
      <c r="F137" s="77"/>
      <c r="G137" s="77"/>
      <c r="H137" s="77"/>
      <c r="I137" s="77"/>
      <c r="J137" s="77"/>
      <c r="K137" s="71"/>
      <c r="L137" s="71"/>
      <c r="M137" s="71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spans="1:26" ht="16.5" thickBot="1" x14ac:dyDescent="0.3">
      <c r="A138" s="140"/>
      <c r="B138" s="85"/>
      <c r="C138" s="76" t="s">
        <v>80</v>
      </c>
      <c r="D138" s="77"/>
      <c r="E138" s="77"/>
      <c r="F138" s="77"/>
      <c r="G138" s="77"/>
      <c r="H138" s="77"/>
      <c r="I138" s="119">
        <f>SUM(I11:I137)</f>
        <v>10414806855.42</v>
      </c>
      <c r="J138" s="77"/>
      <c r="K138" s="71"/>
      <c r="L138" s="71"/>
      <c r="M138" s="71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spans="1:26" ht="16.5" thickTop="1" x14ac:dyDescent="0.25">
      <c r="A139" s="143"/>
      <c r="B139" s="85"/>
      <c r="C139" s="71"/>
      <c r="D139" s="77"/>
      <c r="E139" s="77"/>
      <c r="F139" s="77"/>
      <c r="G139" s="77"/>
      <c r="H139" s="77"/>
      <c r="I139" s="77"/>
      <c r="J139" s="77"/>
      <c r="K139" s="71"/>
      <c r="L139" s="71"/>
      <c r="M139" s="71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spans="1:26" ht="15.75" x14ac:dyDescent="0.25">
      <c r="A140" s="140">
        <v>2</v>
      </c>
      <c r="B140" s="140"/>
      <c r="C140" s="72" t="s">
        <v>7</v>
      </c>
      <c r="D140" s="116"/>
      <c r="E140" s="116"/>
      <c r="F140" s="116"/>
      <c r="G140" s="116"/>
      <c r="H140" s="116"/>
      <c r="I140" s="116"/>
      <c r="J140" s="77"/>
      <c r="K140" s="71"/>
      <c r="L140" s="71"/>
      <c r="M140" s="71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spans="1:26" ht="15.75" x14ac:dyDescent="0.25">
      <c r="A141" s="140"/>
      <c r="B141" s="138"/>
      <c r="C141" s="71"/>
      <c r="D141" s="77"/>
      <c r="E141" s="77"/>
      <c r="F141" s="77"/>
      <c r="G141" s="77"/>
      <c r="H141" s="77"/>
      <c r="I141" s="77"/>
      <c r="J141" s="77"/>
      <c r="K141" s="71"/>
      <c r="L141" s="71"/>
      <c r="M141" s="71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spans="1:26" ht="15.75" x14ac:dyDescent="0.25">
      <c r="A142" s="140">
        <v>24</v>
      </c>
      <c r="B142" s="140"/>
      <c r="C142" s="73" t="s">
        <v>199</v>
      </c>
      <c r="D142" s="116"/>
      <c r="E142" s="120"/>
      <c r="F142" s="120"/>
      <c r="G142" s="120"/>
      <c r="H142" s="120"/>
      <c r="I142" s="121">
        <f>G143+G147+G149+G158+G169+G166</f>
        <v>120418761.92</v>
      </c>
      <c r="J142" s="77"/>
      <c r="K142" s="71"/>
      <c r="L142" s="73"/>
      <c r="M142" s="73"/>
      <c r="N142" s="144"/>
      <c r="O142" s="144"/>
      <c r="P142" s="144"/>
      <c r="Q142" s="144"/>
      <c r="R142" s="144"/>
      <c r="S142" s="144"/>
      <c r="T142" s="144"/>
      <c r="U142" s="144"/>
      <c r="V142" s="144"/>
      <c r="W142" s="144"/>
      <c r="X142" s="144"/>
      <c r="Y142" s="144"/>
      <c r="Z142" s="144"/>
    </row>
    <row r="143" spans="1:26" ht="15.75" x14ac:dyDescent="0.25">
      <c r="A143" s="140"/>
      <c r="B143" s="138">
        <v>2401</v>
      </c>
      <c r="C143" s="74" t="s">
        <v>200</v>
      </c>
      <c r="D143" s="77"/>
      <c r="E143" s="115"/>
      <c r="F143" s="115"/>
      <c r="G143" s="122">
        <f>SUM(E144:E146)</f>
        <v>2342659.17</v>
      </c>
      <c r="H143" s="115"/>
      <c r="I143" s="115"/>
      <c r="J143" s="77"/>
      <c r="K143" s="71"/>
      <c r="L143" s="71"/>
      <c r="M143" s="71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spans="1:26" ht="15.75" x14ac:dyDescent="0.25">
      <c r="A144" s="140"/>
      <c r="B144" s="138"/>
      <c r="C144" s="74" t="s">
        <v>513</v>
      </c>
      <c r="D144" s="77"/>
      <c r="E144" s="115">
        <v>254900</v>
      </c>
      <c r="F144" s="115"/>
      <c r="G144" s="123"/>
      <c r="H144" s="115"/>
      <c r="I144" s="115"/>
      <c r="J144" s="77"/>
      <c r="K144" s="71"/>
      <c r="L144" s="71"/>
      <c r="M144" s="71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spans="1:26" ht="15.75" x14ac:dyDescent="0.25">
      <c r="A145" s="140"/>
      <c r="B145" s="138"/>
      <c r="C145" s="74" t="s">
        <v>557</v>
      </c>
      <c r="D145" s="77"/>
      <c r="E145" s="115">
        <v>3420560</v>
      </c>
      <c r="F145" s="115"/>
      <c r="G145" s="123"/>
      <c r="H145" s="115"/>
      <c r="I145" s="115"/>
      <c r="J145" s="77"/>
      <c r="K145" s="71"/>
      <c r="L145" s="71"/>
      <c r="M145" s="71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spans="1:26" ht="15.75" x14ac:dyDescent="0.25">
      <c r="A146" s="140"/>
      <c r="B146" s="138"/>
      <c r="C146" s="74" t="s">
        <v>558</v>
      </c>
      <c r="D146" s="77"/>
      <c r="E146" s="130">
        <v>-1332800.83</v>
      </c>
      <c r="F146" s="115"/>
      <c r="G146" s="123"/>
      <c r="H146" s="115"/>
      <c r="I146" s="115"/>
      <c r="J146" s="77"/>
      <c r="K146" s="71"/>
      <c r="L146" s="71"/>
      <c r="M146" s="71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spans="1:26" ht="15.75" x14ac:dyDescent="0.25">
      <c r="A147" s="140"/>
      <c r="B147" s="138">
        <v>2407</v>
      </c>
      <c r="C147" s="71" t="s">
        <v>44</v>
      </c>
      <c r="D147" s="77"/>
      <c r="E147" s="115"/>
      <c r="F147" s="115"/>
      <c r="G147" s="122">
        <f>SUM(E148:E148)</f>
        <v>3381616</v>
      </c>
      <c r="H147" s="115"/>
      <c r="I147" s="115"/>
      <c r="J147" s="77"/>
      <c r="K147" s="71"/>
      <c r="L147" s="73"/>
      <c r="M147" s="73"/>
      <c r="N147" s="144"/>
      <c r="O147" s="144"/>
      <c r="P147" s="144"/>
      <c r="Q147" s="144"/>
      <c r="R147" s="144"/>
      <c r="S147" s="144"/>
      <c r="T147" s="144"/>
      <c r="U147" s="144"/>
      <c r="V147" s="144"/>
      <c r="W147" s="144"/>
      <c r="X147" s="144"/>
      <c r="Y147" s="144"/>
      <c r="Z147" s="144"/>
    </row>
    <row r="148" spans="1:26" ht="15.75" x14ac:dyDescent="0.25">
      <c r="A148" s="140"/>
      <c r="B148" s="138"/>
      <c r="C148" s="71" t="s">
        <v>201</v>
      </c>
      <c r="D148" s="77"/>
      <c r="E148" s="122">
        <v>3381616</v>
      </c>
      <c r="F148" s="115"/>
      <c r="G148" s="123"/>
      <c r="H148" s="115"/>
      <c r="I148" s="115"/>
      <c r="J148" s="77"/>
      <c r="K148" s="71"/>
      <c r="L148" s="73"/>
      <c r="M148" s="73"/>
      <c r="N148" s="144"/>
      <c r="O148" s="144"/>
      <c r="P148" s="144"/>
      <c r="Q148" s="144"/>
      <c r="R148" s="144"/>
      <c r="S148" s="144"/>
      <c r="T148" s="144"/>
      <c r="U148" s="144"/>
      <c r="V148" s="144"/>
      <c r="W148" s="144"/>
      <c r="X148" s="144"/>
      <c r="Y148" s="144"/>
      <c r="Z148" s="144"/>
    </row>
    <row r="149" spans="1:26" ht="15.75" x14ac:dyDescent="0.25">
      <c r="A149" s="140"/>
      <c r="B149" s="138">
        <v>2424</v>
      </c>
      <c r="C149" s="74" t="s">
        <v>203</v>
      </c>
      <c r="D149" s="77"/>
      <c r="E149" s="115"/>
      <c r="F149" s="115"/>
      <c r="G149" s="122">
        <f>SUM(E150:E157)</f>
        <v>86121441</v>
      </c>
      <c r="H149" s="115"/>
      <c r="I149" s="115"/>
      <c r="J149" s="77"/>
      <c r="K149" s="71"/>
      <c r="L149" s="71"/>
      <c r="M149" s="71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spans="1:26" ht="15.75" x14ac:dyDescent="0.25">
      <c r="A150" s="140"/>
      <c r="B150" s="138"/>
      <c r="C150" s="74" t="s">
        <v>204</v>
      </c>
      <c r="D150" s="77"/>
      <c r="E150" s="115">
        <v>12308927</v>
      </c>
      <c r="F150" s="115"/>
      <c r="G150" s="115"/>
      <c r="H150" s="115"/>
      <c r="I150" s="115"/>
      <c r="J150" s="77"/>
      <c r="K150" s="71"/>
      <c r="L150" s="71"/>
      <c r="M150" s="71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spans="1:26" ht="15.75" x14ac:dyDescent="0.25">
      <c r="A151" s="140"/>
      <c r="B151" s="138"/>
      <c r="C151" s="74" t="s">
        <v>205</v>
      </c>
      <c r="D151" s="77"/>
      <c r="E151" s="115">
        <v>11428029</v>
      </c>
      <c r="F151" s="115"/>
      <c r="G151" s="115"/>
      <c r="H151" s="115"/>
      <c r="I151" s="115"/>
      <c r="J151" s="77"/>
      <c r="K151" s="71"/>
      <c r="L151" s="71"/>
      <c r="M151" s="71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</row>
    <row r="152" spans="1:26" ht="15.75" x14ac:dyDescent="0.25">
      <c r="A152" s="140"/>
      <c r="B152" s="138"/>
      <c r="C152" s="74" t="s">
        <v>206</v>
      </c>
      <c r="D152" s="77"/>
      <c r="E152" s="115">
        <v>10525926</v>
      </c>
      <c r="F152" s="115"/>
      <c r="G152" s="115"/>
      <c r="H152" s="115"/>
      <c r="I152" s="115"/>
      <c r="J152" s="77"/>
      <c r="K152" s="71"/>
      <c r="L152" s="71"/>
      <c r="M152" s="71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spans="1:26" ht="15.75" x14ac:dyDescent="0.25">
      <c r="A153" s="140"/>
      <c r="B153" s="138"/>
      <c r="C153" s="74" t="s">
        <v>534</v>
      </c>
      <c r="D153" s="77"/>
      <c r="E153" s="115">
        <v>200000</v>
      </c>
      <c r="F153" s="115"/>
      <c r="G153" s="115"/>
      <c r="H153" s="115"/>
      <c r="I153" s="115"/>
      <c r="J153" s="77"/>
      <c r="K153" s="71"/>
      <c r="L153" s="71"/>
      <c r="M153" s="71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spans="1:26" ht="15.75" x14ac:dyDescent="0.25">
      <c r="A154" s="140"/>
      <c r="B154" s="138"/>
      <c r="C154" s="74" t="s">
        <v>208</v>
      </c>
      <c r="D154" s="77"/>
      <c r="E154" s="115">
        <v>42132000</v>
      </c>
      <c r="F154" s="115"/>
      <c r="G154" s="115"/>
      <c r="H154" s="115"/>
      <c r="I154" s="115"/>
      <c r="J154" s="77"/>
      <c r="K154" s="71"/>
      <c r="L154" s="71"/>
      <c r="M154" s="71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spans="1:26" ht="15.75" x14ac:dyDescent="0.25">
      <c r="A155" s="140"/>
      <c r="B155" s="138"/>
      <c r="C155" s="74" t="s">
        <v>535</v>
      </c>
      <c r="D155" s="77"/>
      <c r="E155" s="115">
        <v>716227</v>
      </c>
      <c r="F155" s="115"/>
      <c r="G155" s="115"/>
      <c r="H155" s="115"/>
      <c r="I155" s="115"/>
      <c r="J155" s="77"/>
      <c r="K155" s="71"/>
      <c r="L155" s="71"/>
      <c r="M155" s="71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spans="1:26" ht="15.75" x14ac:dyDescent="0.25">
      <c r="A156" s="140"/>
      <c r="B156" s="138"/>
      <c r="C156" s="74" t="s">
        <v>210</v>
      </c>
      <c r="D156" s="77"/>
      <c r="E156" s="115">
        <v>6000000</v>
      </c>
      <c r="F156" s="115"/>
      <c r="G156" s="115"/>
      <c r="H156" s="115"/>
      <c r="I156" s="115"/>
      <c r="J156" s="77"/>
      <c r="K156" s="71"/>
      <c r="L156" s="71"/>
      <c r="M156" s="71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spans="1:26" ht="15.75" x14ac:dyDescent="0.25">
      <c r="A157" s="140"/>
      <c r="B157" s="138"/>
      <c r="C157" s="74" t="s">
        <v>211</v>
      </c>
      <c r="D157" s="77"/>
      <c r="E157" s="122">
        <v>2810332</v>
      </c>
      <c r="F157" s="115"/>
      <c r="G157" s="115"/>
      <c r="H157" s="115"/>
      <c r="I157" s="115"/>
      <c r="J157" s="116"/>
      <c r="K157" s="71"/>
      <c r="L157" s="71"/>
      <c r="M157" s="71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spans="1:26" ht="15.75" x14ac:dyDescent="0.25">
      <c r="A158" s="140"/>
      <c r="B158" s="138">
        <v>2436</v>
      </c>
      <c r="C158" s="74" t="s">
        <v>47</v>
      </c>
      <c r="D158" s="77"/>
      <c r="E158" s="115"/>
      <c r="F158" s="115"/>
      <c r="G158" s="122">
        <f>SUM(E159:F165)</f>
        <v>19481072</v>
      </c>
      <c r="H158" s="115"/>
      <c r="I158" s="115"/>
      <c r="J158" s="77"/>
      <c r="K158" s="71"/>
      <c r="L158" s="71"/>
      <c r="M158" s="71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spans="1:26" ht="15.75" x14ac:dyDescent="0.25">
      <c r="A159" s="140"/>
      <c r="B159" s="138"/>
      <c r="C159" s="74" t="s">
        <v>212</v>
      </c>
      <c r="D159" s="77"/>
      <c r="E159" s="115">
        <v>579019</v>
      </c>
      <c r="F159" s="115"/>
      <c r="G159" s="123"/>
      <c r="H159" s="115"/>
      <c r="I159" s="115"/>
      <c r="J159" s="77"/>
      <c r="K159" s="71"/>
      <c r="L159" s="71"/>
      <c r="M159" s="71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spans="1:26" ht="15.75" x14ac:dyDescent="0.25">
      <c r="A160" s="143"/>
      <c r="B160" s="85"/>
      <c r="C160" s="71" t="s">
        <v>213</v>
      </c>
      <c r="D160" s="77"/>
      <c r="E160" s="115">
        <v>2766892</v>
      </c>
      <c r="F160" s="77"/>
      <c r="G160" s="115"/>
      <c r="H160" s="115"/>
      <c r="I160" s="115"/>
      <c r="J160" s="77"/>
      <c r="K160" s="71"/>
      <c r="L160" s="71"/>
      <c r="M160" s="71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spans="1:26" ht="15.75" x14ac:dyDescent="0.25">
      <c r="A161" s="143"/>
      <c r="B161" s="85"/>
      <c r="C161" s="71" t="s">
        <v>214</v>
      </c>
      <c r="D161" s="77"/>
      <c r="E161" s="115">
        <v>388294</v>
      </c>
      <c r="F161" s="77"/>
      <c r="G161" s="115"/>
      <c r="H161" s="115"/>
      <c r="I161" s="115"/>
      <c r="J161" s="77"/>
      <c r="K161" s="71"/>
      <c r="L161" s="71"/>
      <c r="M161" s="71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spans="1:26" ht="15.75" x14ac:dyDescent="0.25">
      <c r="A162" s="143"/>
      <c r="B162" s="85"/>
      <c r="C162" s="71" t="s">
        <v>215</v>
      </c>
      <c r="D162" s="77"/>
      <c r="E162" s="115">
        <v>9265615</v>
      </c>
      <c r="F162" s="77"/>
      <c r="G162" s="115"/>
      <c r="H162" s="115"/>
      <c r="I162" s="115"/>
      <c r="J162" s="77"/>
      <c r="K162" s="71"/>
      <c r="L162" s="71"/>
      <c r="M162" s="71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spans="1:26" ht="15.75" x14ac:dyDescent="0.25">
      <c r="A163" s="143"/>
      <c r="B163" s="85"/>
      <c r="C163" s="71" t="s">
        <v>216</v>
      </c>
      <c r="D163" s="77"/>
      <c r="E163" s="115">
        <v>3508246</v>
      </c>
      <c r="F163" s="77"/>
      <c r="G163" s="115"/>
      <c r="H163" s="115"/>
      <c r="I163" s="115"/>
      <c r="J163" s="77"/>
      <c r="K163" s="71"/>
      <c r="L163" s="71"/>
      <c r="M163" s="71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</row>
    <row r="164" spans="1:26" ht="15.75" x14ac:dyDescent="0.25">
      <c r="A164" s="143"/>
      <c r="B164" s="85"/>
      <c r="C164" s="71" t="s">
        <v>529</v>
      </c>
      <c r="D164" s="77"/>
      <c r="E164" s="115">
        <v>927</v>
      </c>
      <c r="F164" s="77"/>
      <c r="G164" s="115"/>
      <c r="H164" s="115"/>
      <c r="I164" s="115"/>
      <c r="J164" s="77"/>
      <c r="K164" s="71"/>
      <c r="L164" s="71"/>
      <c r="M164" s="71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spans="1:26" ht="15.75" x14ac:dyDescent="0.25">
      <c r="A165" s="143"/>
      <c r="B165" s="85"/>
      <c r="C165" s="71" t="s">
        <v>217</v>
      </c>
      <c r="D165" s="77"/>
      <c r="E165" s="130">
        <v>2972079</v>
      </c>
      <c r="F165" s="77"/>
      <c r="G165" s="115"/>
      <c r="H165" s="115"/>
      <c r="I165" s="115"/>
      <c r="J165" s="77"/>
      <c r="K165" s="71"/>
      <c r="L165" s="71"/>
      <c r="M165" s="71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spans="1:26" ht="15.75" x14ac:dyDescent="0.25">
      <c r="A166" s="143"/>
      <c r="B166" s="85">
        <v>2440</v>
      </c>
      <c r="C166" s="71" t="s">
        <v>219</v>
      </c>
      <c r="D166" s="77"/>
      <c r="E166" s="123"/>
      <c r="F166" s="124"/>
      <c r="G166" s="122">
        <f>SUM(E167:E168)</f>
        <v>0</v>
      </c>
      <c r="H166" s="115"/>
      <c r="I166" s="115"/>
      <c r="J166" s="77"/>
      <c r="K166" s="71"/>
      <c r="L166" s="71"/>
      <c r="M166" s="71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spans="1:26" ht="15.75" x14ac:dyDescent="0.25">
      <c r="A167" s="143"/>
      <c r="B167" s="85"/>
      <c r="C167" s="71" t="s">
        <v>499</v>
      </c>
      <c r="D167" s="77"/>
      <c r="E167" s="123">
        <v>0</v>
      </c>
      <c r="F167" s="124"/>
      <c r="G167" s="123"/>
      <c r="H167" s="115"/>
      <c r="I167" s="115"/>
      <c r="J167" s="77"/>
      <c r="K167" s="71"/>
      <c r="L167" s="71"/>
      <c r="M167" s="71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</row>
    <row r="168" spans="1:26" ht="15.75" x14ac:dyDescent="0.25">
      <c r="A168" s="143"/>
      <c r="B168" s="85"/>
      <c r="C168" s="71" t="s">
        <v>414</v>
      </c>
      <c r="D168" s="123"/>
      <c r="E168" s="122">
        <v>0</v>
      </c>
      <c r="F168" s="124"/>
      <c r="G168" s="115"/>
      <c r="H168" s="115"/>
      <c r="I168" s="115"/>
      <c r="J168" s="77"/>
      <c r="K168" s="71"/>
      <c r="L168" s="71"/>
      <c r="M168" s="71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spans="1:26" ht="15.75" x14ac:dyDescent="0.25">
      <c r="A169" s="143"/>
      <c r="B169" s="138">
        <v>2490</v>
      </c>
      <c r="C169" s="71" t="s">
        <v>50</v>
      </c>
      <c r="D169" s="77"/>
      <c r="E169" s="115"/>
      <c r="F169" s="115"/>
      <c r="G169" s="122">
        <f>SUM(E170:E173)</f>
        <v>9091973.75</v>
      </c>
      <c r="H169" s="115"/>
      <c r="I169" s="115"/>
      <c r="J169" s="77"/>
      <c r="K169" s="71"/>
      <c r="L169" s="71"/>
      <c r="M169" s="71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spans="1:26" ht="15.75" x14ac:dyDescent="0.25">
      <c r="A170" s="143"/>
      <c r="B170" s="138"/>
      <c r="C170" s="71" t="s">
        <v>220</v>
      </c>
      <c r="D170" s="77"/>
      <c r="E170" s="115">
        <v>2007850</v>
      </c>
      <c r="F170" s="115"/>
      <c r="G170" s="123"/>
      <c r="H170" s="115"/>
      <c r="I170" s="115"/>
      <c r="J170" s="77"/>
      <c r="K170" s="71"/>
      <c r="L170" s="71"/>
      <c r="M170" s="71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spans="1:26" ht="15.75" x14ac:dyDescent="0.25">
      <c r="A171" s="143"/>
      <c r="B171" s="138"/>
      <c r="C171" s="71" t="s">
        <v>577</v>
      </c>
      <c r="D171" s="77"/>
      <c r="E171" s="115">
        <v>12274100</v>
      </c>
      <c r="F171" s="115"/>
      <c r="G171" s="123"/>
      <c r="H171" s="115"/>
      <c r="I171" s="115"/>
      <c r="J171" s="77"/>
      <c r="K171" s="71"/>
      <c r="L171" s="71"/>
      <c r="M171" s="71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spans="1:26" ht="15.75" x14ac:dyDescent="0.25">
      <c r="A172" s="143"/>
      <c r="B172" s="138"/>
      <c r="C172" s="71" t="s">
        <v>589</v>
      </c>
      <c r="D172" s="77"/>
      <c r="E172" s="115">
        <v>0</v>
      </c>
      <c r="F172" s="115"/>
      <c r="G172" s="123"/>
      <c r="H172" s="115"/>
      <c r="I172" s="115"/>
      <c r="J172" s="77"/>
      <c r="K172" s="71"/>
      <c r="L172" s="71"/>
      <c r="M172" s="71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spans="1:26" ht="15.75" x14ac:dyDescent="0.25">
      <c r="A173" s="143"/>
      <c r="B173" s="138"/>
      <c r="C173" s="74" t="s">
        <v>213</v>
      </c>
      <c r="D173" s="77"/>
      <c r="E173" s="122">
        <v>-5189976.25</v>
      </c>
      <c r="F173" s="77"/>
      <c r="G173" s="77"/>
      <c r="H173" s="77"/>
      <c r="I173" s="77"/>
      <c r="J173" s="77"/>
      <c r="K173" s="71"/>
      <c r="L173" s="71"/>
      <c r="M173" s="71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spans="1:26" ht="15.75" x14ac:dyDescent="0.25">
      <c r="A174" s="143"/>
      <c r="B174" s="85"/>
      <c r="D174" s="77"/>
      <c r="E174" s="123"/>
      <c r="F174" s="77"/>
      <c r="G174" s="77"/>
      <c r="H174" s="77"/>
      <c r="I174" s="77"/>
      <c r="J174" s="77"/>
      <c r="K174" s="71"/>
      <c r="L174" s="71"/>
      <c r="M174" s="71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</row>
    <row r="175" spans="1:26" ht="15.75" x14ac:dyDescent="0.25">
      <c r="A175" s="140">
        <v>25</v>
      </c>
      <c r="B175" s="140"/>
      <c r="C175" s="73" t="s">
        <v>221</v>
      </c>
      <c r="D175" s="116"/>
      <c r="E175" s="116"/>
      <c r="F175" s="116"/>
      <c r="G175" s="116"/>
      <c r="H175" s="116"/>
      <c r="I175" s="117">
        <f>+G176</f>
        <v>1021628694.91</v>
      </c>
      <c r="J175" s="77"/>
      <c r="K175" s="73"/>
      <c r="L175" s="71"/>
      <c r="M175" s="71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spans="1:26" ht="15.75" x14ac:dyDescent="0.25">
      <c r="A176" s="140"/>
      <c r="B176" s="138">
        <v>2511</v>
      </c>
      <c r="C176" s="74" t="s">
        <v>559</v>
      </c>
      <c r="D176" s="77"/>
      <c r="E176" s="115"/>
      <c r="F176" s="77"/>
      <c r="G176" s="125">
        <f>SUM(E177:E189)</f>
        <v>1021628694.91</v>
      </c>
      <c r="H176" s="77"/>
      <c r="I176" s="77"/>
      <c r="J176" s="77"/>
      <c r="K176" s="71"/>
      <c r="L176" s="71"/>
      <c r="M176" s="71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spans="1:26" ht="15.75" x14ac:dyDescent="0.25">
      <c r="A177" s="140"/>
      <c r="B177" s="138"/>
      <c r="C177" s="74" t="s">
        <v>560</v>
      </c>
      <c r="D177" s="77"/>
      <c r="E177" s="115">
        <v>0</v>
      </c>
      <c r="F177" s="77"/>
      <c r="G177" s="142"/>
      <c r="H177" s="77"/>
      <c r="I177" s="77"/>
      <c r="J177" s="77"/>
      <c r="K177" s="71"/>
      <c r="L177" s="71"/>
      <c r="M177" s="71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spans="1:26" ht="15.75" x14ac:dyDescent="0.25">
      <c r="A178" s="140"/>
      <c r="B178" s="138"/>
      <c r="C178" s="74" t="s">
        <v>536</v>
      </c>
      <c r="D178" s="77"/>
      <c r="E178" s="115">
        <v>21077396</v>
      </c>
      <c r="F178" s="77"/>
      <c r="G178" s="142"/>
      <c r="H178" s="77"/>
      <c r="I178" s="77"/>
      <c r="J178" s="77"/>
      <c r="K178" s="71"/>
      <c r="L178" s="71"/>
      <c r="M178" s="71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spans="1:26" ht="15.75" x14ac:dyDescent="0.25">
      <c r="A179" s="140"/>
      <c r="B179" s="138"/>
      <c r="C179" s="71" t="s">
        <v>224</v>
      </c>
      <c r="D179" s="115"/>
      <c r="E179" s="115">
        <v>172773540.47</v>
      </c>
      <c r="F179" s="77"/>
      <c r="G179" s="77"/>
      <c r="H179" s="77"/>
      <c r="I179" s="77"/>
      <c r="J179" s="77"/>
      <c r="K179" s="71"/>
      <c r="L179" s="73"/>
      <c r="M179" s="73"/>
      <c r="N179" s="144"/>
      <c r="O179" s="144"/>
      <c r="P179" s="144"/>
      <c r="Q179" s="144"/>
      <c r="R179" s="144"/>
      <c r="S179" s="144"/>
      <c r="T179" s="144"/>
      <c r="U179" s="144"/>
      <c r="V179" s="144"/>
      <c r="W179" s="144"/>
      <c r="X179" s="144"/>
      <c r="Y179" s="144"/>
      <c r="Z179" s="144"/>
    </row>
    <row r="180" spans="1:26" ht="15.75" x14ac:dyDescent="0.25">
      <c r="A180" s="140"/>
      <c r="B180" s="138"/>
      <c r="C180" s="71" t="s">
        <v>225</v>
      </c>
      <c r="D180" s="115"/>
      <c r="E180" s="115">
        <v>104783466.81</v>
      </c>
      <c r="F180" s="77"/>
      <c r="G180" s="77"/>
      <c r="H180" s="77"/>
      <c r="I180" s="77"/>
      <c r="J180" s="77"/>
      <c r="K180" s="71"/>
      <c r="L180" s="71"/>
      <c r="M180" s="71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spans="1:26" ht="15.75" x14ac:dyDescent="0.25">
      <c r="A181" s="140"/>
      <c r="B181" s="138"/>
      <c r="C181" s="71" t="s">
        <v>226</v>
      </c>
      <c r="D181" s="115"/>
      <c r="E181" s="115">
        <v>581928159.63</v>
      </c>
      <c r="F181" s="77"/>
      <c r="G181" s="77"/>
      <c r="H181" s="77"/>
      <c r="I181" s="77"/>
      <c r="J181" s="77"/>
      <c r="K181" s="73"/>
      <c r="L181" s="71"/>
      <c r="M181" s="71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spans="1:26" ht="15.75" x14ac:dyDescent="0.25">
      <c r="A182" s="140"/>
      <c r="B182" s="138"/>
      <c r="C182" s="71" t="s">
        <v>227</v>
      </c>
      <c r="D182" s="115"/>
      <c r="E182" s="115">
        <v>78628565</v>
      </c>
      <c r="F182" s="77"/>
      <c r="G182" s="77"/>
      <c r="H182" s="77"/>
      <c r="I182" s="77"/>
      <c r="J182" s="77"/>
      <c r="K182" s="71"/>
      <c r="L182" s="71"/>
      <c r="M182" s="71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spans="1:26" ht="15.75" x14ac:dyDescent="0.25">
      <c r="A183" s="140"/>
      <c r="B183" s="138"/>
      <c r="C183" s="71" t="s">
        <v>228</v>
      </c>
      <c r="D183" s="115"/>
      <c r="E183" s="123">
        <v>9538642</v>
      </c>
      <c r="F183" s="77"/>
      <c r="G183" s="77"/>
      <c r="H183" s="77"/>
      <c r="I183" s="77"/>
      <c r="J183" s="77"/>
      <c r="K183" s="73"/>
      <c r="L183" s="71"/>
      <c r="M183" s="71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</row>
    <row r="184" spans="1:26" ht="15.75" x14ac:dyDescent="0.25">
      <c r="A184" s="140"/>
      <c r="B184" s="138"/>
      <c r="C184" s="71" t="s">
        <v>544</v>
      </c>
      <c r="D184" s="115"/>
      <c r="E184" s="123">
        <v>-10410131</v>
      </c>
      <c r="F184" s="77"/>
      <c r="G184" s="77"/>
      <c r="H184" s="77"/>
      <c r="I184" s="77"/>
      <c r="J184" s="77"/>
      <c r="K184" s="73"/>
      <c r="L184" s="71"/>
      <c r="M184" s="71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spans="1:26" ht="15.75" x14ac:dyDescent="0.25">
      <c r="A185" s="140"/>
      <c r="B185" s="138"/>
      <c r="C185" s="71" t="s">
        <v>537</v>
      </c>
      <c r="D185" s="115"/>
      <c r="E185" s="123">
        <v>2331500</v>
      </c>
      <c r="F185" s="77"/>
      <c r="G185" s="77"/>
      <c r="H185" s="77"/>
      <c r="I185" s="77"/>
      <c r="J185" s="77"/>
      <c r="K185" s="73"/>
      <c r="L185" s="71"/>
      <c r="M185" s="71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spans="1:26" ht="15.75" x14ac:dyDescent="0.25">
      <c r="A186" s="140"/>
      <c r="B186" s="138"/>
      <c r="C186" s="74" t="s">
        <v>230</v>
      </c>
      <c r="D186" s="115"/>
      <c r="E186" s="115">
        <v>28717377</v>
      </c>
      <c r="F186" s="77"/>
      <c r="G186" s="77"/>
      <c r="H186" s="77"/>
      <c r="I186" s="77"/>
      <c r="J186" s="77"/>
      <c r="K186" s="71"/>
      <c r="L186" s="71"/>
      <c r="M186" s="71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spans="1:26" ht="15.75" x14ac:dyDescent="0.25">
      <c r="A187" s="140"/>
      <c r="B187" s="138"/>
      <c r="C187" s="74" t="s">
        <v>231</v>
      </c>
      <c r="D187" s="115"/>
      <c r="E187" s="115">
        <v>22150059</v>
      </c>
      <c r="F187" s="77"/>
      <c r="G187" s="77"/>
      <c r="H187" s="77"/>
      <c r="I187" s="77"/>
      <c r="J187" s="77"/>
      <c r="K187" s="71"/>
      <c r="L187" s="71"/>
      <c r="M187" s="71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spans="1:26" x14ac:dyDescent="0.2">
      <c r="B188" s="138"/>
      <c r="C188" s="74" t="s">
        <v>232</v>
      </c>
      <c r="D188" s="115"/>
      <c r="E188" s="115">
        <v>9818200</v>
      </c>
      <c r="F188" s="77"/>
      <c r="G188" s="77"/>
      <c r="H188" s="77"/>
      <c r="I188" s="77"/>
      <c r="J188" s="77"/>
      <c r="K188" s="71"/>
      <c r="L188" s="71"/>
      <c r="M188" s="71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spans="1:26" x14ac:dyDescent="0.2">
      <c r="B189" s="138"/>
      <c r="C189" s="74" t="s">
        <v>429</v>
      </c>
      <c r="D189" s="115"/>
      <c r="E189" s="122">
        <v>291920</v>
      </c>
      <c r="F189" s="77"/>
      <c r="G189" s="77"/>
      <c r="H189" s="77"/>
      <c r="I189" s="77"/>
      <c r="J189" s="77"/>
      <c r="K189" s="71"/>
      <c r="L189" s="71"/>
      <c r="M189" s="71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spans="1:26" x14ac:dyDescent="0.2">
      <c r="B190" s="138"/>
      <c r="D190" s="115"/>
      <c r="E190" s="123"/>
      <c r="F190" s="77"/>
      <c r="G190" s="77"/>
      <c r="H190" s="77"/>
      <c r="I190" s="77"/>
      <c r="J190" s="77"/>
      <c r="K190" s="71"/>
      <c r="L190" s="71"/>
      <c r="M190" s="71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spans="1:26" ht="15.75" x14ac:dyDescent="0.25">
      <c r="A191" s="140">
        <v>27</v>
      </c>
      <c r="B191" s="140"/>
      <c r="C191" s="78" t="s">
        <v>61</v>
      </c>
      <c r="D191" s="116"/>
      <c r="E191" s="120"/>
      <c r="F191" s="120"/>
      <c r="G191" s="120"/>
      <c r="H191" s="120"/>
      <c r="I191" s="121">
        <f>+G192</f>
        <v>85394444</v>
      </c>
      <c r="J191" s="77"/>
      <c r="K191" s="71"/>
      <c r="L191" s="71"/>
      <c r="M191" s="71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spans="1:26" ht="15.75" x14ac:dyDescent="0.25">
      <c r="A192" s="140"/>
      <c r="B192" s="138">
        <v>2701</v>
      </c>
      <c r="C192" s="71" t="s">
        <v>17</v>
      </c>
      <c r="D192" s="77"/>
      <c r="E192" s="115"/>
      <c r="F192" s="115"/>
      <c r="G192" s="122">
        <f>SUM(E193:E193)</f>
        <v>85394444</v>
      </c>
      <c r="H192" s="115"/>
      <c r="I192" s="115"/>
      <c r="J192" s="77"/>
      <c r="K192" s="73"/>
      <c r="L192" s="71"/>
      <c r="M192" s="71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spans="1:26" ht="15.75" x14ac:dyDescent="0.25">
      <c r="A193" s="140"/>
      <c r="B193" s="138"/>
      <c r="C193" s="71" t="s">
        <v>514</v>
      </c>
      <c r="D193" s="77"/>
      <c r="E193" s="122">
        <v>85394444</v>
      </c>
      <c r="F193" s="115"/>
      <c r="G193" s="115"/>
      <c r="H193" s="115"/>
      <c r="I193" s="115"/>
      <c r="J193" s="77"/>
      <c r="K193" s="71"/>
      <c r="L193" s="71"/>
      <c r="M193" s="71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spans="1:26" ht="15.75" x14ac:dyDescent="0.25">
      <c r="A194" s="140"/>
      <c r="B194" s="138"/>
      <c r="C194" s="71"/>
      <c r="D194" s="77"/>
      <c r="E194" s="115"/>
      <c r="F194" s="115"/>
      <c r="G194" s="115"/>
      <c r="H194" s="115"/>
      <c r="I194" s="115"/>
      <c r="J194" s="77"/>
      <c r="K194" s="71"/>
      <c r="L194" s="71"/>
      <c r="M194" s="71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spans="1:26" ht="16.5" thickBot="1" x14ac:dyDescent="0.3">
      <c r="A195" s="140"/>
      <c r="B195" s="140"/>
      <c r="C195" s="79" t="s">
        <v>19</v>
      </c>
      <c r="D195" s="116"/>
      <c r="E195" s="120"/>
      <c r="F195" s="120"/>
      <c r="G195" s="120"/>
      <c r="H195" s="120"/>
      <c r="I195" s="126">
        <f>I142+I175+I191</f>
        <v>1227441900.8299999</v>
      </c>
      <c r="J195" s="77"/>
      <c r="K195" s="71"/>
      <c r="L195" s="71"/>
      <c r="M195" s="71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spans="1:26" ht="16.5" thickTop="1" x14ac:dyDescent="0.25">
      <c r="A196" s="140"/>
      <c r="B196" s="140"/>
      <c r="C196" s="80"/>
      <c r="D196" s="116"/>
      <c r="E196" s="120"/>
      <c r="F196" s="120"/>
      <c r="G196" s="120"/>
      <c r="H196" s="120"/>
      <c r="I196" s="127"/>
      <c r="J196" s="77"/>
      <c r="K196" s="71"/>
      <c r="L196" s="71"/>
      <c r="M196" s="71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spans="1:26" ht="15.75" x14ac:dyDescent="0.25">
      <c r="A197" s="140"/>
      <c r="B197" s="138"/>
      <c r="C197" s="71"/>
      <c r="D197" s="77"/>
      <c r="E197" s="115"/>
      <c r="F197" s="115"/>
      <c r="G197" s="115"/>
      <c r="H197" s="115"/>
      <c r="I197" s="120"/>
      <c r="J197" s="77"/>
      <c r="K197" s="71"/>
      <c r="L197" s="71"/>
      <c r="M197" s="71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spans="1:26" ht="15.75" x14ac:dyDescent="0.25">
      <c r="A198" s="140">
        <v>3</v>
      </c>
      <c r="B198" s="140"/>
      <c r="C198" s="81" t="s">
        <v>20</v>
      </c>
      <c r="D198" s="116"/>
      <c r="E198" s="120"/>
      <c r="F198" s="120"/>
      <c r="G198" s="120"/>
      <c r="H198" s="120"/>
      <c r="I198" s="120"/>
      <c r="J198" s="116"/>
      <c r="K198" s="71"/>
      <c r="L198" s="71"/>
      <c r="M198" s="71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spans="1:26" ht="15.75" x14ac:dyDescent="0.25">
      <c r="A199" s="140"/>
      <c r="B199" s="138"/>
      <c r="C199" s="71"/>
      <c r="D199" s="77"/>
      <c r="E199" s="115"/>
      <c r="F199" s="115"/>
      <c r="G199" s="115"/>
      <c r="H199" s="115"/>
      <c r="I199" s="120"/>
      <c r="J199" s="77"/>
      <c r="K199" s="71"/>
      <c r="L199" s="71"/>
      <c r="M199" s="71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spans="1:26" ht="15.75" x14ac:dyDescent="0.25">
      <c r="A200" s="140">
        <v>31</v>
      </c>
      <c r="B200" s="140"/>
      <c r="C200" s="73" t="s">
        <v>233</v>
      </c>
      <c r="D200" s="116"/>
      <c r="E200" s="116"/>
      <c r="F200" s="116"/>
      <c r="G200" s="120"/>
      <c r="H200" s="120"/>
      <c r="I200" s="121">
        <f>SUM(G202:G204)</f>
        <v>9187364954.5900002</v>
      </c>
      <c r="J200" s="116"/>
      <c r="K200" s="71"/>
      <c r="L200" s="71"/>
      <c r="M200" s="71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spans="1:26" ht="15.75" x14ac:dyDescent="0.25">
      <c r="A201" s="140"/>
      <c r="B201" s="138"/>
      <c r="C201" s="71"/>
      <c r="D201" s="77"/>
      <c r="E201" s="77"/>
      <c r="F201" s="77"/>
      <c r="G201" s="115"/>
      <c r="H201" s="115"/>
      <c r="I201" s="115"/>
      <c r="J201" s="77"/>
      <c r="K201" s="73"/>
      <c r="L201" s="73"/>
      <c r="M201" s="73"/>
      <c r="N201" s="144"/>
      <c r="O201" s="144"/>
      <c r="P201" s="144"/>
      <c r="Q201" s="144"/>
      <c r="R201" s="144"/>
      <c r="S201" s="144"/>
      <c r="T201" s="144"/>
      <c r="U201" s="144"/>
      <c r="V201" s="144"/>
      <c r="W201" s="144"/>
      <c r="X201" s="144"/>
      <c r="Y201" s="144"/>
      <c r="Z201" s="144"/>
    </row>
    <row r="202" spans="1:26" ht="15.75" x14ac:dyDescent="0.25">
      <c r="A202" s="140"/>
      <c r="B202" s="138">
        <v>3105</v>
      </c>
      <c r="C202" s="71" t="s">
        <v>234</v>
      </c>
      <c r="D202" s="77"/>
      <c r="E202" s="77"/>
      <c r="F202" s="77"/>
      <c r="G202" s="115">
        <v>2135861251.4400001</v>
      </c>
      <c r="H202" s="115"/>
      <c r="I202" s="115"/>
      <c r="J202" s="77"/>
      <c r="K202" s="71"/>
      <c r="L202" s="73"/>
      <c r="M202" s="73"/>
      <c r="N202" s="144"/>
      <c r="O202" s="144"/>
      <c r="P202" s="144"/>
      <c r="Q202" s="144"/>
      <c r="R202" s="144"/>
      <c r="S202" s="144"/>
      <c r="T202" s="144"/>
      <c r="U202" s="144"/>
      <c r="V202" s="144"/>
      <c r="W202" s="144"/>
      <c r="X202" s="144"/>
      <c r="Y202" s="144"/>
      <c r="Z202" s="144"/>
    </row>
    <row r="203" spans="1:26" ht="15.75" x14ac:dyDescent="0.25">
      <c r="A203" s="140"/>
      <c r="B203" s="138">
        <v>3109</v>
      </c>
      <c r="C203" s="71" t="s">
        <v>67</v>
      </c>
      <c r="D203" s="77"/>
      <c r="E203" s="77"/>
      <c r="F203" s="77"/>
      <c r="G203" s="115">
        <v>6602776215.1199999</v>
      </c>
      <c r="H203" s="115"/>
      <c r="I203" s="115"/>
      <c r="J203" s="77"/>
      <c r="K203" s="71"/>
      <c r="L203" s="71"/>
      <c r="M203" s="71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spans="1:26" ht="15.75" x14ac:dyDescent="0.25">
      <c r="A204" s="140"/>
      <c r="B204" s="138">
        <v>3110</v>
      </c>
      <c r="C204" s="71" t="s">
        <v>69</v>
      </c>
      <c r="D204" s="77"/>
      <c r="E204" s="77"/>
      <c r="F204" s="77"/>
      <c r="G204" s="115">
        <f>+'ANEXO 4'!D83</f>
        <v>448727488.02999979</v>
      </c>
      <c r="H204" s="115"/>
      <c r="I204" s="115"/>
      <c r="J204" s="77"/>
      <c r="K204" s="71"/>
      <c r="L204" s="71"/>
      <c r="M204" s="71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spans="1:26" ht="15.75" x14ac:dyDescent="0.25">
      <c r="A205" s="140"/>
      <c r="B205" s="138"/>
      <c r="C205" s="71"/>
      <c r="D205" s="77"/>
      <c r="E205" s="115"/>
      <c r="F205" s="115"/>
      <c r="G205" s="115"/>
      <c r="H205" s="115"/>
      <c r="I205" s="120"/>
      <c r="J205" s="77"/>
      <c r="K205" s="71"/>
      <c r="L205" s="71"/>
      <c r="M205" s="71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spans="1:26" ht="16.5" thickBot="1" x14ac:dyDescent="0.3">
      <c r="A206" s="140"/>
      <c r="B206" s="140"/>
      <c r="C206" s="79" t="s">
        <v>235</v>
      </c>
      <c r="D206" s="116"/>
      <c r="E206" s="120"/>
      <c r="F206" s="120"/>
      <c r="G206" s="120"/>
      <c r="H206" s="120"/>
      <c r="I206" s="128">
        <f>+I200</f>
        <v>9187364954.5900002</v>
      </c>
      <c r="J206" s="77"/>
      <c r="K206" s="73"/>
      <c r="L206" s="240"/>
      <c r="M206" s="73"/>
      <c r="N206" s="144"/>
      <c r="O206" s="144"/>
      <c r="P206" s="144"/>
      <c r="Q206" s="144"/>
      <c r="R206" s="144"/>
      <c r="S206" s="144"/>
      <c r="T206" s="144"/>
      <c r="U206" s="144"/>
      <c r="V206" s="144"/>
      <c r="W206" s="144"/>
      <c r="X206" s="144"/>
      <c r="Y206" s="144"/>
      <c r="Z206" s="144"/>
    </row>
    <row r="207" spans="1:26" ht="16.5" thickTop="1" x14ac:dyDescent="0.25">
      <c r="A207" s="140"/>
      <c r="B207" s="138"/>
      <c r="C207" s="71"/>
      <c r="D207" s="77"/>
      <c r="E207" s="115"/>
      <c r="F207" s="115"/>
      <c r="G207" s="115"/>
      <c r="H207" s="115"/>
      <c r="I207" s="120"/>
      <c r="J207" s="77"/>
      <c r="K207" s="71"/>
      <c r="L207" s="71"/>
      <c r="M207" s="71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spans="1:26" ht="15.75" x14ac:dyDescent="0.25">
      <c r="A208" s="140"/>
      <c r="B208" s="140"/>
      <c r="C208" s="82" t="s">
        <v>236</v>
      </c>
      <c r="D208" s="116"/>
      <c r="E208" s="120"/>
      <c r="F208" s="120"/>
      <c r="G208" s="120"/>
      <c r="H208" s="120"/>
      <c r="I208" s="129">
        <f>+I206+I195</f>
        <v>10414806855.42</v>
      </c>
      <c r="J208" s="77"/>
      <c r="K208" s="71"/>
      <c r="L208" s="73"/>
      <c r="M208" s="73"/>
      <c r="N208" s="144"/>
      <c r="O208" s="144"/>
      <c r="P208" s="144"/>
      <c r="Q208" s="144"/>
      <c r="R208" s="144"/>
      <c r="S208" s="144"/>
      <c r="T208" s="144"/>
      <c r="U208" s="144"/>
      <c r="V208" s="144"/>
      <c r="W208" s="144"/>
      <c r="X208" s="144"/>
      <c r="Y208" s="144"/>
      <c r="Z208" s="144"/>
    </row>
    <row r="209" spans="1:26" ht="15.75" x14ac:dyDescent="0.25">
      <c r="A209" s="140"/>
      <c r="B209" s="138"/>
      <c r="C209" s="71"/>
      <c r="D209" s="77"/>
      <c r="E209" s="115"/>
      <c r="F209" s="115"/>
      <c r="G209" s="115"/>
      <c r="H209" s="115"/>
      <c r="I209" s="120"/>
      <c r="J209" s="77"/>
      <c r="K209" s="71"/>
      <c r="L209" s="71"/>
      <c r="M209" s="71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spans="1:26" ht="15.75" x14ac:dyDescent="0.25">
      <c r="A210" s="140">
        <v>4</v>
      </c>
      <c r="B210" s="140"/>
      <c r="C210" s="81" t="s">
        <v>237</v>
      </c>
      <c r="D210" s="120"/>
      <c r="E210" s="120"/>
      <c r="F210" s="120"/>
      <c r="G210" s="120"/>
      <c r="H210" s="120"/>
      <c r="I210" s="120"/>
      <c r="J210" s="77"/>
      <c r="K210" s="71"/>
      <c r="L210" s="73"/>
      <c r="M210" s="73"/>
      <c r="N210" s="144"/>
      <c r="O210" s="144"/>
      <c r="P210" s="144"/>
      <c r="Q210" s="144"/>
      <c r="R210" s="144"/>
      <c r="S210" s="144"/>
      <c r="T210" s="144"/>
      <c r="U210" s="144"/>
      <c r="V210" s="144"/>
      <c r="W210" s="144"/>
      <c r="X210" s="144"/>
      <c r="Y210" s="144"/>
      <c r="Z210" s="144"/>
    </row>
    <row r="211" spans="1:26" ht="15.75" x14ac:dyDescent="0.25">
      <c r="A211" s="140"/>
      <c r="B211" s="138"/>
      <c r="C211" s="71"/>
      <c r="D211" s="115"/>
      <c r="E211" s="115"/>
      <c r="F211" s="115"/>
      <c r="G211" s="115"/>
      <c r="H211" s="115"/>
      <c r="I211" s="115"/>
      <c r="J211" s="77"/>
      <c r="K211" s="71"/>
      <c r="L211" s="71"/>
      <c r="M211" s="71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spans="1:26" ht="15.75" x14ac:dyDescent="0.25">
      <c r="A212" s="140">
        <v>41</v>
      </c>
      <c r="B212" s="140"/>
      <c r="C212" s="73" t="s">
        <v>530</v>
      </c>
      <c r="D212" s="115"/>
      <c r="E212" s="115"/>
      <c r="F212" s="115"/>
      <c r="G212" s="115"/>
      <c r="H212" s="115"/>
      <c r="I212" s="121">
        <f>+G213</f>
        <v>0</v>
      </c>
      <c r="J212" s="77"/>
      <c r="K212" s="71"/>
      <c r="L212" s="71"/>
      <c r="M212" s="71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spans="1:26" ht="15.75" x14ac:dyDescent="0.25">
      <c r="A213" s="140"/>
      <c r="B213" s="138">
        <v>4110</v>
      </c>
      <c r="C213" s="71" t="s">
        <v>538</v>
      </c>
      <c r="D213" s="115"/>
      <c r="E213" s="115"/>
      <c r="F213" s="115"/>
      <c r="G213" s="130">
        <f>+E214</f>
        <v>0</v>
      </c>
      <c r="H213" s="115"/>
      <c r="I213" s="115"/>
      <c r="J213" s="77"/>
      <c r="K213" s="71"/>
      <c r="L213" s="77"/>
      <c r="M213" s="71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spans="1:26" ht="15.75" x14ac:dyDescent="0.25">
      <c r="A214" s="140"/>
      <c r="B214" s="138"/>
      <c r="C214" s="71"/>
      <c r="D214" s="115"/>
      <c r="E214" s="115">
        <v>0</v>
      </c>
      <c r="F214" s="115"/>
      <c r="G214" s="115"/>
      <c r="H214" s="115"/>
      <c r="I214" s="115"/>
      <c r="J214" s="77"/>
      <c r="K214" s="71"/>
      <c r="L214" s="71"/>
      <c r="M214" s="71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spans="1:26" ht="15.75" x14ac:dyDescent="0.25">
      <c r="A215" s="140">
        <v>42</v>
      </c>
      <c r="B215" s="140"/>
      <c r="C215" s="73" t="s">
        <v>238</v>
      </c>
      <c r="D215" s="120"/>
      <c r="E215" s="120"/>
      <c r="F215" s="120"/>
      <c r="G215" s="120"/>
      <c r="H215" s="120"/>
      <c r="I215" s="121">
        <f>+G219+G216+G223</f>
        <v>872714481.95000005</v>
      </c>
      <c r="J215" s="77"/>
      <c r="K215" s="71"/>
      <c r="L215" s="77"/>
      <c r="M215" s="71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spans="1:26" ht="15.75" x14ac:dyDescent="0.25">
      <c r="A216" s="140"/>
      <c r="B216" s="138">
        <v>4204</v>
      </c>
      <c r="C216" s="71" t="s">
        <v>239</v>
      </c>
      <c r="D216" s="120"/>
      <c r="E216" s="120"/>
      <c r="F216" s="120"/>
      <c r="G216" s="130">
        <f>SUM(E217:E218)</f>
        <v>825324032</v>
      </c>
      <c r="H216" s="120"/>
      <c r="I216" s="127"/>
      <c r="J216" s="77"/>
      <c r="K216" s="71"/>
      <c r="L216" s="71"/>
      <c r="M216" s="71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spans="1:26" ht="15.75" x14ac:dyDescent="0.25">
      <c r="A217" s="140"/>
      <c r="B217" s="140"/>
      <c r="C217" s="71" t="s">
        <v>240</v>
      </c>
      <c r="D217" s="120"/>
      <c r="E217" s="123">
        <v>814517332</v>
      </c>
      <c r="F217" s="120"/>
      <c r="G217" s="120"/>
      <c r="H217" s="120"/>
      <c r="I217" s="127"/>
      <c r="J217" s="77"/>
      <c r="K217" s="71"/>
      <c r="L217" s="71"/>
      <c r="M217" s="71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spans="1:26" ht="15.75" x14ac:dyDescent="0.25">
      <c r="A218" s="140"/>
      <c r="B218" s="140"/>
      <c r="C218" s="71" t="s">
        <v>241</v>
      </c>
      <c r="D218" s="120"/>
      <c r="E218" s="130">
        <v>10806700</v>
      </c>
      <c r="F218" s="120"/>
      <c r="G218" s="120"/>
      <c r="H218" s="120"/>
      <c r="I218" s="127"/>
      <c r="J218" s="77"/>
      <c r="K218" s="71"/>
      <c r="L218" s="71"/>
      <c r="M218" s="71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spans="1:26" ht="15.75" x14ac:dyDescent="0.25">
      <c r="A219" s="140"/>
      <c r="B219" s="138">
        <v>4210</v>
      </c>
      <c r="C219" s="71" t="s">
        <v>116</v>
      </c>
      <c r="D219" s="115"/>
      <c r="E219" s="115"/>
      <c r="F219" s="115"/>
      <c r="G219" s="122">
        <f>SUM(E220:E222)</f>
        <v>49161799.950000003</v>
      </c>
      <c r="H219" s="115"/>
      <c r="I219" s="115"/>
      <c r="J219" s="77"/>
      <c r="K219" s="71"/>
      <c r="L219" s="71"/>
      <c r="M219" s="71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</row>
    <row r="220" spans="1:26" ht="15.75" x14ac:dyDescent="0.25">
      <c r="A220" s="140"/>
      <c r="B220" s="138"/>
      <c r="C220" s="71" t="s">
        <v>240</v>
      </c>
      <c r="D220" s="115"/>
      <c r="E220" s="115">
        <v>10124349.949999999</v>
      </c>
      <c r="F220" s="115"/>
      <c r="G220" s="123"/>
      <c r="H220" s="115"/>
      <c r="I220" s="115"/>
      <c r="J220" s="77"/>
      <c r="K220" s="71"/>
      <c r="L220" s="71"/>
      <c r="M220" s="71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spans="1:26" ht="15.75" x14ac:dyDescent="0.25">
      <c r="A221" s="140"/>
      <c r="B221" s="138"/>
      <c r="C221" s="71" t="s">
        <v>155</v>
      </c>
      <c r="D221" s="115"/>
      <c r="E221" s="115">
        <v>34539950</v>
      </c>
      <c r="F221" s="115"/>
      <c r="G221" s="123"/>
      <c r="H221" s="115"/>
      <c r="I221" s="115"/>
      <c r="J221" s="77"/>
      <c r="K221" s="71"/>
      <c r="L221" s="71"/>
      <c r="M221" s="71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spans="1:26" ht="15.75" x14ac:dyDescent="0.25">
      <c r="A222" s="140"/>
      <c r="B222" s="138"/>
      <c r="C222" s="71" t="s">
        <v>242</v>
      </c>
      <c r="D222" s="115"/>
      <c r="E222" s="130">
        <v>4497500</v>
      </c>
      <c r="F222" s="115"/>
      <c r="G222" s="123"/>
      <c r="H222" s="115"/>
      <c r="I222" s="115"/>
      <c r="J222" s="77"/>
      <c r="K222" s="71"/>
      <c r="L222" s="71"/>
      <c r="M222" s="71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spans="1:26" ht="15.75" x14ac:dyDescent="0.25">
      <c r="A223" s="140"/>
      <c r="B223" s="138">
        <v>4295</v>
      </c>
      <c r="C223" s="71" t="s">
        <v>590</v>
      </c>
      <c r="D223" s="115"/>
      <c r="E223" s="123"/>
      <c r="F223" s="115"/>
      <c r="G223" s="130">
        <f>+E224</f>
        <v>-1771350</v>
      </c>
      <c r="H223" s="115"/>
      <c r="I223" s="115"/>
      <c r="J223" s="77"/>
      <c r="K223" s="71"/>
      <c r="L223" s="71"/>
      <c r="M223" s="71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</row>
    <row r="224" spans="1:26" ht="15.75" x14ac:dyDescent="0.25">
      <c r="A224" s="140"/>
      <c r="B224" s="138"/>
      <c r="C224" s="71" t="s">
        <v>116</v>
      </c>
      <c r="D224" s="115"/>
      <c r="E224" s="130">
        <v>-1771350</v>
      </c>
      <c r="F224" s="115"/>
      <c r="G224" s="123"/>
      <c r="H224" s="115"/>
      <c r="I224" s="115"/>
      <c r="J224" s="77"/>
      <c r="K224" s="71"/>
      <c r="L224" s="71"/>
      <c r="M224" s="71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spans="1:26" ht="15.75" x14ac:dyDescent="0.25">
      <c r="A225" s="140"/>
      <c r="B225" s="138"/>
      <c r="C225" s="71"/>
      <c r="D225" s="115"/>
      <c r="E225" s="123"/>
      <c r="F225" s="115"/>
      <c r="G225" s="123"/>
      <c r="H225" s="115"/>
      <c r="I225" s="115"/>
      <c r="J225" s="77"/>
      <c r="K225" s="71"/>
      <c r="L225" s="71"/>
      <c r="M225" s="71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spans="1:26" ht="15.75" x14ac:dyDescent="0.25">
      <c r="A226" s="140">
        <v>47</v>
      </c>
      <c r="B226" s="140"/>
      <c r="C226" s="78" t="s">
        <v>244</v>
      </c>
      <c r="D226" s="116"/>
      <c r="E226" s="120"/>
      <c r="F226" s="116"/>
      <c r="G226" s="120"/>
      <c r="H226" s="120"/>
      <c r="I226" s="121">
        <f>SUM(G227:G230)</f>
        <v>1574339380.53</v>
      </c>
      <c r="J226" s="77"/>
      <c r="K226" s="71"/>
      <c r="L226" s="71"/>
      <c r="M226" s="71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spans="1:26" ht="15.75" x14ac:dyDescent="0.25">
      <c r="A227" s="140"/>
      <c r="B227" s="138">
        <v>4705</v>
      </c>
      <c r="C227" s="71" t="s">
        <v>121</v>
      </c>
      <c r="D227" s="77"/>
      <c r="E227" s="115"/>
      <c r="F227" s="77"/>
      <c r="G227" s="122">
        <f>SUM(E228:E229)</f>
        <v>1539457697.53</v>
      </c>
      <c r="H227" s="115"/>
      <c r="I227" s="115"/>
      <c r="J227" s="77"/>
      <c r="K227" s="71"/>
      <c r="L227" s="71"/>
      <c r="M227" s="71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spans="1:26" ht="15.75" x14ac:dyDescent="0.25">
      <c r="A228" s="140"/>
      <c r="B228" s="138"/>
      <c r="C228" s="71" t="s">
        <v>245</v>
      </c>
      <c r="D228" s="77"/>
      <c r="E228" s="115">
        <v>1292415189.3399999</v>
      </c>
      <c r="F228" s="77"/>
      <c r="G228" s="115"/>
      <c r="H228" s="115"/>
      <c r="I228" s="115"/>
      <c r="J228" s="116"/>
      <c r="K228" s="71"/>
      <c r="L228" s="71"/>
      <c r="M228" s="71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</row>
    <row r="229" spans="1:26" ht="15.75" x14ac:dyDescent="0.25">
      <c r="A229" s="140"/>
      <c r="B229" s="138"/>
      <c r="C229" s="71" t="s">
        <v>246</v>
      </c>
      <c r="D229" s="77"/>
      <c r="E229" s="122">
        <v>247042508.19</v>
      </c>
      <c r="F229" s="77"/>
      <c r="G229" s="115"/>
      <c r="H229" s="115"/>
      <c r="I229" s="115"/>
      <c r="J229" s="116"/>
      <c r="K229" s="71"/>
      <c r="L229" s="73"/>
      <c r="M229" s="73"/>
      <c r="N229" s="144"/>
      <c r="O229" s="144"/>
      <c r="P229" s="144"/>
      <c r="Q229" s="144"/>
      <c r="R229" s="144"/>
      <c r="S229" s="144"/>
      <c r="T229" s="144"/>
      <c r="U229" s="144"/>
      <c r="V229" s="144"/>
      <c r="W229" s="144"/>
      <c r="X229" s="144"/>
      <c r="Y229" s="144"/>
      <c r="Z229" s="144"/>
    </row>
    <row r="230" spans="1:26" ht="15.75" x14ac:dyDescent="0.25">
      <c r="A230" s="140"/>
      <c r="B230" s="138">
        <v>4722</v>
      </c>
      <c r="C230" s="71" t="s">
        <v>122</v>
      </c>
      <c r="D230" s="77"/>
      <c r="E230" s="134"/>
      <c r="F230" s="77"/>
      <c r="G230" s="122">
        <f>SUM(E231:E232)</f>
        <v>34881683</v>
      </c>
      <c r="H230" s="115"/>
      <c r="I230" s="115"/>
      <c r="J230" s="77"/>
      <c r="K230" s="71"/>
      <c r="L230" s="73"/>
      <c r="M230" s="73"/>
      <c r="N230" s="144"/>
      <c r="O230" s="144"/>
      <c r="P230" s="144"/>
      <c r="Q230" s="144"/>
      <c r="R230" s="144"/>
      <c r="S230" s="144"/>
      <c r="T230" s="144"/>
      <c r="U230" s="144"/>
      <c r="V230" s="144"/>
      <c r="W230" s="144"/>
      <c r="X230" s="144"/>
      <c r="Y230" s="144"/>
      <c r="Z230" s="144"/>
    </row>
    <row r="231" spans="1:26" ht="15.75" x14ac:dyDescent="0.25">
      <c r="A231" s="140"/>
      <c r="B231" s="138"/>
      <c r="C231" s="71" t="s">
        <v>500</v>
      </c>
      <c r="D231" s="77"/>
      <c r="E231" s="134">
        <v>34881683</v>
      </c>
      <c r="F231" s="77"/>
      <c r="G231" s="123"/>
      <c r="H231" s="115"/>
      <c r="I231" s="115"/>
      <c r="J231" s="77"/>
      <c r="K231" s="71"/>
      <c r="L231" s="73"/>
      <c r="M231" s="73"/>
      <c r="N231" s="144"/>
      <c r="O231" s="144"/>
      <c r="P231" s="144"/>
      <c r="Q231" s="144"/>
      <c r="R231" s="144"/>
      <c r="S231" s="144"/>
      <c r="T231" s="144"/>
      <c r="U231" s="144"/>
      <c r="V231" s="144"/>
      <c r="W231" s="144"/>
      <c r="X231" s="144"/>
      <c r="Y231" s="144"/>
      <c r="Z231" s="144"/>
    </row>
    <row r="232" spans="1:26" ht="15.75" x14ac:dyDescent="0.25">
      <c r="A232" s="140"/>
      <c r="B232" s="138"/>
      <c r="C232" s="71" t="s">
        <v>545</v>
      </c>
      <c r="D232" s="77"/>
      <c r="E232" s="122">
        <v>0</v>
      </c>
      <c r="F232" s="77"/>
      <c r="G232" s="123"/>
      <c r="H232" s="115"/>
      <c r="I232" s="115"/>
      <c r="J232" s="77"/>
      <c r="K232" s="71"/>
      <c r="L232" s="73"/>
      <c r="M232" s="73"/>
      <c r="N232" s="144"/>
      <c r="O232" s="144"/>
      <c r="P232" s="144"/>
      <c r="Q232" s="144"/>
      <c r="R232" s="144"/>
      <c r="S232" s="144"/>
      <c r="T232" s="144"/>
      <c r="U232" s="144"/>
      <c r="V232" s="144"/>
      <c r="W232" s="144"/>
      <c r="X232" s="144"/>
      <c r="Y232" s="144"/>
      <c r="Z232" s="144"/>
    </row>
    <row r="233" spans="1:26" ht="15.75" x14ac:dyDescent="0.25">
      <c r="A233" s="140"/>
      <c r="B233" s="138"/>
      <c r="C233" s="71"/>
      <c r="D233" s="77"/>
      <c r="E233" s="134"/>
      <c r="F233" s="77"/>
      <c r="G233" s="123"/>
      <c r="H233" s="115"/>
      <c r="I233" s="115"/>
      <c r="J233" s="77"/>
      <c r="K233" s="71"/>
      <c r="L233" s="73"/>
      <c r="M233" s="73"/>
      <c r="N233" s="144"/>
      <c r="O233" s="144"/>
      <c r="P233" s="144"/>
      <c r="Q233" s="144"/>
      <c r="R233" s="144"/>
      <c r="S233" s="144"/>
      <c r="T233" s="144"/>
      <c r="U233" s="144"/>
      <c r="V233" s="144"/>
      <c r="W233" s="144"/>
      <c r="X233" s="144"/>
      <c r="Y233" s="144"/>
      <c r="Z233" s="144"/>
    </row>
    <row r="234" spans="1:26" ht="15.75" x14ac:dyDescent="0.25">
      <c r="A234" s="140">
        <v>48</v>
      </c>
      <c r="B234" s="140"/>
      <c r="C234" s="73" t="s">
        <v>108</v>
      </c>
      <c r="D234" s="120"/>
      <c r="E234" s="120"/>
      <c r="F234" s="120"/>
      <c r="G234" s="120"/>
      <c r="H234" s="120"/>
      <c r="I234" s="121">
        <f>G235</f>
        <v>129430854.83</v>
      </c>
      <c r="J234" s="77"/>
      <c r="K234" s="71"/>
      <c r="L234" s="71"/>
      <c r="M234" s="71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spans="1:26" ht="15.75" x14ac:dyDescent="0.25">
      <c r="A235" s="140"/>
      <c r="B235" s="138">
        <v>4808</v>
      </c>
      <c r="C235" s="71" t="s">
        <v>248</v>
      </c>
      <c r="D235" s="77"/>
      <c r="E235" s="115"/>
      <c r="F235" s="77"/>
      <c r="G235" s="122">
        <f>SUM(E236:E238)</f>
        <v>129430854.83</v>
      </c>
      <c r="H235" s="115"/>
      <c r="I235" s="115"/>
      <c r="J235" s="77"/>
      <c r="K235" s="71"/>
      <c r="L235" s="71"/>
      <c r="M235" s="71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spans="1:26" ht="15.75" x14ac:dyDescent="0.25">
      <c r="A236" s="140"/>
      <c r="B236" s="138"/>
      <c r="C236" s="71" t="s">
        <v>249</v>
      </c>
      <c r="D236" s="77"/>
      <c r="E236" s="115">
        <v>129417964.83</v>
      </c>
      <c r="F236" s="77"/>
      <c r="G236" s="123"/>
      <c r="H236" s="115"/>
      <c r="I236" s="115"/>
      <c r="J236" s="77"/>
      <c r="K236" s="71"/>
      <c r="L236" s="71"/>
      <c r="M236" s="71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spans="1:26" ht="15.75" x14ac:dyDescent="0.25">
      <c r="A237" s="140"/>
      <c r="B237" s="138"/>
      <c r="C237" s="71" t="s">
        <v>250</v>
      </c>
      <c r="D237" s="77"/>
      <c r="E237" s="123">
        <v>12890</v>
      </c>
      <c r="F237" s="115"/>
      <c r="G237" s="115"/>
      <c r="H237" s="115"/>
      <c r="I237" s="115"/>
      <c r="J237" s="77"/>
      <c r="K237" s="71"/>
      <c r="L237" s="71"/>
      <c r="M237" s="71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spans="1:26" ht="15.75" x14ac:dyDescent="0.25">
      <c r="A238" s="140"/>
      <c r="B238" s="138"/>
      <c r="C238" s="71" t="s">
        <v>109</v>
      </c>
      <c r="D238" s="77"/>
      <c r="E238" s="130">
        <v>0</v>
      </c>
      <c r="F238" s="115"/>
      <c r="G238" s="115"/>
      <c r="H238" s="115"/>
      <c r="I238" s="115"/>
      <c r="J238" s="77"/>
      <c r="K238" s="71"/>
      <c r="L238" s="71"/>
      <c r="M238" s="71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spans="1:26" ht="15.75" x14ac:dyDescent="0.25">
      <c r="A239" s="140"/>
      <c r="B239" s="138"/>
      <c r="C239" s="71"/>
      <c r="D239" s="77"/>
      <c r="E239" s="115"/>
      <c r="F239" s="115"/>
      <c r="G239" s="115"/>
      <c r="H239" s="115"/>
      <c r="I239" s="115"/>
      <c r="J239" s="77"/>
      <c r="K239" s="71"/>
      <c r="L239" s="71"/>
      <c r="M239" s="71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</row>
    <row r="240" spans="1:26" ht="16.5" thickBot="1" x14ac:dyDescent="0.25">
      <c r="A240" s="81"/>
      <c r="B240" s="81"/>
      <c r="C240" s="79" t="s">
        <v>252</v>
      </c>
      <c r="D240" s="131"/>
      <c r="E240" s="131"/>
      <c r="F240" s="131"/>
      <c r="G240" s="131"/>
      <c r="H240" s="131"/>
      <c r="I240" s="128">
        <f>+I212+I234+I226+I215</f>
        <v>2576484717.3099999</v>
      </c>
      <c r="J240" s="77"/>
      <c r="K240" s="71"/>
      <c r="L240" s="71"/>
      <c r="M240" s="71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</row>
    <row r="241" spans="1:26" ht="16.5" thickTop="1" x14ac:dyDescent="0.25">
      <c r="A241" s="81"/>
      <c r="B241" s="81"/>
      <c r="C241" s="80"/>
      <c r="D241" s="131"/>
      <c r="E241" s="131"/>
      <c r="F241" s="131"/>
      <c r="G241" s="131"/>
      <c r="H241" s="131"/>
      <c r="I241" s="241"/>
      <c r="J241" s="77"/>
      <c r="K241" s="71"/>
      <c r="L241" s="73"/>
      <c r="M241" s="73"/>
      <c r="N241" s="144"/>
      <c r="O241" s="144"/>
      <c r="P241" s="144"/>
      <c r="Q241" s="144"/>
      <c r="R241" s="144"/>
      <c r="S241" s="144"/>
      <c r="T241" s="144"/>
      <c r="U241" s="144"/>
      <c r="V241" s="144"/>
      <c r="W241" s="144"/>
      <c r="X241" s="144"/>
      <c r="Y241" s="144"/>
      <c r="Z241" s="144"/>
    </row>
    <row r="242" spans="1:26" ht="15.75" x14ac:dyDescent="0.25">
      <c r="A242" s="140">
        <v>5</v>
      </c>
      <c r="B242" s="140"/>
      <c r="C242" s="81" t="s">
        <v>253</v>
      </c>
      <c r="D242" s="120"/>
      <c r="E242" s="120"/>
      <c r="F242" s="120"/>
      <c r="G242" s="120"/>
      <c r="H242" s="120"/>
      <c r="I242" s="120"/>
      <c r="J242" s="77"/>
      <c r="K242" s="71"/>
      <c r="L242" s="71"/>
      <c r="M242" s="71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</row>
    <row r="243" spans="1:26" ht="15.75" x14ac:dyDescent="0.25">
      <c r="A243" s="140"/>
      <c r="B243" s="138"/>
      <c r="C243" s="71"/>
      <c r="D243" s="120"/>
      <c r="E243" s="120"/>
      <c r="F243" s="120"/>
      <c r="G243" s="120"/>
      <c r="H243" s="120"/>
      <c r="I243" s="120"/>
      <c r="J243" s="77"/>
      <c r="K243" s="71"/>
      <c r="L243" s="71"/>
      <c r="M243" s="71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</row>
    <row r="244" spans="1:26" ht="15.75" x14ac:dyDescent="0.25">
      <c r="A244" s="140">
        <v>51</v>
      </c>
      <c r="B244" s="140"/>
      <c r="C244" s="73" t="s">
        <v>254</v>
      </c>
      <c r="D244" s="120"/>
      <c r="E244" s="120"/>
      <c r="F244" s="120"/>
      <c r="G244" s="120"/>
      <c r="H244" s="120"/>
      <c r="I244" s="121">
        <f>SUM(G245:G290)</f>
        <v>1971713690.3200002</v>
      </c>
      <c r="J244" s="131"/>
      <c r="K244" s="71"/>
      <c r="L244" s="71"/>
      <c r="M244" s="71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</row>
    <row r="245" spans="1:26" ht="15.75" x14ac:dyDescent="0.25">
      <c r="A245" s="140"/>
      <c r="B245" s="138">
        <v>5101</v>
      </c>
      <c r="C245" s="71" t="s">
        <v>126</v>
      </c>
      <c r="D245" s="115"/>
      <c r="E245" s="115"/>
      <c r="F245" s="115"/>
      <c r="G245" s="122">
        <f>SUM(E246:E250)</f>
        <v>847615177</v>
      </c>
      <c r="H245" s="115"/>
      <c r="I245" s="115"/>
      <c r="J245" s="77"/>
      <c r="K245" s="71"/>
      <c r="L245" s="71"/>
      <c r="M245" s="71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</row>
    <row r="246" spans="1:26" ht="15.75" x14ac:dyDescent="0.25">
      <c r="A246" s="140"/>
      <c r="B246" s="138"/>
      <c r="C246" s="71" t="s">
        <v>255</v>
      </c>
      <c r="D246" s="115"/>
      <c r="E246" s="115">
        <v>799962322</v>
      </c>
      <c r="F246" s="115"/>
      <c r="G246" s="115"/>
      <c r="H246" s="115"/>
      <c r="I246" s="115"/>
      <c r="J246" s="116"/>
      <c r="K246" s="71"/>
      <c r="L246" s="71"/>
      <c r="M246" s="71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</row>
    <row r="247" spans="1:26" ht="15.75" x14ac:dyDescent="0.25">
      <c r="A247" s="140"/>
      <c r="B247" s="138"/>
      <c r="C247" s="74" t="s">
        <v>256</v>
      </c>
      <c r="D247" s="115"/>
      <c r="E247" s="115">
        <v>10002266</v>
      </c>
      <c r="F247" s="115"/>
      <c r="G247" s="115"/>
      <c r="H247" s="115"/>
      <c r="I247" s="115"/>
      <c r="J247" s="116"/>
      <c r="K247" s="71"/>
      <c r="L247" s="71"/>
      <c r="M247" s="71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</row>
    <row r="248" spans="1:26" ht="15.75" x14ac:dyDescent="0.25">
      <c r="A248" s="140"/>
      <c r="B248" s="138"/>
      <c r="C248" s="71" t="s">
        <v>228</v>
      </c>
      <c r="D248" s="115"/>
      <c r="E248" s="115">
        <v>26460891</v>
      </c>
      <c r="F248" s="115"/>
      <c r="G248" s="115"/>
      <c r="H248" s="115"/>
      <c r="I248" s="115"/>
      <c r="J248" s="77"/>
      <c r="K248" s="71"/>
      <c r="L248" s="71"/>
      <c r="M248" s="71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</row>
    <row r="249" spans="1:26" ht="15.75" x14ac:dyDescent="0.25">
      <c r="A249" s="140"/>
      <c r="B249" s="138"/>
      <c r="C249" s="71" t="s">
        <v>257</v>
      </c>
      <c r="D249" s="115"/>
      <c r="E249" s="115">
        <v>7518542</v>
      </c>
      <c r="F249" s="115"/>
      <c r="G249" s="115"/>
      <c r="H249" s="115"/>
      <c r="I249" s="115"/>
      <c r="J249" s="77"/>
      <c r="K249" s="71"/>
      <c r="L249" s="71"/>
      <c r="M249" s="71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</row>
    <row r="250" spans="1:26" ht="15.75" x14ac:dyDescent="0.25">
      <c r="A250" s="140"/>
      <c r="B250" s="138"/>
      <c r="C250" s="71" t="s">
        <v>258</v>
      </c>
      <c r="D250" s="115"/>
      <c r="E250" s="122">
        <v>3671156</v>
      </c>
      <c r="F250" s="115"/>
      <c r="G250" s="115"/>
      <c r="H250" s="115"/>
      <c r="I250" s="115"/>
      <c r="J250" s="77"/>
      <c r="K250" s="71"/>
      <c r="L250" s="71"/>
      <c r="M250" s="71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</row>
    <row r="251" spans="1:26" ht="15.75" x14ac:dyDescent="0.25">
      <c r="A251" s="140"/>
      <c r="B251" s="138">
        <v>5102</v>
      </c>
      <c r="C251" s="71" t="s">
        <v>495</v>
      </c>
      <c r="D251" s="115"/>
      <c r="E251" s="123"/>
      <c r="F251" s="115"/>
      <c r="G251" s="122">
        <f>E252</f>
        <v>879736</v>
      </c>
      <c r="H251" s="115"/>
      <c r="I251" s="115"/>
      <c r="J251" s="77"/>
      <c r="K251" s="71"/>
      <c r="L251" s="71"/>
      <c r="M251" s="71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</row>
    <row r="252" spans="1:26" ht="15.75" x14ac:dyDescent="0.25">
      <c r="A252" s="140"/>
      <c r="B252" s="138"/>
      <c r="C252" s="71" t="s">
        <v>429</v>
      </c>
      <c r="D252" s="115"/>
      <c r="E252" s="122">
        <v>879736</v>
      </c>
      <c r="F252" s="115"/>
      <c r="G252" s="115"/>
      <c r="H252" s="115"/>
      <c r="I252" s="115"/>
      <c r="J252" s="77"/>
      <c r="K252" s="71"/>
      <c r="L252" s="71"/>
      <c r="M252" s="71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</row>
    <row r="253" spans="1:26" ht="15.75" x14ac:dyDescent="0.25">
      <c r="A253" s="140"/>
      <c r="B253" s="138">
        <v>5103</v>
      </c>
      <c r="C253" s="71" t="s">
        <v>127</v>
      </c>
      <c r="D253" s="115"/>
      <c r="E253" s="115"/>
      <c r="F253" s="115"/>
      <c r="G253" s="122">
        <f>SUM(E254:E258)</f>
        <v>242590600</v>
      </c>
      <c r="H253" s="115"/>
      <c r="I253" s="115"/>
      <c r="J253" s="77"/>
      <c r="K253" s="71"/>
      <c r="L253" s="71"/>
      <c r="M253" s="71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</row>
    <row r="254" spans="1:26" ht="15.75" x14ac:dyDescent="0.25">
      <c r="A254" s="140"/>
      <c r="B254" s="138"/>
      <c r="C254" s="71" t="s">
        <v>232</v>
      </c>
      <c r="D254" s="115"/>
      <c r="E254" s="115">
        <v>36440800</v>
      </c>
      <c r="F254" s="115"/>
      <c r="G254" s="115"/>
      <c r="H254" s="115"/>
      <c r="I254" s="115"/>
      <c r="J254" s="77"/>
      <c r="K254" s="71"/>
      <c r="L254" s="81"/>
      <c r="M254" s="81"/>
      <c r="N254" s="148"/>
      <c r="O254" s="148"/>
      <c r="P254" s="148"/>
      <c r="Q254" s="148"/>
      <c r="R254" s="148"/>
      <c r="S254" s="148"/>
      <c r="T254" s="148"/>
      <c r="U254" s="148"/>
      <c r="V254" s="148"/>
      <c r="W254" s="148"/>
      <c r="X254" s="148"/>
      <c r="Y254" s="148"/>
      <c r="Z254" s="148"/>
    </row>
    <row r="255" spans="1:26" ht="15.75" x14ac:dyDescent="0.25">
      <c r="A255" s="140"/>
      <c r="B255" s="138"/>
      <c r="C255" s="71" t="s">
        <v>259</v>
      </c>
      <c r="D255" s="115"/>
      <c r="E255" s="115">
        <v>85682357</v>
      </c>
      <c r="F255" s="115"/>
      <c r="G255" s="115"/>
      <c r="H255" s="115"/>
      <c r="I255" s="115"/>
      <c r="J255" s="77"/>
      <c r="K255" s="71"/>
      <c r="L255" s="71"/>
      <c r="M255" s="71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</row>
    <row r="256" spans="1:26" ht="15.75" x14ac:dyDescent="0.25">
      <c r="A256" s="140"/>
      <c r="B256" s="138"/>
      <c r="C256" s="71" t="s">
        <v>260</v>
      </c>
      <c r="D256" s="115"/>
      <c r="E256" s="115">
        <v>8095900</v>
      </c>
      <c r="F256" s="115"/>
      <c r="G256" s="115"/>
      <c r="H256" s="115"/>
      <c r="I256" s="115"/>
      <c r="J256" s="77"/>
      <c r="K256" s="71"/>
      <c r="L256" s="73"/>
      <c r="M256" s="73"/>
      <c r="N256" s="144"/>
      <c r="O256" s="144"/>
      <c r="P256" s="144"/>
      <c r="Q256" s="144"/>
      <c r="R256" s="144"/>
      <c r="S256" s="144"/>
      <c r="T256" s="144"/>
      <c r="U256" s="144"/>
      <c r="V256" s="144"/>
      <c r="W256" s="144"/>
      <c r="X256" s="144"/>
      <c r="Y256" s="144"/>
      <c r="Z256" s="144"/>
    </row>
    <row r="257" spans="1:26" ht="15.75" x14ac:dyDescent="0.25">
      <c r="A257" s="140"/>
      <c r="B257" s="138"/>
      <c r="C257" s="74" t="s">
        <v>261</v>
      </c>
      <c r="D257" s="115"/>
      <c r="E257" s="115">
        <v>59445242</v>
      </c>
      <c r="F257" s="115"/>
      <c r="G257" s="115"/>
      <c r="H257" s="115"/>
      <c r="I257" s="115"/>
      <c r="J257" s="77"/>
      <c r="K257" s="71"/>
      <c r="L257" s="73"/>
      <c r="M257" s="73"/>
      <c r="N257" s="144"/>
      <c r="O257" s="144"/>
      <c r="P257" s="144"/>
      <c r="Q257" s="144"/>
      <c r="R257" s="144"/>
      <c r="S257" s="144"/>
      <c r="T257" s="144"/>
      <c r="U257" s="144"/>
      <c r="V257" s="144"/>
      <c r="W257" s="144"/>
      <c r="X257" s="144"/>
      <c r="Y257" s="144"/>
      <c r="Z257" s="144"/>
    </row>
    <row r="258" spans="1:26" ht="15.75" x14ac:dyDescent="0.25">
      <c r="A258" s="140"/>
      <c r="B258" s="138"/>
      <c r="C258" s="74" t="s">
        <v>262</v>
      </c>
      <c r="D258" s="115"/>
      <c r="E258" s="122">
        <v>52926301</v>
      </c>
      <c r="F258" s="115"/>
      <c r="G258" s="115"/>
      <c r="H258" s="115"/>
      <c r="I258" s="115"/>
      <c r="J258" s="77"/>
      <c r="K258" s="71"/>
      <c r="L258" s="73"/>
      <c r="M258" s="73"/>
      <c r="N258" s="144"/>
      <c r="O258" s="144"/>
      <c r="P258" s="144"/>
      <c r="Q258" s="144"/>
      <c r="R258" s="144"/>
      <c r="S258" s="144"/>
      <c r="T258" s="144"/>
      <c r="U258" s="144"/>
      <c r="V258" s="144"/>
      <c r="W258" s="144"/>
      <c r="X258" s="144"/>
      <c r="Y258" s="144"/>
      <c r="Z258" s="144"/>
    </row>
    <row r="259" spans="1:26" ht="15.75" x14ac:dyDescent="0.25">
      <c r="A259" s="140"/>
      <c r="B259" s="138">
        <v>5104</v>
      </c>
      <c r="C259" s="74" t="s">
        <v>263</v>
      </c>
      <c r="D259" s="115"/>
      <c r="E259" s="115"/>
      <c r="F259" s="115"/>
      <c r="G259" s="122">
        <f>SUM(E260:E261)</f>
        <v>45561100</v>
      </c>
      <c r="H259" s="115"/>
      <c r="I259" s="115"/>
      <c r="J259" s="77"/>
      <c r="K259" s="71"/>
      <c r="L259" s="73"/>
      <c r="M259" s="73"/>
      <c r="N259" s="144"/>
      <c r="O259" s="144"/>
      <c r="P259" s="144"/>
      <c r="Q259" s="144"/>
      <c r="R259" s="144"/>
      <c r="S259" s="144"/>
      <c r="T259" s="144"/>
      <c r="U259" s="144"/>
      <c r="V259" s="144"/>
      <c r="W259" s="144"/>
      <c r="X259" s="144"/>
      <c r="Y259" s="144"/>
      <c r="Z259" s="144"/>
    </row>
    <row r="260" spans="1:26" ht="15.75" x14ac:dyDescent="0.25">
      <c r="A260" s="140"/>
      <c r="B260" s="138"/>
      <c r="C260" s="71" t="s">
        <v>264</v>
      </c>
      <c r="D260" s="77"/>
      <c r="E260" s="115">
        <v>27333100</v>
      </c>
      <c r="F260" s="115"/>
      <c r="G260" s="115"/>
      <c r="H260" s="115"/>
      <c r="I260" s="115"/>
      <c r="J260" s="77"/>
      <c r="K260" s="71"/>
      <c r="L260" s="71"/>
      <c r="M260" s="71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</row>
    <row r="261" spans="1:26" ht="15.75" x14ac:dyDescent="0.25">
      <c r="A261" s="140"/>
      <c r="B261" s="138"/>
      <c r="C261" s="71" t="s">
        <v>265</v>
      </c>
      <c r="D261" s="77"/>
      <c r="E261" s="122">
        <v>18228000</v>
      </c>
      <c r="F261" s="115"/>
      <c r="G261" s="115"/>
      <c r="H261" s="115"/>
      <c r="I261" s="115"/>
      <c r="J261" s="77"/>
      <c r="K261" s="71"/>
      <c r="L261" s="71"/>
      <c r="M261" s="71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</row>
    <row r="262" spans="1:26" ht="15.75" x14ac:dyDescent="0.25">
      <c r="A262" s="140"/>
      <c r="B262" s="138">
        <v>5107</v>
      </c>
      <c r="C262" s="71" t="s">
        <v>129</v>
      </c>
      <c r="D262" s="115"/>
      <c r="E262" s="115"/>
      <c r="F262" s="115"/>
      <c r="G262" s="122">
        <f>SUM(E263:E269)</f>
        <v>439547997</v>
      </c>
      <c r="H262" s="115"/>
      <c r="I262" s="115"/>
      <c r="J262" s="77"/>
      <c r="K262" s="71"/>
      <c r="L262" s="71"/>
      <c r="M262" s="71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</row>
    <row r="263" spans="1:26" ht="15.75" x14ac:dyDescent="0.25">
      <c r="A263" s="140"/>
      <c r="B263" s="138"/>
      <c r="C263" s="71" t="s">
        <v>224</v>
      </c>
      <c r="D263" s="77"/>
      <c r="E263" s="115">
        <v>59248957</v>
      </c>
      <c r="F263" s="115"/>
      <c r="G263" s="115"/>
      <c r="H263" s="115"/>
      <c r="I263" s="77"/>
      <c r="J263" s="77"/>
      <c r="K263" s="71"/>
      <c r="L263" s="71"/>
      <c r="M263" s="71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</row>
    <row r="264" spans="1:26" ht="15.75" x14ac:dyDescent="0.25">
      <c r="A264" s="140"/>
      <c r="B264" s="138"/>
      <c r="C264" s="71" t="s">
        <v>223</v>
      </c>
      <c r="D264" s="77"/>
      <c r="E264" s="115">
        <v>85900897</v>
      </c>
      <c r="F264" s="115"/>
      <c r="G264" s="115"/>
      <c r="H264" s="115"/>
      <c r="I264" s="77"/>
      <c r="J264" s="77"/>
      <c r="K264" s="71"/>
      <c r="L264" s="71"/>
      <c r="M264" s="71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</row>
    <row r="265" spans="1:26" ht="15.75" x14ac:dyDescent="0.25">
      <c r="A265" s="140"/>
      <c r="B265" s="138"/>
      <c r="C265" s="71" t="s">
        <v>266</v>
      </c>
      <c r="D265" s="77"/>
      <c r="E265" s="115">
        <v>40578474</v>
      </c>
      <c r="F265" s="115"/>
      <c r="G265" s="115"/>
      <c r="H265" s="115"/>
      <c r="I265" s="77"/>
      <c r="J265" s="77"/>
      <c r="K265" s="71"/>
      <c r="L265" s="71"/>
      <c r="M265" s="71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</row>
    <row r="266" spans="1:26" ht="15.75" x14ac:dyDescent="0.25">
      <c r="A266" s="140"/>
      <c r="B266" s="138"/>
      <c r="C266" s="71" t="s">
        <v>267</v>
      </c>
      <c r="D266" s="77"/>
      <c r="E266" s="115">
        <v>87394147</v>
      </c>
      <c r="F266" s="115"/>
      <c r="G266" s="115"/>
      <c r="H266" s="115"/>
      <c r="I266" s="77"/>
      <c r="J266" s="77"/>
      <c r="K266" s="71"/>
      <c r="L266" s="71"/>
      <c r="M266" s="71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</row>
    <row r="267" spans="1:26" ht="15.75" x14ac:dyDescent="0.25">
      <c r="A267" s="143"/>
      <c r="B267" s="138"/>
      <c r="C267" s="71" t="s">
        <v>268</v>
      </c>
      <c r="D267" s="77"/>
      <c r="E267" s="115">
        <v>81878701</v>
      </c>
      <c r="F267" s="115"/>
      <c r="G267" s="115"/>
      <c r="H267" s="115"/>
      <c r="I267" s="115"/>
      <c r="J267" s="77"/>
      <c r="K267" s="71"/>
      <c r="L267" s="71"/>
      <c r="M267" s="71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</row>
    <row r="268" spans="1:26" ht="15.75" x14ac:dyDescent="0.25">
      <c r="A268" s="143"/>
      <c r="B268" s="138"/>
      <c r="C268" s="71" t="s">
        <v>269</v>
      </c>
      <c r="D268" s="77"/>
      <c r="E268" s="115">
        <v>0</v>
      </c>
      <c r="F268" s="115"/>
      <c r="G268" s="115"/>
      <c r="H268" s="115"/>
      <c r="I268" s="115"/>
      <c r="J268" s="77"/>
      <c r="K268" s="71"/>
      <c r="L268" s="71"/>
      <c r="M268" s="71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</row>
    <row r="269" spans="1:26" ht="15.75" x14ac:dyDescent="0.25">
      <c r="A269" s="143"/>
      <c r="B269" s="138"/>
      <c r="C269" s="71" t="s">
        <v>229</v>
      </c>
      <c r="D269" s="77"/>
      <c r="E269" s="122">
        <f>SUM(D270:D272)</f>
        <v>84546821</v>
      </c>
      <c r="F269" s="115"/>
      <c r="G269" s="115"/>
      <c r="H269" s="115"/>
      <c r="I269" s="115"/>
      <c r="J269" s="77"/>
      <c r="K269" s="71"/>
      <c r="L269" s="71"/>
      <c r="M269" s="71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</row>
    <row r="270" spans="1:26" ht="15.75" x14ac:dyDescent="0.25">
      <c r="A270" s="143"/>
      <c r="B270" s="138"/>
      <c r="C270" s="71" t="s">
        <v>578</v>
      </c>
      <c r="D270" s="77">
        <v>31281672</v>
      </c>
      <c r="E270" s="123"/>
      <c r="F270" s="115"/>
      <c r="G270" s="115"/>
      <c r="H270" s="115"/>
      <c r="I270" s="115"/>
      <c r="J270" s="77"/>
      <c r="K270" s="71"/>
      <c r="L270" s="71"/>
      <c r="M270" s="71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</row>
    <row r="271" spans="1:26" ht="15.75" x14ac:dyDescent="0.25">
      <c r="A271" s="143"/>
      <c r="B271" s="138"/>
      <c r="C271" s="71" t="s">
        <v>579</v>
      </c>
      <c r="D271" s="77">
        <v>37196410</v>
      </c>
      <c r="E271" s="123"/>
      <c r="F271" s="115"/>
      <c r="G271" s="115"/>
      <c r="H271" s="115"/>
      <c r="I271" s="115"/>
      <c r="J271" s="77"/>
      <c r="K271" s="71"/>
      <c r="L271" s="71"/>
      <c r="M271" s="71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</row>
    <row r="272" spans="1:26" ht="15.75" x14ac:dyDescent="0.25">
      <c r="A272" s="143"/>
      <c r="B272" s="138"/>
      <c r="C272" s="71" t="s">
        <v>270</v>
      </c>
      <c r="D272" s="122">
        <v>16068739</v>
      </c>
      <c r="E272" s="115"/>
      <c r="F272" s="115"/>
      <c r="G272" s="115"/>
      <c r="H272" s="115"/>
      <c r="I272" s="115"/>
      <c r="J272" s="77"/>
      <c r="K272" s="71"/>
      <c r="L272" s="71"/>
      <c r="M272" s="71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</row>
    <row r="273" spans="1:26" ht="15.75" x14ac:dyDescent="0.25">
      <c r="A273" s="143"/>
      <c r="B273" s="138">
        <v>5108</v>
      </c>
      <c r="C273" s="71" t="s">
        <v>539</v>
      </c>
      <c r="D273" s="123"/>
      <c r="E273" s="122">
        <f>SUM(D274:D275)</f>
        <v>5193267</v>
      </c>
      <c r="F273" s="115"/>
      <c r="G273" s="122">
        <f>+E273</f>
        <v>5193267</v>
      </c>
      <c r="H273" s="115"/>
      <c r="I273" s="115"/>
      <c r="J273" s="77"/>
      <c r="K273" s="71"/>
      <c r="L273" s="71"/>
      <c r="M273" s="71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</row>
    <row r="274" spans="1:26" ht="15.75" x14ac:dyDescent="0.25">
      <c r="A274" s="143"/>
      <c r="B274" s="138"/>
      <c r="C274" s="71" t="s">
        <v>540</v>
      </c>
      <c r="D274" s="123">
        <v>0</v>
      </c>
      <c r="E274" s="115"/>
      <c r="F274" s="115"/>
      <c r="G274" s="115"/>
      <c r="H274" s="115"/>
      <c r="I274" s="115"/>
      <c r="J274" s="77"/>
      <c r="K274" s="71"/>
      <c r="L274" s="71"/>
      <c r="M274" s="71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</row>
    <row r="275" spans="1:26" ht="15.75" x14ac:dyDescent="0.25">
      <c r="A275" s="143"/>
      <c r="B275" s="138"/>
      <c r="C275" s="71" t="s">
        <v>541</v>
      </c>
      <c r="D275" s="122">
        <v>5193267</v>
      </c>
      <c r="E275" s="115"/>
      <c r="F275" s="115"/>
      <c r="G275" s="115"/>
      <c r="H275" s="115"/>
      <c r="I275" s="115"/>
      <c r="J275" s="77"/>
      <c r="K275" s="71"/>
      <c r="L275" s="71"/>
      <c r="M275" s="71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</row>
    <row r="276" spans="1:26" ht="15.75" x14ac:dyDescent="0.25">
      <c r="A276" s="143"/>
      <c r="B276" s="138">
        <v>5111</v>
      </c>
      <c r="C276" s="71" t="s">
        <v>131</v>
      </c>
      <c r="D276" s="77"/>
      <c r="E276" s="115"/>
      <c r="F276" s="115"/>
      <c r="G276" s="122">
        <f>SUM(E277:E289)</f>
        <v>373561352.32000005</v>
      </c>
      <c r="H276" s="115"/>
      <c r="I276" s="115"/>
      <c r="J276" s="77"/>
      <c r="K276" s="71"/>
      <c r="L276" s="71"/>
      <c r="M276" s="71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</row>
    <row r="277" spans="1:26" ht="15.75" x14ac:dyDescent="0.25">
      <c r="A277" s="143"/>
      <c r="B277" s="138"/>
      <c r="C277" s="71" t="s">
        <v>271</v>
      </c>
      <c r="D277" s="77"/>
      <c r="E277" s="115">
        <v>0</v>
      </c>
      <c r="F277" s="115"/>
      <c r="G277" s="115"/>
      <c r="H277" s="115"/>
      <c r="I277" s="115"/>
      <c r="J277" s="77"/>
      <c r="K277" s="71"/>
      <c r="L277" s="71"/>
      <c r="M277" s="71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</row>
    <row r="278" spans="1:26" ht="15.75" x14ac:dyDescent="0.25">
      <c r="A278" s="143"/>
      <c r="B278" s="138"/>
      <c r="C278" s="71" t="s">
        <v>56</v>
      </c>
      <c r="D278" s="77"/>
      <c r="E278" s="115">
        <v>1787244.33</v>
      </c>
      <c r="F278" s="115"/>
      <c r="G278" s="115"/>
      <c r="H278" s="115"/>
      <c r="I278" s="115"/>
      <c r="J278" s="77"/>
      <c r="K278" s="71"/>
      <c r="L278" s="71"/>
      <c r="M278" s="71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</row>
    <row r="279" spans="1:26" ht="15.75" x14ac:dyDescent="0.25">
      <c r="A279" s="143"/>
      <c r="B279" s="138"/>
      <c r="C279" s="71" t="s">
        <v>272</v>
      </c>
      <c r="D279" s="77"/>
      <c r="E279" s="115">
        <v>4026670</v>
      </c>
      <c r="F279" s="115"/>
      <c r="G279" s="115"/>
      <c r="H279" s="115"/>
      <c r="I279" s="115"/>
      <c r="J279" s="77"/>
      <c r="K279" s="71"/>
      <c r="L279" s="71"/>
      <c r="M279" s="71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</row>
    <row r="280" spans="1:26" ht="15.75" x14ac:dyDescent="0.25">
      <c r="A280" s="143"/>
      <c r="B280" s="138"/>
      <c r="C280" s="71" t="s">
        <v>273</v>
      </c>
      <c r="D280" s="77"/>
      <c r="E280" s="115">
        <v>17141086.129999999</v>
      </c>
      <c r="F280" s="115"/>
      <c r="G280" s="115"/>
      <c r="H280" s="115"/>
      <c r="I280" s="115"/>
      <c r="J280" s="77"/>
      <c r="K280" s="71"/>
      <c r="L280" s="71"/>
      <c r="M280" s="71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</row>
    <row r="281" spans="1:26" ht="15.75" x14ac:dyDescent="0.25">
      <c r="A281" s="143"/>
      <c r="B281" s="138"/>
      <c r="C281" s="71" t="s">
        <v>591</v>
      </c>
      <c r="D281" s="77"/>
      <c r="E281" s="115">
        <v>199920</v>
      </c>
      <c r="F281" s="115"/>
      <c r="G281" s="115"/>
      <c r="H281" s="115"/>
      <c r="I281" s="115"/>
      <c r="J281" s="77"/>
      <c r="K281" s="71"/>
      <c r="L281" s="71"/>
      <c r="M281" s="71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</row>
    <row r="282" spans="1:26" ht="15.75" x14ac:dyDescent="0.25">
      <c r="A282" s="143"/>
      <c r="B282" s="138"/>
      <c r="C282" s="71" t="s">
        <v>592</v>
      </c>
      <c r="D282" s="77"/>
      <c r="E282" s="115">
        <v>139600</v>
      </c>
      <c r="F282" s="115"/>
      <c r="G282" s="115"/>
      <c r="H282" s="115"/>
      <c r="I282" s="115"/>
      <c r="J282" s="77"/>
      <c r="K282" s="71"/>
      <c r="L282" s="71"/>
      <c r="M282" s="71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</row>
    <row r="283" spans="1:26" ht="15.75" x14ac:dyDescent="0.25">
      <c r="A283" s="143"/>
      <c r="B283" s="138"/>
      <c r="C283" s="71" t="s">
        <v>580</v>
      </c>
      <c r="D283" s="77"/>
      <c r="E283" s="115">
        <v>31447114.25</v>
      </c>
      <c r="F283" s="115"/>
      <c r="G283" s="115"/>
      <c r="H283" s="115"/>
      <c r="I283" s="115"/>
      <c r="J283" s="77"/>
      <c r="K283" s="71"/>
      <c r="L283" s="71"/>
      <c r="M283" s="71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</row>
    <row r="284" spans="1:26" ht="15.75" x14ac:dyDescent="0.25">
      <c r="A284" s="143"/>
      <c r="B284" s="138"/>
      <c r="C284" s="71" t="s">
        <v>581</v>
      </c>
      <c r="D284" s="77"/>
      <c r="E284" s="115">
        <v>582080</v>
      </c>
      <c r="F284" s="115"/>
      <c r="G284" s="115"/>
      <c r="H284" s="115"/>
      <c r="I284" s="115"/>
      <c r="J284" s="77"/>
      <c r="K284" s="71"/>
      <c r="L284" s="71"/>
      <c r="M284" s="71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</row>
    <row r="285" spans="1:26" ht="15.75" x14ac:dyDescent="0.25">
      <c r="A285" s="143"/>
      <c r="B285" s="138"/>
      <c r="C285" s="71" t="s">
        <v>593</v>
      </c>
      <c r="D285" s="77"/>
      <c r="E285" s="115">
        <v>33761285</v>
      </c>
      <c r="F285" s="115"/>
      <c r="G285" s="115"/>
      <c r="H285" s="115"/>
      <c r="I285" s="115"/>
      <c r="J285" s="77"/>
      <c r="K285" s="71"/>
      <c r="L285" s="71"/>
      <c r="M285" s="71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</row>
    <row r="286" spans="1:26" ht="15.75" x14ac:dyDescent="0.25">
      <c r="A286" s="143"/>
      <c r="B286" s="138"/>
      <c r="C286" s="71" t="s">
        <v>594</v>
      </c>
      <c r="D286" s="77"/>
      <c r="E286" s="115">
        <v>281688.33</v>
      </c>
      <c r="F286" s="115"/>
      <c r="G286" s="115"/>
      <c r="H286" s="115"/>
      <c r="I286" s="115"/>
      <c r="J286" s="77"/>
      <c r="K286" s="71"/>
      <c r="L286" s="71"/>
      <c r="M286" s="71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</row>
    <row r="287" spans="1:26" ht="15.75" x14ac:dyDescent="0.25">
      <c r="A287" s="143"/>
      <c r="B287" s="138"/>
      <c r="C287" s="71" t="s">
        <v>197</v>
      </c>
      <c r="D287" s="77"/>
      <c r="E287" s="115">
        <v>8806000</v>
      </c>
      <c r="F287" s="115"/>
      <c r="G287" s="115"/>
      <c r="H287" s="115"/>
      <c r="I287" s="115"/>
      <c r="J287" s="77"/>
      <c r="K287" s="71"/>
      <c r="L287" s="71"/>
      <c r="M287" s="71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</row>
    <row r="288" spans="1:26" ht="15.75" x14ac:dyDescent="0.25">
      <c r="A288" s="143"/>
      <c r="B288" s="138"/>
      <c r="C288" s="71" t="s">
        <v>212</v>
      </c>
      <c r="D288" s="77"/>
      <c r="E288" s="115">
        <v>161899299</v>
      </c>
      <c r="F288" s="115"/>
      <c r="G288" s="115"/>
      <c r="H288" s="115"/>
      <c r="I288" s="115"/>
      <c r="J288" s="77"/>
      <c r="K288" s="71"/>
      <c r="L288" s="71"/>
      <c r="M288" s="71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</row>
    <row r="289" spans="1:26" ht="15.75" x14ac:dyDescent="0.25">
      <c r="A289" s="143"/>
      <c r="B289" s="138"/>
      <c r="C289" s="71" t="s">
        <v>213</v>
      </c>
      <c r="D289" s="77"/>
      <c r="E289" s="130">
        <v>113489365.28</v>
      </c>
      <c r="F289" s="115"/>
      <c r="G289" s="115"/>
      <c r="H289" s="115"/>
      <c r="I289" s="115"/>
      <c r="J289" s="77"/>
      <c r="K289" s="71"/>
      <c r="L289" s="71"/>
      <c r="M289" s="71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</row>
    <row r="290" spans="1:26" ht="15.75" x14ac:dyDescent="0.25">
      <c r="A290" s="143"/>
      <c r="B290" s="138">
        <v>5120</v>
      </c>
      <c r="C290" s="74" t="s">
        <v>275</v>
      </c>
      <c r="D290" s="77"/>
      <c r="E290" s="115"/>
      <c r="F290" s="115"/>
      <c r="G290" s="122">
        <f>SUM(E291:E293)</f>
        <v>16764461</v>
      </c>
      <c r="H290" s="115"/>
      <c r="I290" s="115"/>
      <c r="J290" s="116"/>
      <c r="K290" s="71"/>
      <c r="L290" s="71"/>
      <c r="M290" s="71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</row>
    <row r="291" spans="1:26" ht="15.75" x14ac:dyDescent="0.25">
      <c r="A291" s="143"/>
      <c r="B291" s="138"/>
      <c r="C291" s="74" t="s">
        <v>276</v>
      </c>
      <c r="D291" s="77"/>
      <c r="E291" s="123">
        <v>16697461</v>
      </c>
      <c r="F291" s="115"/>
      <c r="G291" s="123"/>
      <c r="H291" s="115"/>
      <c r="I291" s="115"/>
      <c r="J291" s="116"/>
      <c r="K291" s="71"/>
      <c r="L291" s="71"/>
      <c r="M291" s="71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</row>
    <row r="292" spans="1:26" ht="15.75" x14ac:dyDescent="0.25">
      <c r="A292" s="143"/>
      <c r="B292" s="138"/>
      <c r="C292" s="74" t="s">
        <v>545</v>
      </c>
      <c r="D292" s="77"/>
      <c r="E292" s="123">
        <v>0</v>
      </c>
      <c r="F292" s="115"/>
      <c r="G292" s="123"/>
      <c r="H292" s="115"/>
      <c r="I292" s="115"/>
      <c r="J292" s="116"/>
      <c r="K292" s="71"/>
      <c r="L292" s="71"/>
      <c r="M292" s="71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</row>
    <row r="293" spans="1:26" ht="15.75" x14ac:dyDescent="0.25">
      <c r="A293" s="143"/>
      <c r="B293" s="138"/>
      <c r="C293" s="74" t="s">
        <v>414</v>
      </c>
      <c r="D293" s="77"/>
      <c r="E293" s="130">
        <v>67000</v>
      </c>
      <c r="F293" s="115"/>
      <c r="G293" s="123"/>
      <c r="H293" s="115"/>
      <c r="I293" s="115"/>
      <c r="J293" s="116"/>
      <c r="K293" s="71"/>
      <c r="L293" s="71"/>
      <c r="M293" s="71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</row>
    <row r="294" spans="1:26" ht="15.75" x14ac:dyDescent="0.25">
      <c r="A294" s="143"/>
      <c r="B294" s="138"/>
      <c r="D294" s="77"/>
      <c r="E294" s="123"/>
      <c r="F294" s="115"/>
      <c r="G294" s="123"/>
      <c r="H294" s="115"/>
      <c r="I294" s="115"/>
      <c r="J294" s="116"/>
      <c r="K294" s="71"/>
      <c r="L294" s="71"/>
      <c r="M294" s="71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</row>
    <row r="295" spans="1:26" ht="15.75" x14ac:dyDescent="0.25">
      <c r="A295" s="140">
        <v>53</v>
      </c>
      <c r="B295" s="140"/>
      <c r="C295" s="73" t="s">
        <v>278</v>
      </c>
      <c r="D295" s="116"/>
      <c r="E295" s="120"/>
      <c r="F295" s="120"/>
      <c r="G295" s="120"/>
      <c r="H295" s="120"/>
      <c r="I295" s="121">
        <f>+G296+G305+G308</f>
        <v>138667759.88999999</v>
      </c>
      <c r="J295" s="77"/>
      <c r="K295" s="73"/>
      <c r="L295" s="71"/>
      <c r="M295" s="71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</row>
    <row r="296" spans="1:26" ht="15.75" x14ac:dyDescent="0.25">
      <c r="A296" s="140"/>
      <c r="B296" s="138">
        <v>5360</v>
      </c>
      <c r="C296" s="71" t="s">
        <v>279</v>
      </c>
      <c r="D296" s="115"/>
      <c r="E296" s="115"/>
      <c r="F296" s="115"/>
      <c r="G296" s="122">
        <f>SUM(E297:E304)</f>
        <v>94245639.890000001</v>
      </c>
      <c r="H296" s="115"/>
      <c r="I296" s="115"/>
      <c r="J296" s="77"/>
      <c r="K296" s="71"/>
      <c r="L296" s="71"/>
      <c r="M296" s="71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</row>
    <row r="297" spans="1:26" ht="15.75" x14ac:dyDescent="0.25">
      <c r="A297" s="140"/>
      <c r="B297" s="138"/>
      <c r="C297" s="71" t="s">
        <v>68</v>
      </c>
      <c r="D297" s="115"/>
      <c r="E297" s="115">
        <v>7686676</v>
      </c>
      <c r="F297" s="77"/>
      <c r="G297" s="115"/>
      <c r="H297" s="115"/>
      <c r="I297" s="115"/>
      <c r="J297" s="77"/>
      <c r="K297" s="73"/>
      <c r="L297" s="71"/>
      <c r="M297" s="71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</row>
    <row r="298" spans="1:26" ht="15.75" x14ac:dyDescent="0.25">
      <c r="A298" s="140"/>
      <c r="B298" s="138"/>
      <c r="C298" s="71" t="s">
        <v>70</v>
      </c>
      <c r="D298" s="115"/>
      <c r="E298" s="115">
        <v>845060</v>
      </c>
      <c r="F298" s="77"/>
      <c r="G298" s="115"/>
      <c r="H298" s="115"/>
      <c r="I298" s="115"/>
      <c r="J298" s="77"/>
      <c r="K298" s="73"/>
      <c r="L298" s="71"/>
      <c r="M298" s="71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</row>
    <row r="299" spans="1:26" ht="15.75" x14ac:dyDescent="0.25">
      <c r="A299" s="140"/>
      <c r="B299" s="138"/>
      <c r="C299" s="71" t="s">
        <v>71</v>
      </c>
      <c r="D299" s="115"/>
      <c r="E299" s="115">
        <v>33619111</v>
      </c>
      <c r="F299" s="77"/>
      <c r="G299" s="115"/>
      <c r="H299" s="115"/>
      <c r="I299" s="115"/>
      <c r="J299" s="77"/>
      <c r="K299" s="71"/>
      <c r="L299" s="71"/>
      <c r="M299" s="71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</row>
    <row r="300" spans="1:26" ht="15.75" x14ac:dyDescent="0.25">
      <c r="A300" s="140"/>
      <c r="B300" s="138"/>
      <c r="C300" s="74" t="s">
        <v>188</v>
      </c>
      <c r="D300" s="115"/>
      <c r="E300" s="115">
        <v>4707</v>
      </c>
      <c r="F300" s="77"/>
      <c r="G300" s="115"/>
      <c r="H300" s="115"/>
      <c r="I300" s="115"/>
      <c r="J300" s="77"/>
      <c r="K300" s="71"/>
      <c r="L300" s="73"/>
      <c r="M300" s="73"/>
      <c r="N300" s="144"/>
      <c r="O300" s="144"/>
      <c r="P300" s="144"/>
      <c r="Q300" s="144"/>
      <c r="R300" s="144"/>
      <c r="S300" s="144"/>
      <c r="T300" s="144"/>
      <c r="U300" s="144"/>
      <c r="V300" s="144"/>
      <c r="W300" s="144"/>
      <c r="X300" s="144"/>
      <c r="Y300" s="144"/>
      <c r="Z300" s="144"/>
    </row>
    <row r="301" spans="1:26" ht="15.75" x14ac:dyDescent="0.25">
      <c r="A301" s="140"/>
      <c r="B301" s="138"/>
      <c r="C301" s="71" t="s">
        <v>189</v>
      </c>
      <c r="D301" s="115"/>
      <c r="E301" s="115">
        <v>10148725.449999999</v>
      </c>
      <c r="F301" s="77"/>
      <c r="G301" s="115"/>
      <c r="H301" s="115"/>
      <c r="I301" s="115"/>
      <c r="J301" s="77"/>
      <c r="K301" s="71"/>
      <c r="L301" s="73"/>
      <c r="M301" s="73"/>
      <c r="N301" s="144"/>
      <c r="O301" s="144"/>
      <c r="P301" s="144"/>
      <c r="Q301" s="144"/>
      <c r="R301" s="144"/>
      <c r="S301" s="144"/>
      <c r="T301" s="144"/>
      <c r="U301" s="144"/>
      <c r="V301" s="144"/>
      <c r="W301" s="144"/>
      <c r="X301" s="144"/>
      <c r="Y301" s="144"/>
      <c r="Z301" s="144"/>
    </row>
    <row r="302" spans="1:26" ht="15.75" x14ac:dyDescent="0.25">
      <c r="A302" s="140"/>
      <c r="B302" s="138"/>
      <c r="C302" s="71" t="s">
        <v>280</v>
      </c>
      <c r="D302" s="115"/>
      <c r="E302" s="115">
        <v>40922363.439999998</v>
      </c>
      <c r="F302" s="77"/>
      <c r="G302" s="115"/>
      <c r="H302" s="115"/>
      <c r="I302" s="115"/>
      <c r="J302" s="77"/>
      <c r="K302" s="71"/>
      <c r="L302" s="73"/>
      <c r="M302" s="73"/>
      <c r="N302" s="144"/>
      <c r="O302" s="144"/>
      <c r="P302" s="144"/>
      <c r="Q302" s="144"/>
      <c r="R302" s="144"/>
      <c r="S302" s="144"/>
      <c r="T302" s="144"/>
      <c r="U302" s="144"/>
      <c r="V302" s="144"/>
      <c r="W302" s="144"/>
      <c r="X302" s="144"/>
      <c r="Y302" s="144"/>
      <c r="Z302" s="144"/>
    </row>
    <row r="303" spans="1:26" ht="15.75" x14ac:dyDescent="0.25">
      <c r="A303" s="140"/>
      <c r="B303" s="138"/>
      <c r="C303" s="71" t="s">
        <v>181</v>
      </c>
      <c r="D303" s="115"/>
      <c r="E303" s="115">
        <v>852329</v>
      </c>
      <c r="F303" s="77"/>
      <c r="G303" s="115"/>
      <c r="H303" s="115"/>
      <c r="I303" s="115"/>
      <c r="J303" s="77"/>
      <c r="K303" s="71"/>
      <c r="L303" s="71"/>
      <c r="M303" s="71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</row>
    <row r="304" spans="1:26" ht="15.75" x14ac:dyDescent="0.25">
      <c r="A304" s="140"/>
      <c r="B304" s="138"/>
      <c r="C304" s="71" t="s">
        <v>77</v>
      </c>
      <c r="D304" s="115"/>
      <c r="E304" s="122">
        <v>166668</v>
      </c>
      <c r="F304" s="77"/>
      <c r="G304" s="115"/>
      <c r="H304" s="115"/>
      <c r="I304" s="115"/>
      <c r="J304" s="77"/>
      <c r="K304" s="71"/>
      <c r="L304" s="71"/>
      <c r="M304" s="71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</row>
    <row r="305" spans="1:26" ht="15.75" x14ac:dyDescent="0.25">
      <c r="A305" s="140"/>
      <c r="B305" s="138">
        <v>5366</v>
      </c>
      <c r="C305" s="71" t="s">
        <v>134</v>
      </c>
      <c r="D305" s="115"/>
      <c r="E305" s="115"/>
      <c r="F305" s="77"/>
      <c r="G305" s="122">
        <f>SUM(E306:E307)</f>
        <v>44422120</v>
      </c>
      <c r="H305" s="115"/>
      <c r="I305" s="115"/>
      <c r="J305" s="77"/>
      <c r="K305" s="71"/>
      <c r="L305" s="71"/>
      <c r="M305" s="71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</row>
    <row r="306" spans="1:26" ht="15.75" x14ac:dyDescent="0.25">
      <c r="A306" s="140"/>
      <c r="B306" s="138"/>
      <c r="C306" s="71" t="s">
        <v>197</v>
      </c>
      <c r="D306" s="115"/>
      <c r="E306" s="115">
        <v>43435452</v>
      </c>
      <c r="F306" s="77"/>
      <c r="G306" s="115"/>
      <c r="H306" s="115"/>
      <c r="I306" s="115"/>
      <c r="J306" s="77"/>
      <c r="K306" s="71"/>
      <c r="L306" s="71"/>
      <c r="M306" s="71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</row>
    <row r="307" spans="1:26" ht="15.75" x14ac:dyDescent="0.25">
      <c r="A307" s="140"/>
      <c r="B307" s="138"/>
      <c r="C307" s="71" t="s">
        <v>281</v>
      </c>
      <c r="D307" s="115"/>
      <c r="E307" s="122">
        <v>986668</v>
      </c>
      <c r="F307" s="77"/>
      <c r="G307" s="115"/>
      <c r="H307" s="115"/>
      <c r="I307" s="115"/>
      <c r="J307" s="132"/>
      <c r="K307" s="71"/>
      <c r="L307" s="71"/>
      <c r="M307" s="71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</row>
    <row r="308" spans="1:26" ht="15.75" x14ac:dyDescent="0.25">
      <c r="A308" s="140"/>
      <c r="B308" s="138">
        <v>5368</v>
      </c>
      <c r="C308" s="71" t="s">
        <v>282</v>
      </c>
      <c r="D308" s="115"/>
      <c r="E308" s="123"/>
      <c r="F308" s="77"/>
      <c r="G308" s="122">
        <f>E309</f>
        <v>0</v>
      </c>
      <c r="H308" s="115"/>
      <c r="I308" s="115"/>
      <c r="J308" s="132"/>
      <c r="K308" s="71"/>
      <c r="L308" s="71"/>
      <c r="M308" s="71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</row>
    <row r="309" spans="1:26" ht="15.75" x14ac:dyDescent="0.25">
      <c r="A309" s="140"/>
      <c r="B309" s="138"/>
      <c r="C309" s="71" t="s">
        <v>292</v>
      </c>
      <c r="D309" s="115"/>
      <c r="E309" s="122">
        <v>0</v>
      </c>
      <c r="F309" s="77"/>
      <c r="G309" s="123"/>
      <c r="H309" s="115"/>
      <c r="I309" s="115"/>
      <c r="J309" s="132"/>
      <c r="K309" s="71"/>
      <c r="L309" s="71"/>
      <c r="M309" s="71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</row>
    <row r="310" spans="1:26" ht="15.75" x14ac:dyDescent="0.25">
      <c r="A310" s="140">
        <v>57</v>
      </c>
      <c r="B310" s="138"/>
      <c r="C310" s="73" t="s">
        <v>283</v>
      </c>
      <c r="D310" s="115"/>
      <c r="E310" s="123"/>
      <c r="F310" s="77"/>
      <c r="G310" s="115"/>
      <c r="H310" s="115"/>
      <c r="I310" s="133">
        <f>G311</f>
        <v>-759300</v>
      </c>
      <c r="J310" s="132"/>
      <c r="K310" s="71"/>
      <c r="L310" s="71"/>
      <c r="M310" s="71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</row>
    <row r="311" spans="1:26" ht="15.75" x14ac:dyDescent="0.25">
      <c r="A311" s="140"/>
      <c r="B311" s="138">
        <v>5720</v>
      </c>
      <c r="C311" s="74" t="s">
        <v>136</v>
      </c>
      <c r="D311" s="115"/>
      <c r="E311" s="115"/>
      <c r="F311" s="77"/>
      <c r="G311" s="122">
        <f>+E312</f>
        <v>-759300</v>
      </c>
      <c r="H311" s="115"/>
      <c r="I311" s="115"/>
      <c r="J311" s="77"/>
      <c r="K311" s="71"/>
      <c r="L311" s="71"/>
      <c r="M311" s="71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</row>
    <row r="312" spans="1:26" ht="15.75" x14ac:dyDescent="0.25">
      <c r="A312" s="140"/>
      <c r="B312" s="138"/>
      <c r="C312" s="71" t="s">
        <v>284</v>
      </c>
      <c r="D312" s="115"/>
      <c r="E312" s="122">
        <v>-759300</v>
      </c>
      <c r="F312" s="77"/>
      <c r="G312" s="115"/>
      <c r="H312" s="115"/>
      <c r="I312" s="115"/>
      <c r="J312" s="77"/>
      <c r="K312" s="71"/>
      <c r="L312" s="71"/>
      <c r="M312" s="71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</row>
    <row r="313" spans="1:26" ht="15.75" x14ac:dyDescent="0.25">
      <c r="A313" s="140"/>
      <c r="B313" s="138"/>
      <c r="C313" s="71"/>
      <c r="D313" s="115"/>
      <c r="E313" s="123"/>
      <c r="F313" s="77"/>
      <c r="G313" s="115"/>
      <c r="H313" s="115"/>
      <c r="I313" s="115"/>
      <c r="J313" s="77"/>
      <c r="K313" s="71"/>
      <c r="L313" s="71"/>
      <c r="M313" s="71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</row>
    <row r="314" spans="1:26" ht="15.75" x14ac:dyDescent="0.25">
      <c r="A314" s="140">
        <v>58</v>
      </c>
      <c r="B314" s="138"/>
      <c r="C314" s="73" t="s">
        <v>110</v>
      </c>
      <c r="D314" s="120"/>
      <c r="E314" s="127"/>
      <c r="F314" s="116"/>
      <c r="G314" s="120"/>
      <c r="H314" s="120"/>
      <c r="I314" s="133">
        <f>G315</f>
        <v>0</v>
      </c>
      <c r="J314" s="77"/>
      <c r="K314" s="71"/>
      <c r="L314" s="71"/>
      <c r="M314" s="71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</row>
    <row r="315" spans="1:26" ht="15.75" x14ac:dyDescent="0.25">
      <c r="A315" s="140"/>
      <c r="B315" s="138">
        <v>5890</v>
      </c>
      <c r="C315" s="71" t="s">
        <v>285</v>
      </c>
      <c r="D315" s="115"/>
      <c r="E315" s="123"/>
      <c r="F315" s="77"/>
      <c r="G315" s="122">
        <f>E316</f>
        <v>0</v>
      </c>
      <c r="H315" s="115"/>
      <c r="I315" s="115"/>
      <c r="J315" s="77"/>
      <c r="K315" s="71"/>
      <c r="L315" s="71"/>
      <c r="M315" s="71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</row>
    <row r="316" spans="1:26" ht="15.75" x14ac:dyDescent="0.25">
      <c r="A316" s="140"/>
      <c r="B316" s="138"/>
      <c r="C316" s="71" t="s">
        <v>417</v>
      </c>
      <c r="D316" s="115"/>
      <c r="E316" s="122">
        <v>0</v>
      </c>
      <c r="F316" s="77"/>
      <c r="G316" s="115"/>
      <c r="H316" s="115"/>
      <c r="I316" s="115"/>
      <c r="J316" s="77"/>
      <c r="K316" s="71"/>
      <c r="L316" s="71"/>
      <c r="M316" s="71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</row>
    <row r="317" spans="1:26" ht="15.75" x14ac:dyDescent="0.25">
      <c r="A317" s="140"/>
      <c r="B317" s="138"/>
      <c r="C317" s="71"/>
      <c r="D317" s="115"/>
      <c r="E317" s="115"/>
      <c r="F317" s="115"/>
      <c r="G317" s="115"/>
      <c r="H317" s="115"/>
      <c r="I317" s="115"/>
      <c r="J317" s="77"/>
      <c r="K317" s="71"/>
      <c r="L317" s="149"/>
      <c r="M317" s="149"/>
      <c r="N317" s="150"/>
      <c r="O317" s="150"/>
      <c r="P317" s="150"/>
      <c r="Q317" s="150"/>
      <c r="R317" s="150"/>
      <c r="S317" s="150"/>
      <c r="T317" s="150"/>
      <c r="U317" s="150"/>
      <c r="V317" s="150"/>
      <c r="W317" s="150"/>
      <c r="X317" s="150"/>
      <c r="Y317" s="150"/>
      <c r="Z317" s="150"/>
    </row>
    <row r="318" spans="1:26" ht="16.5" thickBot="1" x14ac:dyDescent="0.3">
      <c r="A318" s="81"/>
      <c r="B318" s="81"/>
      <c r="C318" s="79" t="s">
        <v>286</v>
      </c>
      <c r="D318" s="131"/>
      <c r="E318" s="131"/>
      <c r="F318" s="131"/>
      <c r="G318" s="131"/>
      <c r="H318" s="131"/>
      <c r="I318" s="128">
        <f>SUM(I244:I317)</f>
        <v>2109622150.21</v>
      </c>
      <c r="J318" s="116"/>
      <c r="K318" s="73"/>
      <c r="L318" s="71"/>
      <c r="M318" s="71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</row>
    <row r="319" spans="1:26" ht="16.5" thickTop="1" x14ac:dyDescent="0.25">
      <c r="A319" s="140"/>
      <c r="B319" s="138"/>
      <c r="C319" s="71"/>
      <c r="D319" s="115"/>
      <c r="E319" s="115"/>
      <c r="F319" s="115"/>
      <c r="G319" s="115"/>
      <c r="H319" s="115"/>
      <c r="I319" s="115"/>
      <c r="J319" s="77"/>
      <c r="K319" s="71"/>
      <c r="L319" s="71"/>
      <c r="M319" s="71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</row>
    <row r="320" spans="1:26" ht="15.75" x14ac:dyDescent="0.25">
      <c r="A320" s="140"/>
      <c r="B320" s="138"/>
      <c r="C320" s="71"/>
      <c r="D320" s="115"/>
      <c r="E320" s="115"/>
      <c r="F320" s="115"/>
      <c r="G320" s="115"/>
      <c r="H320" s="115"/>
      <c r="I320" s="115"/>
      <c r="J320" s="77"/>
      <c r="K320" s="71"/>
      <c r="L320" s="71"/>
      <c r="M320" s="71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</row>
    <row r="321" spans="1:26" ht="15.75" x14ac:dyDescent="0.25">
      <c r="A321" s="140">
        <v>6</v>
      </c>
      <c r="B321" s="140"/>
      <c r="C321" s="81" t="s">
        <v>102</v>
      </c>
      <c r="D321" s="120"/>
      <c r="E321" s="120"/>
      <c r="F321" s="120"/>
      <c r="G321" s="120"/>
      <c r="H321" s="120"/>
      <c r="I321" s="120"/>
      <c r="J321" s="77"/>
      <c r="K321" s="71"/>
      <c r="L321" s="71"/>
      <c r="M321" s="71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</row>
    <row r="322" spans="1:26" ht="15.75" x14ac:dyDescent="0.25">
      <c r="A322" s="140"/>
      <c r="B322" s="138"/>
      <c r="C322" s="71"/>
      <c r="D322" s="115"/>
      <c r="E322" s="115"/>
      <c r="F322" s="115"/>
      <c r="G322" s="115"/>
      <c r="H322" s="115"/>
      <c r="I322" s="115"/>
      <c r="J322" s="77"/>
      <c r="K322" s="71"/>
      <c r="L322" s="71"/>
      <c r="M322" s="71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</row>
    <row r="323" spans="1:26" ht="15.75" x14ac:dyDescent="0.25">
      <c r="A323" s="140">
        <v>62</v>
      </c>
      <c r="B323" s="140"/>
      <c r="C323" s="73" t="s">
        <v>287</v>
      </c>
      <c r="D323" s="120"/>
      <c r="E323" s="120"/>
      <c r="F323" s="120"/>
      <c r="G323" s="120"/>
      <c r="H323" s="120"/>
      <c r="I323" s="121">
        <f>+G326+G324</f>
        <v>48812908.75</v>
      </c>
      <c r="J323" s="77"/>
      <c r="K323" s="71"/>
      <c r="L323" s="81"/>
      <c r="M323" s="81"/>
      <c r="N323" s="148"/>
      <c r="O323" s="148"/>
      <c r="P323" s="148"/>
      <c r="Q323" s="148"/>
      <c r="R323" s="148"/>
      <c r="S323" s="148"/>
      <c r="T323" s="148"/>
      <c r="U323" s="148"/>
      <c r="V323" s="148"/>
      <c r="W323" s="148"/>
      <c r="X323" s="148"/>
      <c r="Y323" s="148"/>
      <c r="Z323" s="148"/>
    </row>
    <row r="324" spans="1:26" ht="15.75" x14ac:dyDescent="0.25">
      <c r="A324" s="140"/>
      <c r="B324" s="138">
        <v>6205</v>
      </c>
      <c r="C324" s="71" t="s">
        <v>54</v>
      </c>
      <c r="D324" s="120"/>
      <c r="E324" s="120"/>
      <c r="F324" s="120"/>
      <c r="G324" s="130">
        <f>E325</f>
        <v>25320614.039999999</v>
      </c>
      <c r="H324" s="120"/>
      <c r="I324" s="127"/>
      <c r="J324" s="77"/>
      <c r="K324" s="71"/>
      <c r="L324" s="81"/>
      <c r="M324" s="81"/>
      <c r="N324" s="148"/>
      <c r="O324" s="148"/>
      <c r="P324" s="148"/>
      <c r="Q324" s="148"/>
      <c r="R324" s="148"/>
      <c r="S324" s="148"/>
      <c r="T324" s="148"/>
      <c r="U324" s="148"/>
      <c r="V324" s="148"/>
      <c r="W324" s="148"/>
      <c r="X324" s="148"/>
      <c r="Y324" s="148"/>
      <c r="Z324" s="148"/>
    </row>
    <row r="325" spans="1:26" ht="15.75" x14ac:dyDescent="0.25">
      <c r="A325" s="140"/>
      <c r="B325" s="140"/>
      <c r="C325" s="71" t="s">
        <v>240</v>
      </c>
      <c r="D325" s="120"/>
      <c r="E325" s="130">
        <v>25320614.039999999</v>
      </c>
      <c r="F325" s="120"/>
      <c r="G325" s="120"/>
      <c r="H325" s="120"/>
      <c r="I325" s="127"/>
      <c r="J325" s="77"/>
      <c r="K325" s="71"/>
      <c r="L325" s="81"/>
      <c r="M325" s="81"/>
      <c r="N325" s="148"/>
      <c r="O325" s="148"/>
      <c r="P325" s="148"/>
      <c r="Q325" s="148"/>
      <c r="R325" s="148"/>
      <c r="S325" s="148"/>
      <c r="T325" s="148"/>
      <c r="U325" s="148"/>
      <c r="V325" s="148"/>
      <c r="W325" s="148"/>
      <c r="X325" s="148"/>
      <c r="Y325" s="148"/>
      <c r="Z325" s="148"/>
    </row>
    <row r="326" spans="1:26" ht="15.75" x14ac:dyDescent="0.25">
      <c r="A326" s="140"/>
      <c r="B326" s="138">
        <v>6210</v>
      </c>
      <c r="C326" s="71" t="s">
        <v>116</v>
      </c>
      <c r="D326" s="115"/>
      <c r="E326" s="115"/>
      <c r="F326" s="115"/>
      <c r="G326" s="122">
        <f>+E327</f>
        <v>23492294.710000001</v>
      </c>
      <c r="H326" s="115"/>
      <c r="I326" s="115"/>
      <c r="J326" s="77"/>
      <c r="K326" s="71"/>
      <c r="L326" s="71"/>
      <c r="M326" s="71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</row>
    <row r="327" spans="1:26" ht="15.75" x14ac:dyDescent="0.25">
      <c r="A327" s="140"/>
      <c r="B327" s="138"/>
      <c r="C327" s="71" t="s">
        <v>155</v>
      </c>
      <c r="D327" s="115"/>
      <c r="E327" s="122">
        <v>23492294.710000001</v>
      </c>
      <c r="F327" s="115"/>
      <c r="G327" s="115"/>
      <c r="H327" s="115"/>
      <c r="I327" s="115"/>
      <c r="J327" s="77"/>
      <c r="K327" s="71"/>
      <c r="L327" s="71"/>
      <c r="M327" s="71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</row>
    <row r="328" spans="1:26" ht="15.75" x14ac:dyDescent="0.25">
      <c r="A328" s="140"/>
      <c r="B328" s="138"/>
      <c r="C328" s="71"/>
      <c r="D328" s="115"/>
      <c r="E328" s="115"/>
      <c r="F328" s="115"/>
      <c r="G328" s="115"/>
      <c r="H328" s="115"/>
      <c r="I328" s="115"/>
      <c r="J328" s="116"/>
      <c r="K328" s="73"/>
      <c r="L328" s="73"/>
      <c r="M328" s="73"/>
      <c r="N328" s="144"/>
      <c r="O328" s="144"/>
      <c r="P328" s="144"/>
      <c r="Q328" s="144"/>
      <c r="R328" s="144"/>
      <c r="S328" s="144"/>
      <c r="T328" s="144"/>
      <c r="U328" s="144"/>
      <c r="V328" s="144"/>
      <c r="W328" s="144"/>
      <c r="X328" s="144"/>
      <c r="Y328" s="144"/>
      <c r="Z328" s="144"/>
    </row>
    <row r="329" spans="1:26" ht="16.5" thickBot="1" x14ac:dyDescent="0.25">
      <c r="A329" s="81"/>
      <c r="B329" s="81"/>
      <c r="C329" s="79" t="s">
        <v>288</v>
      </c>
      <c r="D329" s="131"/>
      <c r="E329" s="131"/>
      <c r="F329" s="131"/>
      <c r="G329" s="131"/>
      <c r="H329" s="131"/>
      <c r="I329" s="128">
        <f>+I323</f>
        <v>48812908.75</v>
      </c>
      <c r="J329" s="77"/>
      <c r="K329" s="71"/>
      <c r="L329" s="71"/>
      <c r="M329" s="71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</row>
    <row r="330" spans="1:26" ht="16.5" thickTop="1" x14ac:dyDescent="0.2">
      <c r="A330" s="81"/>
      <c r="B330" s="81"/>
      <c r="C330" s="80"/>
      <c r="D330" s="131"/>
      <c r="E330" s="131"/>
      <c r="F330" s="131"/>
      <c r="G330" s="131"/>
      <c r="H330" s="131"/>
      <c r="I330" s="241"/>
      <c r="J330" s="77"/>
      <c r="K330" s="71"/>
      <c r="L330" s="71"/>
      <c r="M330" s="71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</row>
    <row r="331" spans="1:26" ht="15.75" x14ac:dyDescent="0.2">
      <c r="A331" s="81"/>
      <c r="B331" s="81"/>
      <c r="C331" s="80"/>
      <c r="D331" s="131"/>
      <c r="E331" s="131"/>
      <c r="F331" s="131"/>
      <c r="G331" s="131"/>
      <c r="H331" s="131"/>
      <c r="I331" s="241"/>
      <c r="J331" s="77"/>
      <c r="K331" s="71"/>
      <c r="L331" s="71"/>
      <c r="M331" s="71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</row>
    <row r="332" spans="1:26" ht="15.75" x14ac:dyDescent="0.25">
      <c r="A332" s="140">
        <v>7</v>
      </c>
      <c r="B332" s="140"/>
      <c r="C332" s="81" t="s">
        <v>571</v>
      </c>
      <c r="D332" s="120"/>
      <c r="E332" s="120"/>
      <c r="F332" s="120"/>
      <c r="G332" s="120"/>
      <c r="H332" s="120"/>
      <c r="I332" s="120">
        <f>+G334</f>
        <v>-30677829.68</v>
      </c>
      <c r="J332" s="77"/>
      <c r="K332" s="71"/>
      <c r="L332" s="71"/>
      <c r="M332" s="71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</row>
    <row r="333" spans="1:26" ht="15.75" x14ac:dyDescent="0.25">
      <c r="A333" s="140"/>
      <c r="B333" s="138"/>
      <c r="C333" s="71"/>
      <c r="D333" s="115"/>
      <c r="E333" s="115"/>
      <c r="F333" s="115"/>
      <c r="G333" s="115"/>
      <c r="H333" s="115"/>
      <c r="I333" s="115"/>
      <c r="J333" s="77"/>
      <c r="K333" s="71"/>
      <c r="L333" s="71"/>
      <c r="M333" s="71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</row>
    <row r="334" spans="1:26" ht="15.75" x14ac:dyDescent="0.25">
      <c r="A334" s="140">
        <v>71</v>
      </c>
      <c r="B334" s="140"/>
      <c r="C334" s="73" t="s">
        <v>572</v>
      </c>
      <c r="D334" s="120"/>
      <c r="E334" s="120"/>
      <c r="F334" s="120"/>
      <c r="G334" s="121">
        <f>+E335</f>
        <v>-30677829.68</v>
      </c>
      <c r="H334" s="120"/>
      <c r="I334" s="127"/>
      <c r="J334" s="77"/>
      <c r="K334" s="71"/>
      <c r="L334" s="71"/>
      <c r="M334" s="71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</row>
    <row r="335" spans="1:26" ht="15.75" x14ac:dyDescent="0.25">
      <c r="A335" s="140"/>
      <c r="B335" s="138">
        <v>7116</v>
      </c>
      <c r="C335" s="71" t="s">
        <v>154</v>
      </c>
      <c r="D335" s="115"/>
      <c r="E335" s="122">
        <v>-30677829.68</v>
      </c>
      <c r="F335" s="115"/>
      <c r="G335" s="123"/>
      <c r="H335" s="115"/>
      <c r="I335" s="115"/>
      <c r="J335" s="77"/>
      <c r="K335" s="71"/>
      <c r="L335" s="71"/>
      <c r="M335" s="71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</row>
    <row r="336" spans="1:26" ht="15.75" x14ac:dyDescent="0.25">
      <c r="A336" s="140"/>
      <c r="B336" s="138"/>
      <c r="C336" s="83"/>
      <c r="D336" s="115"/>
      <c r="E336" s="123"/>
      <c r="F336" s="115"/>
      <c r="G336" s="115"/>
      <c r="H336" s="115"/>
      <c r="I336" s="115"/>
      <c r="J336" s="77"/>
      <c r="K336" s="71"/>
      <c r="L336" s="71"/>
      <c r="M336" s="71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</row>
    <row r="337" spans="1:26" ht="15.75" x14ac:dyDescent="0.2">
      <c r="A337" s="81"/>
      <c r="B337" s="81"/>
      <c r="C337" s="80"/>
      <c r="D337" s="131"/>
      <c r="E337" s="131"/>
      <c r="F337" s="131"/>
      <c r="G337" s="131"/>
      <c r="H337" s="131"/>
      <c r="I337" s="241"/>
      <c r="J337" s="77"/>
      <c r="K337" s="71"/>
      <c r="L337" s="71"/>
      <c r="M337" s="71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</row>
    <row r="338" spans="1:26" ht="15.75" x14ac:dyDescent="0.25">
      <c r="A338" s="140">
        <v>8</v>
      </c>
      <c r="B338" s="140"/>
      <c r="C338" s="81" t="s">
        <v>289</v>
      </c>
      <c r="D338" s="120"/>
      <c r="E338" s="120"/>
      <c r="F338" s="120"/>
      <c r="G338" s="120"/>
      <c r="H338" s="120"/>
      <c r="I338" s="120"/>
      <c r="J338" s="77"/>
      <c r="K338" s="71"/>
      <c r="L338" s="73"/>
      <c r="M338" s="73"/>
      <c r="N338" s="144"/>
      <c r="O338" s="144"/>
      <c r="P338" s="144"/>
      <c r="Q338" s="144"/>
      <c r="R338" s="144"/>
      <c r="S338" s="144"/>
      <c r="T338" s="144"/>
      <c r="U338" s="144"/>
      <c r="V338" s="144"/>
      <c r="W338" s="144"/>
      <c r="X338" s="144"/>
      <c r="Y338" s="144"/>
      <c r="Z338" s="144"/>
    </row>
    <row r="339" spans="1:26" ht="15.75" x14ac:dyDescent="0.25">
      <c r="A339" s="140"/>
      <c r="B339" s="138"/>
      <c r="C339" s="71"/>
      <c r="D339" s="115"/>
      <c r="E339" s="115"/>
      <c r="F339" s="115"/>
      <c r="G339" s="115"/>
      <c r="H339" s="115"/>
      <c r="I339" s="115"/>
      <c r="J339" s="77"/>
      <c r="K339" s="71"/>
      <c r="L339" s="71"/>
      <c r="M339" s="71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</row>
    <row r="340" spans="1:26" ht="15.75" x14ac:dyDescent="0.25">
      <c r="A340" s="140">
        <v>81</v>
      </c>
      <c r="B340" s="140"/>
      <c r="C340" s="73" t="s">
        <v>290</v>
      </c>
      <c r="D340" s="120"/>
      <c r="E340" s="120"/>
      <c r="F340" s="120"/>
      <c r="G340" s="120"/>
      <c r="H340" s="120"/>
      <c r="I340" s="121">
        <f>+G341</f>
        <v>900187156</v>
      </c>
      <c r="J340" s="77"/>
      <c r="K340" s="71"/>
      <c r="L340" s="71"/>
      <c r="M340" s="71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</row>
    <row r="341" spans="1:26" ht="15.75" x14ac:dyDescent="0.25">
      <c r="A341" s="140"/>
      <c r="B341" s="138">
        <v>8120</v>
      </c>
      <c r="C341" s="71" t="s">
        <v>291</v>
      </c>
      <c r="D341" s="115"/>
      <c r="E341" s="115"/>
      <c r="F341" s="115"/>
      <c r="G341" s="122">
        <f>+E342</f>
        <v>900187156</v>
      </c>
      <c r="H341" s="115"/>
      <c r="I341" s="115"/>
      <c r="J341" s="77"/>
      <c r="K341" s="71"/>
      <c r="L341" s="71"/>
      <c r="M341" s="71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</row>
    <row r="342" spans="1:26" ht="15.75" x14ac:dyDescent="0.25">
      <c r="A342" s="140"/>
      <c r="B342" s="138"/>
      <c r="C342" s="83" t="s">
        <v>292</v>
      </c>
      <c r="D342" s="115"/>
      <c r="E342" s="122">
        <v>900187156</v>
      </c>
      <c r="F342" s="115"/>
      <c r="G342" s="115"/>
      <c r="H342" s="115"/>
      <c r="I342" s="115"/>
      <c r="J342" s="77"/>
      <c r="K342" s="71"/>
      <c r="L342" s="81"/>
      <c r="M342" s="81"/>
      <c r="N342" s="148"/>
      <c r="O342" s="148"/>
      <c r="P342" s="148"/>
      <c r="Q342" s="148"/>
      <c r="R342" s="148"/>
      <c r="S342" s="148"/>
      <c r="T342" s="148"/>
      <c r="U342" s="148"/>
      <c r="V342" s="148"/>
      <c r="W342" s="148"/>
      <c r="X342" s="148"/>
      <c r="Y342" s="148"/>
      <c r="Z342" s="148"/>
    </row>
    <row r="343" spans="1:26" ht="15.75" x14ac:dyDescent="0.25">
      <c r="A343" s="140"/>
      <c r="B343" s="138"/>
      <c r="C343" s="83"/>
      <c r="D343" s="115"/>
      <c r="E343" s="123"/>
      <c r="F343" s="115"/>
      <c r="G343" s="115"/>
      <c r="H343" s="115"/>
      <c r="I343" s="115"/>
      <c r="J343" s="77"/>
      <c r="K343" s="71"/>
      <c r="L343" s="81"/>
      <c r="M343" s="81"/>
      <c r="N343" s="148"/>
      <c r="O343" s="148"/>
      <c r="P343" s="148"/>
      <c r="Q343" s="148"/>
      <c r="R343" s="148"/>
      <c r="S343" s="148"/>
      <c r="T343" s="148"/>
      <c r="U343" s="148"/>
      <c r="V343" s="148"/>
      <c r="W343" s="148"/>
      <c r="X343" s="148"/>
      <c r="Y343" s="148"/>
      <c r="Z343" s="148"/>
    </row>
    <row r="344" spans="1:26" ht="15.75" x14ac:dyDescent="0.25">
      <c r="A344" s="140">
        <v>83</v>
      </c>
      <c r="B344" s="140"/>
      <c r="C344" s="73" t="s">
        <v>293</v>
      </c>
      <c r="D344" s="120"/>
      <c r="E344" s="120"/>
      <c r="F344" s="120"/>
      <c r="G344" s="120"/>
      <c r="H344" s="120"/>
      <c r="I344" s="121">
        <f>+G345+G347</f>
        <v>675955916.50999999</v>
      </c>
      <c r="J344" s="77"/>
      <c r="K344" s="71"/>
      <c r="L344" s="73"/>
      <c r="M344" s="73"/>
      <c r="N344" s="144"/>
      <c r="O344" s="144"/>
      <c r="P344" s="144"/>
      <c r="Q344" s="144"/>
      <c r="R344" s="144"/>
      <c r="S344" s="144"/>
      <c r="T344" s="144"/>
      <c r="U344" s="144"/>
      <c r="V344" s="144"/>
      <c r="W344" s="144"/>
      <c r="X344" s="144"/>
      <c r="Y344" s="144"/>
      <c r="Z344" s="144"/>
    </row>
    <row r="345" spans="1:26" ht="15.75" x14ac:dyDescent="0.25">
      <c r="A345" s="140"/>
      <c r="B345" s="138">
        <v>8315</v>
      </c>
      <c r="C345" s="71" t="s">
        <v>85</v>
      </c>
      <c r="D345" s="115"/>
      <c r="E345" s="115"/>
      <c r="F345" s="115"/>
      <c r="G345" s="122">
        <f>+E346</f>
        <v>566994668.79999995</v>
      </c>
      <c r="H345" s="120"/>
      <c r="I345" s="115"/>
      <c r="J345" s="77"/>
      <c r="K345" s="71"/>
      <c r="L345" s="73"/>
      <c r="M345" s="73"/>
      <c r="N345" s="144"/>
      <c r="O345" s="144"/>
      <c r="P345" s="144"/>
      <c r="Q345" s="144"/>
      <c r="R345" s="144"/>
      <c r="S345" s="144"/>
      <c r="T345" s="144"/>
      <c r="U345" s="144"/>
      <c r="V345" s="144"/>
      <c r="W345" s="144"/>
      <c r="X345" s="144"/>
      <c r="Y345" s="144"/>
      <c r="Z345" s="144"/>
    </row>
    <row r="346" spans="1:26" ht="15.75" x14ac:dyDescent="0.25">
      <c r="A346" s="140"/>
      <c r="B346" s="138"/>
      <c r="C346" s="71" t="s">
        <v>62</v>
      </c>
      <c r="D346" s="115"/>
      <c r="E346" s="122">
        <v>566994668.79999995</v>
      </c>
      <c r="F346" s="115"/>
      <c r="G346" s="115"/>
      <c r="H346" s="115"/>
      <c r="I346" s="115"/>
      <c r="J346" s="77"/>
      <c r="K346" s="71"/>
      <c r="L346" s="71"/>
      <c r="M346" s="71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</row>
    <row r="347" spans="1:26" ht="15.75" x14ac:dyDescent="0.25">
      <c r="A347" s="140"/>
      <c r="B347" s="138">
        <v>8361</v>
      </c>
      <c r="C347" s="71" t="s">
        <v>87</v>
      </c>
      <c r="D347" s="115"/>
      <c r="E347" s="115"/>
      <c r="F347" s="115"/>
      <c r="G347" s="122">
        <f>+E348</f>
        <v>108961247.70999999</v>
      </c>
      <c r="H347" s="115"/>
      <c r="I347" s="115"/>
      <c r="J347" s="77"/>
      <c r="K347" s="71"/>
      <c r="L347" s="71"/>
      <c r="M347" s="71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</row>
    <row r="348" spans="1:26" ht="15.75" x14ac:dyDescent="0.25">
      <c r="A348" s="140"/>
      <c r="B348" s="138"/>
      <c r="C348" s="71" t="s">
        <v>294</v>
      </c>
      <c r="D348" s="115"/>
      <c r="E348" s="122">
        <v>108961247.70999999</v>
      </c>
      <c r="F348" s="115"/>
      <c r="G348" s="115"/>
      <c r="H348" s="115"/>
      <c r="I348" s="115"/>
      <c r="J348" s="77"/>
      <c r="K348" s="71"/>
      <c r="L348" s="71"/>
      <c r="M348" s="71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</row>
    <row r="349" spans="1:26" ht="15.75" x14ac:dyDescent="0.25">
      <c r="A349" s="140">
        <v>89</v>
      </c>
      <c r="B349" s="140"/>
      <c r="C349" s="73" t="s">
        <v>295</v>
      </c>
      <c r="D349" s="120"/>
      <c r="E349" s="120"/>
      <c r="F349" s="120"/>
      <c r="G349" s="120"/>
      <c r="H349" s="120"/>
      <c r="I349" s="121">
        <f>SUM(G350:G351)</f>
        <v>-1576143072.51</v>
      </c>
      <c r="J349" s="77"/>
      <c r="K349" s="71"/>
      <c r="L349" s="71"/>
      <c r="M349" s="71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</row>
    <row r="350" spans="1:26" ht="15.75" x14ac:dyDescent="0.25">
      <c r="A350" s="140"/>
      <c r="B350" s="138">
        <v>8905</v>
      </c>
      <c r="C350" s="71" t="s">
        <v>296</v>
      </c>
      <c r="D350" s="115"/>
      <c r="E350" s="115"/>
      <c r="F350" s="115"/>
      <c r="G350" s="123">
        <v>-900187156</v>
      </c>
      <c r="H350" s="115"/>
      <c r="I350" s="115"/>
      <c r="J350" s="77"/>
      <c r="K350" s="71"/>
      <c r="L350" s="71"/>
      <c r="M350" s="71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</row>
    <row r="351" spans="1:26" ht="15.75" x14ac:dyDescent="0.25">
      <c r="A351" s="140"/>
      <c r="B351" s="138">
        <v>8915</v>
      </c>
      <c r="C351" s="71" t="s">
        <v>297</v>
      </c>
      <c r="D351" s="115"/>
      <c r="E351" s="115"/>
      <c r="F351" s="115"/>
      <c r="G351" s="130">
        <v>-675955916.50999999</v>
      </c>
      <c r="H351" s="115"/>
      <c r="I351" s="115"/>
      <c r="J351" s="77"/>
      <c r="K351" s="71"/>
      <c r="L351" s="71"/>
      <c r="M351" s="71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</row>
    <row r="352" spans="1:26" ht="15.75" x14ac:dyDescent="0.25">
      <c r="A352" s="140"/>
      <c r="B352" s="138"/>
      <c r="C352" s="71"/>
      <c r="D352" s="115"/>
      <c r="E352" s="115"/>
      <c r="F352" s="115"/>
      <c r="G352" s="115"/>
      <c r="H352" s="115"/>
      <c r="I352" s="115"/>
      <c r="J352" s="77"/>
      <c r="K352" s="71"/>
      <c r="L352" s="71"/>
      <c r="M352" s="71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</row>
    <row r="353" spans="1:26" ht="16.5" thickBot="1" x14ac:dyDescent="0.3">
      <c r="A353" s="140"/>
      <c r="B353" s="138"/>
      <c r="C353" s="79" t="s">
        <v>298</v>
      </c>
      <c r="D353" s="115"/>
      <c r="E353" s="115"/>
      <c r="F353" s="115"/>
      <c r="G353" s="115"/>
      <c r="H353" s="115"/>
      <c r="I353" s="128">
        <f>SUM(I340:I349)</f>
        <v>0</v>
      </c>
      <c r="J353" s="77"/>
      <c r="K353" s="71"/>
      <c r="L353" s="71"/>
      <c r="M353" s="71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</row>
    <row r="354" spans="1:26" ht="16.5" thickTop="1" x14ac:dyDescent="0.25">
      <c r="A354" s="140"/>
      <c r="B354" s="138"/>
      <c r="C354" s="71"/>
      <c r="D354" s="115"/>
      <c r="E354" s="115"/>
      <c r="F354" s="115"/>
      <c r="G354" s="115"/>
      <c r="H354" s="115"/>
      <c r="I354" s="115"/>
      <c r="J354" s="77"/>
      <c r="K354" s="71"/>
      <c r="L354" s="71"/>
      <c r="M354" s="71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</row>
    <row r="355" spans="1:26" ht="15.75" x14ac:dyDescent="0.25">
      <c r="A355" s="140">
        <v>9</v>
      </c>
      <c r="B355" s="140"/>
      <c r="C355" s="81" t="s">
        <v>299</v>
      </c>
      <c r="D355" s="120"/>
      <c r="E355" s="120"/>
      <c r="F355" s="120"/>
      <c r="G355" s="120"/>
      <c r="H355" s="120"/>
      <c r="I355" s="120"/>
      <c r="J355" s="77"/>
      <c r="K355" s="71"/>
      <c r="L355" s="71"/>
      <c r="M355" s="71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</row>
    <row r="356" spans="1:26" ht="15.75" x14ac:dyDescent="0.25">
      <c r="A356" s="140"/>
      <c r="B356" s="138"/>
      <c r="C356" s="71"/>
      <c r="D356" s="115"/>
      <c r="E356" s="115"/>
      <c r="F356" s="115"/>
      <c r="G356" s="115"/>
      <c r="H356" s="115"/>
      <c r="I356" s="115"/>
      <c r="J356" s="77"/>
      <c r="K356" s="71"/>
      <c r="L356" s="71"/>
      <c r="M356" s="71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</row>
    <row r="357" spans="1:26" ht="15.75" x14ac:dyDescent="0.25">
      <c r="A357" s="140">
        <v>91</v>
      </c>
      <c r="B357" s="140"/>
      <c r="C357" s="73" t="s">
        <v>300</v>
      </c>
      <c r="D357" s="120"/>
      <c r="E357" s="120"/>
      <c r="F357" s="120"/>
      <c r="G357" s="120"/>
      <c r="H357" s="120"/>
      <c r="I357" s="121">
        <f>+G358</f>
        <v>408157795</v>
      </c>
      <c r="J357" s="131"/>
      <c r="K357" s="71"/>
      <c r="L357" s="73"/>
      <c r="M357" s="73"/>
      <c r="N357" s="144"/>
      <c r="O357" s="144"/>
      <c r="P357" s="144"/>
      <c r="Q357" s="144"/>
      <c r="R357" s="144"/>
      <c r="S357" s="144"/>
      <c r="T357" s="144"/>
      <c r="U357" s="144"/>
      <c r="V357" s="144"/>
      <c r="W357" s="144"/>
      <c r="X357" s="144"/>
      <c r="Y357" s="144"/>
      <c r="Z357" s="144"/>
    </row>
    <row r="358" spans="1:26" ht="15.75" x14ac:dyDescent="0.25">
      <c r="A358" s="140"/>
      <c r="B358" s="138">
        <v>9120</v>
      </c>
      <c r="C358" s="71" t="s">
        <v>291</v>
      </c>
      <c r="D358" s="115"/>
      <c r="E358" s="115"/>
      <c r="F358" s="115"/>
      <c r="G358" s="122">
        <f>SUM(E359:E359)</f>
        <v>408157795</v>
      </c>
      <c r="H358" s="115"/>
      <c r="I358" s="115"/>
      <c r="J358" s="77"/>
      <c r="K358" s="71"/>
      <c r="L358" s="73"/>
      <c r="M358" s="73"/>
      <c r="N358" s="144"/>
      <c r="O358" s="144"/>
      <c r="P358" s="144"/>
      <c r="Q358" s="144"/>
      <c r="R358" s="144"/>
      <c r="S358" s="144"/>
      <c r="T358" s="144"/>
      <c r="U358" s="144"/>
      <c r="V358" s="144"/>
      <c r="W358" s="144"/>
      <c r="X358" s="144"/>
      <c r="Y358" s="144"/>
      <c r="Z358" s="144"/>
    </row>
    <row r="359" spans="1:26" ht="15.75" x14ac:dyDescent="0.25">
      <c r="A359" s="140"/>
      <c r="B359" s="138"/>
      <c r="C359" s="71" t="s">
        <v>301</v>
      </c>
      <c r="D359" s="115"/>
      <c r="E359" s="130">
        <v>408157795</v>
      </c>
      <c r="F359" s="115"/>
      <c r="G359" s="115"/>
      <c r="H359" s="115"/>
      <c r="I359" s="115"/>
      <c r="J359" s="77"/>
      <c r="K359" s="71"/>
      <c r="L359" s="71"/>
      <c r="M359" s="71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</row>
    <row r="360" spans="1:26" ht="15.75" x14ac:dyDescent="0.25">
      <c r="A360" s="140"/>
      <c r="B360" s="138"/>
      <c r="C360" s="71"/>
      <c r="D360" s="115"/>
      <c r="E360" s="123"/>
      <c r="F360" s="115"/>
      <c r="G360" s="115"/>
      <c r="H360" s="115"/>
      <c r="I360" s="115"/>
      <c r="J360" s="77"/>
      <c r="K360" s="71"/>
      <c r="L360" s="71"/>
      <c r="M360" s="71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</row>
    <row r="361" spans="1:26" ht="15.75" x14ac:dyDescent="0.25">
      <c r="A361" s="140">
        <v>99</v>
      </c>
      <c r="B361" s="140"/>
      <c r="C361" s="73" t="s">
        <v>302</v>
      </c>
      <c r="D361" s="120"/>
      <c r="E361" s="120"/>
      <c r="F361" s="120"/>
      <c r="G361" s="120"/>
      <c r="H361" s="120"/>
      <c r="I361" s="121">
        <f>+G362</f>
        <v>-408157795</v>
      </c>
      <c r="J361" s="77"/>
      <c r="K361" s="71"/>
      <c r="L361" s="71"/>
      <c r="M361" s="71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</row>
    <row r="362" spans="1:26" ht="15.75" x14ac:dyDescent="0.25">
      <c r="A362" s="140"/>
      <c r="B362" s="138">
        <v>9905</v>
      </c>
      <c r="C362" s="71" t="s">
        <v>86</v>
      </c>
      <c r="D362" s="115"/>
      <c r="E362" s="115"/>
      <c r="F362" s="115"/>
      <c r="G362" s="122">
        <f>+E363</f>
        <v>-408157795</v>
      </c>
      <c r="H362" s="115"/>
      <c r="I362" s="115"/>
      <c r="J362" s="77"/>
      <c r="K362" s="71"/>
      <c r="L362" s="73"/>
      <c r="M362" s="73"/>
      <c r="N362" s="144"/>
      <c r="O362" s="144"/>
      <c r="P362" s="144"/>
      <c r="Q362" s="144"/>
      <c r="R362" s="144"/>
      <c r="S362" s="144"/>
      <c r="T362" s="144"/>
      <c r="U362" s="144"/>
      <c r="V362" s="144"/>
      <c r="W362" s="144"/>
      <c r="X362" s="144"/>
      <c r="Y362" s="144"/>
      <c r="Z362" s="144"/>
    </row>
    <row r="363" spans="1:26" ht="15.75" x14ac:dyDescent="0.25">
      <c r="A363" s="140"/>
      <c r="B363" s="138"/>
      <c r="C363" s="71" t="s">
        <v>291</v>
      </c>
      <c r="D363" s="115"/>
      <c r="E363" s="122">
        <v>-408157795</v>
      </c>
      <c r="F363" s="115"/>
      <c r="G363" s="115"/>
      <c r="H363" s="115"/>
      <c r="I363" s="115"/>
      <c r="J363" s="77"/>
      <c r="K363" s="71"/>
      <c r="L363" s="71"/>
      <c r="M363" s="71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</row>
    <row r="364" spans="1:26" ht="15.75" x14ac:dyDescent="0.25">
      <c r="A364" s="140"/>
      <c r="B364" s="138"/>
      <c r="C364" s="71"/>
      <c r="D364" s="115"/>
      <c r="E364" s="115"/>
      <c r="F364" s="115"/>
      <c r="G364" s="115"/>
      <c r="H364" s="115"/>
      <c r="I364" s="115"/>
      <c r="J364" s="77"/>
      <c r="K364" s="71"/>
      <c r="L364" s="71"/>
      <c r="M364" s="71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</row>
    <row r="365" spans="1:26" ht="16.5" thickBot="1" x14ac:dyDescent="0.3">
      <c r="A365" s="143"/>
      <c r="B365" s="85"/>
      <c r="C365" s="79" t="s">
        <v>303</v>
      </c>
      <c r="D365" s="115"/>
      <c r="E365" s="115"/>
      <c r="F365" s="115"/>
      <c r="G365" s="115"/>
      <c r="H365" s="115"/>
      <c r="I365" s="128">
        <f>+I357+I361</f>
        <v>0</v>
      </c>
      <c r="J365" s="77"/>
      <c r="K365" s="71"/>
      <c r="L365" s="71"/>
      <c r="M365" s="71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</row>
    <row r="366" spans="1:26" ht="16.5" thickTop="1" x14ac:dyDescent="0.25">
      <c r="A366" s="143"/>
      <c r="B366" s="85"/>
      <c r="C366" s="71"/>
      <c r="D366" s="75"/>
      <c r="E366" s="75"/>
      <c r="F366" s="75"/>
      <c r="G366" s="75"/>
      <c r="H366" s="75"/>
      <c r="I366" s="75"/>
      <c r="J366" s="71"/>
      <c r="K366" s="71"/>
      <c r="L366" s="71"/>
      <c r="M366" s="71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</row>
    <row r="367" spans="1:26" ht="15.75" x14ac:dyDescent="0.25">
      <c r="A367" s="143"/>
      <c r="B367" s="85"/>
      <c r="C367" s="71"/>
      <c r="D367" s="75"/>
      <c r="E367" s="75"/>
      <c r="F367" s="75"/>
      <c r="G367" s="75"/>
      <c r="H367" s="75"/>
      <c r="I367" s="75"/>
      <c r="J367" s="71"/>
      <c r="K367" s="71"/>
      <c r="L367" s="71"/>
      <c r="M367" s="71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</row>
    <row r="368" spans="1:26" ht="15.75" x14ac:dyDescent="0.25">
      <c r="A368" s="143"/>
      <c r="B368" s="85"/>
      <c r="C368" s="71"/>
      <c r="D368" s="75"/>
      <c r="E368" s="75"/>
      <c r="F368" s="75"/>
      <c r="G368" s="75"/>
      <c r="H368" s="75"/>
      <c r="I368" s="75"/>
      <c r="J368" s="71"/>
      <c r="K368" s="71"/>
      <c r="L368" s="71"/>
      <c r="M368" s="71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</row>
    <row r="369" spans="1:26" ht="15.75" x14ac:dyDescent="0.25">
      <c r="A369" s="143"/>
      <c r="B369" s="85"/>
      <c r="J369" s="71"/>
      <c r="K369" s="71"/>
      <c r="L369" s="71"/>
      <c r="M369" s="71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</row>
    <row r="370" spans="1:26" ht="15.75" x14ac:dyDescent="0.25">
      <c r="A370" s="143"/>
      <c r="B370" s="85"/>
      <c r="J370" s="71"/>
      <c r="K370" s="71"/>
      <c r="L370" s="71"/>
      <c r="M370" s="71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</row>
    <row r="371" spans="1:26" ht="15.75" x14ac:dyDescent="0.25">
      <c r="A371" s="143"/>
      <c r="B371" s="85"/>
      <c r="C371" s="159"/>
      <c r="D371" s="159"/>
      <c r="E371" s="160"/>
      <c r="F371" s="160"/>
      <c r="G371" s="160"/>
      <c r="H371" s="160"/>
      <c r="I371" s="161"/>
      <c r="J371" s="71"/>
      <c r="K371" s="71"/>
      <c r="L371" s="71"/>
      <c r="M371" s="71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</row>
    <row r="372" spans="1:26" ht="15.75" x14ac:dyDescent="0.25">
      <c r="A372" s="143"/>
      <c r="B372" s="85"/>
      <c r="C372" s="162"/>
      <c r="D372" s="162"/>
      <c r="F372" s="163"/>
      <c r="G372" s="159"/>
      <c r="H372" s="164"/>
      <c r="I372" s="151"/>
      <c r="J372" s="71"/>
      <c r="K372" s="71"/>
      <c r="L372" s="71"/>
      <c r="M372" s="71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</row>
    <row r="373" spans="1:26" ht="15.75" x14ac:dyDescent="0.25">
      <c r="A373" s="143"/>
      <c r="B373" s="85"/>
      <c r="C373" s="165" t="s">
        <v>34</v>
      </c>
      <c r="D373" s="165"/>
      <c r="F373" s="71"/>
      <c r="G373" s="151" t="s">
        <v>496</v>
      </c>
      <c r="H373" s="166"/>
      <c r="I373" s="166"/>
      <c r="J373" s="71"/>
      <c r="K373" s="71"/>
      <c r="L373" s="71"/>
      <c r="M373" s="71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</row>
    <row r="374" spans="1:26" ht="15.75" x14ac:dyDescent="0.25">
      <c r="A374" s="143"/>
      <c r="B374" s="85"/>
      <c r="C374" s="159" t="s">
        <v>35</v>
      </c>
      <c r="D374" s="159"/>
      <c r="F374" s="71"/>
      <c r="G374" s="71" t="s">
        <v>497</v>
      </c>
      <c r="H374" s="167"/>
      <c r="I374" s="167"/>
      <c r="J374" s="71"/>
      <c r="K374" s="71"/>
      <c r="L374" s="71"/>
      <c r="M374" s="71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</row>
    <row r="375" spans="1:26" ht="15.75" x14ac:dyDescent="0.25">
      <c r="A375" s="143"/>
      <c r="B375" s="85"/>
      <c r="C375" s="159"/>
      <c r="D375" s="160"/>
      <c r="F375" s="71"/>
      <c r="G375" s="71" t="s">
        <v>36</v>
      </c>
      <c r="H375" s="167"/>
      <c r="I375" s="167"/>
      <c r="J375" s="71"/>
      <c r="K375" s="71"/>
      <c r="L375" s="71"/>
      <c r="M375" s="71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</row>
    <row r="376" spans="1:26" ht="15.75" x14ac:dyDescent="0.25">
      <c r="A376" s="143"/>
      <c r="B376" s="85"/>
      <c r="C376" s="75"/>
      <c r="D376" s="75"/>
      <c r="E376" s="75"/>
      <c r="F376" s="75"/>
      <c r="G376" s="75"/>
      <c r="H376" s="75"/>
      <c r="I376" s="71"/>
      <c r="J376" s="71"/>
      <c r="K376" s="71"/>
      <c r="L376" s="71"/>
      <c r="M376" s="71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</row>
    <row r="377" spans="1:26" ht="15.75" x14ac:dyDescent="0.25">
      <c r="A377" s="143"/>
      <c r="B377" s="85"/>
      <c r="C377" s="71"/>
      <c r="D377" s="75"/>
      <c r="E377" s="75"/>
      <c r="F377" s="75"/>
      <c r="G377" s="75"/>
      <c r="H377" s="75"/>
      <c r="I377" s="75"/>
      <c r="J377" s="71"/>
      <c r="K377" s="71"/>
      <c r="L377" s="71"/>
      <c r="M377" s="71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</row>
    <row r="378" spans="1:26" ht="15.75" x14ac:dyDescent="0.25">
      <c r="A378" s="143"/>
      <c r="B378" s="85"/>
      <c r="C378" s="71"/>
      <c r="D378" s="75"/>
      <c r="E378" s="75"/>
      <c r="F378" s="75"/>
      <c r="G378" s="75"/>
      <c r="H378" s="75"/>
      <c r="I378" s="75"/>
      <c r="J378" s="71"/>
      <c r="K378" s="71"/>
      <c r="L378" s="71"/>
      <c r="M378" s="71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</row>
    <row r="379" spans="1:26" ht="15.75" x14ac:dyDescent="0.25">
      <c r="A379" s="143"/>
      <c r="B379" s="85"/>
      <c r="C379" s="71"/>
      <c r="D379" s="75"/>
      <c r="E379" s="75"/>
      <c r="F379" s="75"/>
      <c r="G379" s="75"/>
      <c r="H379" s="75"/>
      <c r="I379" s="75"/>
      <c r="J379" s="71"/>
      <c r="K379" s="71"/>
      <c r="L379" s="71"/>
      <c r="M379" s="71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</row>
    <row r="380" spans="1:26" ht="15.75" x14ac:dyDescent="0.25">
      <c r="A380" s="143"/>
      <c r="B380" s="85"/>
      <c r="C380" s="71"/>
      <c r="D380" s="75"/>
      <c r="E380" s="75"/>
      <c r="F380" s="75"/>
      <c r="G380" s="75"/>
      <c r="H380" s="75"/>
      <c r="I380" s="75"/>
      <c r="J380" s="71"/>
      <c r="K380" s="71"/>
      <c r="L380" s="71"/>
      <c r="M380" s="71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</row>
  </sheetData>
  <mergeCells count="4">
    <mergeCell ref="A3:K3"/>
    <mergeCell ref="A4:K4"/>
    <mergeCell ref="A5:K5"/>
    <mergeCell ref="A8:B8"/>
  </mergeCells>
  <printOptions horizontalCentered="1" verticalCentered="1"/>
  <pageMargins left="0" right="0" top="0.35433070866141736" bottom="0.19685039370078741" header="0" footer="0"/>
  <pageSetup scale="61" orientation="landscape" r:id="rId1"/>
  <headerFooter>
    <oddHeader>&amp;L&amp;G</oddHeader>
    <oddFooter>&amp;C&amp;G&amp;R&amp;G</oddFooter>
  </headerFooter>
  <rowBreaks count="7" manualBreakCount="7">
    <brk id="56" max="10" man="1"/>
    <brk id="104" max="10" man="1"/>
    <brk id="149" max="10" man="1"/>
    <brk id="195" max="10" man="1"/>
    <brk id="241" max="10" man="1"/>
    <brk id="293" max="10" man="1"/>
    <brk id="331" max="1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2021</vt:lpstr>
      <vt:lpstr>2022</vt:lpstr>
      <vt:lpstr>ANEXO 1</vt:lpstr>
      <vt:lpstr>ANEXO 2</vt:lpstr>
      <vt:lpstr>ANEXO 3</vt:lpstr>
      <vt:lpstr>ANEXO 4</vt:lpstr>
      <vt:lpstr>ANEXO 5</vt:lpstr>
      <vt:lpstr>NOTAS A LOS ESTADOS FINANCIEROS</vt:lpstr>
      <vt:lpstr>'ANEXO 3'!Área_de_impresión</vt:lpstr>
      <vt:lpstr>'ANEXO 4'!Área_de_impresión</vt:lpstr>
      <vt:lpstr>'NOTAS A LOS ESTADOS FINANCIEROS'!Área_de_impresión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Katherine Sierra Bermudez</dc:creator>
  <cp:keywords/>
  <dc:description/>
  <cp:lastModifiedBy>Cristian Camilo Galan Moya</cp:lastModifiedBy>
  <cp:revision/>
  <cp:lastPrinted>2022-06-15T14:57:53Z</cp:lastPrinted>
  <dcterms:created xsi:type="dcterms:W3CDTF">2019-07-25T20:53:07Z</dcterms:created>
  <dcterms:modified xsi:type="dcterms:W3CDTF">2022-06-15T14:58:04Z</dcterms:modified>
  <cp:category/>
  <cp:contentStatus/>
</cp:coreProperties>
</file>