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ESCRITORIO\EFF 2022\"/>
    </mc:Choice>
  </mc:AlternateContent>
  <bookViews>
    <workbookView xWindow="0" yWindow="0" windowWidth="28800" windowHeight="12330" firstSheet="2" activeTab="2"/>
  </bookViews>
  <sheets>
    <sheet name="2021" sheetId="12" state="hidden" r:id="rId1"/>
    <sheet name="2022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'2021'!$A$1:$F$585</definedName>
    <definedName name="_xlnm._FilterDatabase" localSheetId="1" hidden="1">'2022'!$A$1:$F$603</definedName>
    <definedName name="_xlnm.Print_Area" localSheetId="4">'ANEXO 3'!$A$1:$G$50</definedName>
    <definedName name="_xlnm.Print_Area" localSheetId="5">'ANEXO 4'!$A$1:$G$97</definedName>
    <definedName name="_xlnm.Print_Area" localSheetId="7">'NOTAS A LOS ESTADOS FINANCIEROS'!$A$3:$K$374</definedName>
  </definedNames>
  <calcPr calcId="162913"/>
</workbook>
</file>

<file path=xl/calcChain.xml><?xml version="1.0" encoding="utf-8"?>
<calcChain xmlns="http://schemas.openxmlformats.org/spreadsheetml/2006/main">
  <c r="E284" i="11" l="1"/>
  <c r="G221" i="11"/>
  <c r="G193" i="11"/>
  <c r="G145" i="11" l="1"/>
  <c r="G94" i="11" l="1"/>
  <c r="E79" i="11"/>
  <c r="E68" i="11" l="1"/>
  <c r="H380" i="13" l="1"/>
  <c r="H379" i="13"/>
  <c r="I430" i="13"/>
  <c r="H430" i="13"/>
  <c r="I407" i="13"/>
  <c r="H407" i="13"/>
  <c r="H376" i="13"/>
  <c r="H375" i="13"/>
  <c r="I373" i="13"/>
  <c r="H373" i="13"/>
  <c r="I224" i="13"/>
  <c r="H224" i="13"/>
  <c r="H2" i="13"/>
  <c r="I2" i="13" s="1"/>
  <c r="H362" i="12"/>
  <c r="H361" i="12"/>
  <c r="I411" i="12"/>
  <c r="H411" i="12"/>
  <c r="I389" i="12"/>
  <c r="H389" i="12"/>
  <c r="H358" i="12"/>
  <c r="H357" i="12"/>
  <c r="H355" i="12"/>
  <c r="I355" i="12"/>
  <c r="H210" i="12"/>
  <c r="I210" i="12" s="1"/>
  <c r="I2" i="12"/>
  <c r="H2" i="12"/>
  <c r="G245" i="11" l="1"/>
  <c r="G230" i="11"/>
  <c r="G120" i="11" l="1"/>
  <c r="J22" i="7" l="1"/>
  <c r="D78" i="4"/>
  <c r="D77" i="4"/>
  <c r="D72" i="4"/>
  <c r="D65" i="4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22" i="4"/>
  <c r="D19" i="4"/>
  <c r="D18" i="4"/>
  <c r="D17" i="4"/>
  <c r="D14" i="4"/>
  <c r="D38" i="3"/>
  <c r="D34" i="3"/>
  <c r="D28" i="3"/>
  <c r="D27" i="3"/>
  <c r="D26" i="3"/>
  <c r="D22" i="3"/>
  <c r="D18" i="3"/>
  <c r="D17" i="3"/>
  <c r="D16" i="3"/>
  <c r="D15" i="3"/>
  <c r="D14" i="3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78" i="4"/>
  <c r="F77" i="4"/>
  <c r="F72" i="4"/>
  <c r="F65" i="4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5" i="4"/>
  <c r="F22" i="4"/>
  <c r="F19" i="4"/>
  <c r="F18" i="4"/>
  <c r="F17" i="4"/>
  <c r="F14" i="4"/>
  <c r="F15" i="3"/>
  <c r="F38" i="3"/>
  <c r="F34" i="3"/>
  <c r="F28" i="3"/>
  <c r="F27" i="3"/>
  <c r="F26" i="3"/>
  <c r="F22" i="3"/>
  <c r="F18" i="3"/>
  <c r="F17" i="3"/>
  <c r="F16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H32" i="7" l="1"/>
  <c r="E286" i="11"/>
  <c r="G286" i="11" s="1"/>
  <c r="I229" i="11"/>
  <c r="G106" i="11"/>
  <c r="G118" i="11"/>
  <c r="G128" i="11"/>
  <c r="G131" i="11"/>
  <c r="G135" i="11"/>
  <c r="G82" i="11"/>
  <c r="G54" i="11"/>
  <c r="G25" i="11"/>
  <c r="I117" i="11" l="1"/>
  <c r="F71" i="4"/>
  <c r="F69" i="4" s="1"/>
  <c r="F64" i="4"/>
  <c r="F24" i="4"/>
  <c r="F21" i="4"/>
  <c r="F13" i="4"/>
  <c r="D13" i="4"/>
  <c r="D71" i="4"/>
  <c r="D69" i="4" s="1"/>
  <c r="D64" i="4"/>
  <c r="E29" i="2" l="1"/>
  <c r="F27" i="4"/>
  <c r="D76" i="4"/>
  <c r="D33" i="4"/>
  <c r="D31" i="4" s="1"/>
  <c r="F76" i="4"/>
  <c r="F74" i="4" s="1"/>
  <c r="F49" i="4"/>
  <c r="F39" i="4"/>
  <c r="F16" i="4"/>
  <c r="D39" i="4"/>
  <c r="G177" i="11"/>
  <c r="G168" i="11"/>
  <c r="F37" i="4" l="1"/>
  <c r="F11" i="4"/>
  <c r="G33" i="11"/>
  <c r="K32" i="2" l="1"/>
  <c r="K30" i="2" s="1"/>
  <c r="I32" i="2"/>
  <c r="I30" i="2" s="1"/>
  <c r="C36" i="2"/>
  <c r="G313" i="11" l="1"/>
  <c r="G277" i="11"/>
  <c r="G266" i="11"/>
  <c r="G233" i="11"/>
  <c r="G166" i="11"/>
  <c r="E73" i="11"/>
  <c r="G360" i="11"/>
  <c r="I359" i="11" s="1"/>
  <c r="G356" i="11"/>
  <c r="I355" i="11" s="1"/>
  <c r="I347" i="11"/>
  <c r="G345" i="11"/>
  <c r="G343" i="11"/>
  <c r="G339" i="11"/>
  <c r="I338" i="11" s="1"/>
  <c r="G331" i="11"/>
  <c r="G329" i="11"/>
  <c r="G320" i="11"/>
  <c r="I319" i="11" s="1"/>
  <c r="G316" i="11"/>
  <c r="I315" i="11" s="1"/>
  <c r="G310" i="11"/>
  <c r="G301" i="11"/>
  <c r="G295" i="11"/>
  <c r="G274" i="11"/>
  <c r="G268" i="11"/>
  <c r="G260" i="11"/>
  <c r="G250" i="11"/>
  <c r="I249" i="11" s="1"/>
  <c r="G242" i="11"/>
  <c r="G236" i="11"/>
  <c r="G209" i="11"/>
  <c r="I208" i="11" s="1"/>
  <c r="I192" i="11"/>
  <c r="G188" i="11"/>
  <c r="G185" i="11"/>
  <c r="G104" i="11"/>
  <c r="G102" i="11"/>
  <c r="G100" i="11"/>
  <c r="G97" i="11"/>
  <c r="G91" i="11"/>
  <c r="G86" i="11"/>
  <c r="G84" i="11"/>
  <c r="G64" i="11"/>
  <c r="G62" i="11"/>
  <c r="G58" i="11"/>
  <c r="G52" i="11"/>
  <c r="G50" i="11"/>
  <c r="G23" i="11"/>
  <c r="G19" i="11"/>
  <c r="I18" i="11" s="1"/>
  <c r="G15" i="11"/>
  <c r="G12" i="11"/>
  <c r="G71" i="11" l="1"/>
  <c r="I61" i="11" s="1"/>
  <c r="I232" i="11"/>
  <c r="I300" i="11"/>
  <c r="G289" i="11"/>
  <c r="I259" i="11" s="1"/>
  <c r="I328" i="11"/>
  <c r="I334" i="11" s="1"/>
  <c r="I241" i="11"/>
  <c r="I363" i="11"/>
  <c r="I22" i="11"/>
  <c r="I342" i="11"/>
  <c r="I351" i="11" s="1"/>
  <c r="I144" i="11"/>
  <c r="I212" i="11" s="1"/>
  <c r="I49" i="11"/>
  <c r="I11" i="11"/>
  <c r="I255" i="11" l="1"/>
  <c r="I140" i="11"/>
  <c r="I323" i="1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6" i="3"/>
  <c r="D36" i="3"/>
  <c r="F32" i="3"/>
  <c r="D32" i="3"/>
  <c r="F24" i="3"/>
  <c r="D20" i="3"/>
  <c r="F20" i="3"/>
  <c r="D74" i="4"/>
  <c r="D49" i="4"/>
  <c r="F33" i="4"/>
  <c r="F31" i="4" s="1"/>
  <c r="F67" i="4" s="1"/>
  <c r="F80" i="4" s="1"/>
  <c r="D27" i="4"/>
  <c r="D24" i="4"/>
  <c r="D21" i="4"/>
  <c r="D16" i="4"/>
  <c r="E75" i="2" l="1"/>
  <c r="E37" i="1" s="1"/>
  <c r="D24" i="3"/>
  <c r="F12" i="3"/>
  <c r="F30" i="3" s="1"/>
  <c r="F41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37" i="4"/>
  <c r="D11" i="4"/>
  <c r="D67" i="4" l="1"/>
  <c r="D80" i="4" s="1"/>
  <c r="K45" i="2"/>
  <c r="K42" i="2" s="1"/>
  <c r="D30" i="3"/>
  <c r="D41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I45" i="2" l="1"/>
  <c r="H31" i="7" s="1"/>
  <c r="J29" i="7" s="1"/>
  <c r="J34" i="7" s="1"/>
  <c r="K51" i="2"/>
  <c r="J8" i="7" s="1"/>
  <c r="K26" i="1"/>
  <c r="K29" i="1" s="1"/>
  <c r="E31" i="1"/>
  <c r="C31" i="1"/>
  <c r="E67" i="2"/>
  <c r="I217" i="11"/>
  <c r="I223" i="11" s="1"/>
  <c r="I225" i="11" s="1"/>
  <c r="C67" i="2"/>
  <c r="K31" i="1" l="1"/>
  <c r="I42" i="2"/>
  <c r="I51" i="2" s="1"/>
  <c r="J14" i="7" s="1"/>
  <c r="J11" i="7" s="1"/>
  <c r="K67" i="2"/>
  <c r="I67" i="2" l="1"/>
  <c r="I26" i="1"/>
  <c r="I29" i="1" s="1"/>
  <c r="I31" i="1" l="1"/>
</calcChain>
</file>

<file path=xl/sharedStrings.xml><?xml version="1.0" encoding="utf-8"?>
<sst xmlns="http://schemas.openxmlformats.org/spreadsheetml/2006/main" count="1639" uniqueCount="591">
  <si>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</si>
  <si>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</si>
  <si>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</si>
  <si>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</si>
  <si>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</si>
  <si>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</si>
  <si>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</si>
  <si>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</si>
  <si>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</si>
  <si>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</si>
  <si>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</si>
  <si>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</si>
  <si>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</si>
  <si>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</si>
  <si>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</si>
  <si>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</si>
  <si>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</si>
  <si>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</si>
  <si>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</si>
  <si>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</si>
  <si>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</si>
  <si>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</si>
  <si>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</si>
  <si>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</si>
  <si>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</si>
  <si>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</si>
  <si>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</si>
  <si>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</si>
  <si>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</si>
  <si>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</si>
  <si>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</si>
  <si>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</si>
  <si>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</si>
  <si>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</si>
  <si>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</si>
  <si>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</si>
  <si>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</si>
  <si>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</si>
  <si>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</si>
  <si>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</si>
  <si>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</si>
  <si>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</si>
  <si>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</si>
  <si>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</si>
  <si>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</si>
  <si>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</si>
  <si>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</si>
  <si>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</si>
  <si>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</si>
  <si>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</si>
  <si>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</si>
  <si>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</si>
  <si>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</si>
  <si>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</si>
  <si>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</si>
  <si>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</si>
  <si>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</si>
  <si>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</si>
  <si>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</si>
  <si>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</si>
  <si>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</si>
  <si>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</si>
  <si>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</si>
  <si>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</si>
  <si>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</si>
  <si>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</si>
  <si>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</si>
  <si>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</si>
  <si>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</si>
  <si>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</si>
  <si>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</si>
  <si>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</si>
  <si>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</si>
  <si>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</si>
  <si>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</si>
  <si>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</si>
  <si>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</si>
  <si>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</si>
  <si>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</si>
  <si>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</si>
  <si>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</si>
  <si>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</si>
  <si>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</si>
  <si>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</si>
  <si>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</si>
  <si>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</si>
  <si>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</si>
  <si>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</si>
  <si>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</si>
  <si>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</si>
  <si>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</si>
  <si>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</si>
  <si>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</si>
  <si>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</si>
  <si>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</si>
  <si>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</si>
  <si>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</si>
  <si>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</si>
  <si>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</si>
  <si>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</si>
  <si>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</si>
  <si>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</si>
  <si>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</si>
  <si>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</si>
  <si>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</si>
  <si>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</si>
  <si>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</si>
  <si>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</si>
  <si>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</si>
  <si>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</si>
  <si>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</si>
  <si>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</si>
  <si>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</si>
  <si>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</si>
  <si>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</si>
  <si>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</si>
  <si>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</si>
  <si>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</si>
  <si>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</si>
  <si>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</si>
  <si>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</si>
  <si>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</si>
  <si>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</si>
  <si>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</si>
  <si>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</si>
  <si>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</si>
  <si>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</si>
  <si>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</si>
  <si>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</si>
  <si>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</si>
  <si>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</si>
  <si>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</si>
  <si>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</si>
  <si>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</si>
  <si>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</si>
  <si>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</si>
  <si>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</si>
  <si>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</si>
  <si>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</si>
  <si>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</si>
  <si>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</si>
  <si>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</si>
  <si>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</si>
  <si>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</si>
  <si>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</si>
  <si>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</si>
  <si>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</si>
  <si>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</si>
  <si>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</si>
  <si>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</si>
  <si>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</si>
  <si>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</si>
  <si>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</si>
  <si>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</si>
  <si>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</si>
  <si>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</si>
  <si>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</si>
  <si>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</si>
  <si>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</si>
  <si>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</si>
  <si>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</si>
  <si>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</si>
  <si>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</si>
  <si>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</si>
  <si>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</si>
  <si>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</si>
  <si>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</si>
  <si>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</si>
  <si>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</si>
  <si>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</si>
  <si>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</si>
  <si>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</si>
  <si>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</si>
  <si>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</si>
  <si>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</si>
  <si>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</si>
  <si>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</si>
  <si>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</si>
  <si>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</si>
  <si>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</si>
  <si>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</si>
  <si>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</si>
  <si>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</si>
  <si>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</si>
  <si>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</si>
  <si>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</si>
  <si>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</si>
  <si>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</si>
  <si>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</si>
  <si>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</si>
  <si>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</si>
  <si>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</si>
  <si>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</si>
  <si>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</si>
  <si>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</si>
  <si>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</si>
  <si>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</si>
  <si>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</si>
  <si>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</si>
  <si>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</si>
  <si>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</si>
  <si>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</si>
  <si>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</si>
  <si>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</si>
  <si>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</si>
  <si>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</si>
  <si>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</si>
  <si>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</si>
  <si>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</si>
  <si>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</si>
  <si>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</si>
  <si>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</si>
  <si>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</si>
  <si>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</si>
  <si>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</si>
  <si>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</si>
  <si>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</si>
  <si>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</si>
  <si>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</si>
  <si>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</si>
  <si>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</si>
  <si>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</si>
  <si>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</si>
  <si>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</si>
  <si>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</si>
  <si>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</si>
  <si>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</si>
  <si>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</si>
  <si>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</si>
  <si>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</si>
  <si>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</si>
  <si>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</si>
  <si>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</si>
  <si>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</si>
  <si>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</si>
  <si>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</si>
  <si>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</si>
  <si>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</si>
  <si>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</si>
  <si>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</si>
  <si>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</si>
  <si>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</si>
  <si>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</si>
  <si>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</si>
  <si>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</si>
  <si>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</si>
  <si>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</si>
  <si>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</si>
  <si>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</si>
  <si>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</si>
  <si>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</si>
  <si>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</si>
  <si>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</si>
  <si>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</si>
  <si>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</si>
  <si>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</si>
  <si>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</si>
  <si>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</si>
  <si>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</si>
  <si>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</si>
  <si>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</si>
  <si>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</si>
  <si>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</si>
  <si>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</si>
  <si>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</si>
  <si>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</si>
  <si>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</si>
  <si>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</si>
  <si>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</si>
  <si>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</si>
  <si>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</si>
  <si>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</si>
  <si>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</si>
  <si>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</si>
  <si>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Comisiones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</si>
  <si>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</si>
  <si>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</si>
  <si>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</si>
  <si>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</si>
  <si>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</si>
  <si>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</si>
  <si>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</si>
  <si>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</si>
  <si>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</si>
  <si>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</si>
  <si>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</si>
  <si>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</si>
  <si>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</si>
  <si>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</si>
  <si>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</si>
  <si>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</si>
  <si>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</si>
  <si>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</si>
  <si>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</si>
  <si>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</si>
  <si>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</si>
  <si>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</si>
  <si>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</si>
  <si>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</si>
  <si>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</si>
  <si>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</si>
  <si>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</si>
  <si>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</si>
  <si>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</si>
  <si>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</si>
  <si>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</si>
  <si>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</si>
  <si>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</si>
  <si>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</si>
  <si>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</si>
  <si>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</si>
  <si>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</si>
  <si>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</si>
  <si>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</si>
  <si>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</si>
  <si>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</si>
  <si>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</si>
  <si>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</si>
  <si>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</si>
  <si>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</si>
  <si>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</si>
  <si>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</si>
  <si>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</si>
  <si>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</si>
  <si>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</si>
  <si>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</si>
  <si>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</si>
  <si>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</si>
  <si>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</si>
  <si>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</si>
  <si>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</si>
  <si>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</si>
  <si>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</si>
  <si>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</si>
  <si>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</si>
  <si>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</si>
  <si>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</si>
  <si>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</si>
  <si>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</si>
  <si>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</si>
  <si>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</si>
  <si>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</si>
  <si>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</si>
  <si>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</si>
  <si>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</si>
  <si>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</si>
  <si>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</si>
  <si>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</si>
  <si>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</si>
  <si>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</si>
  <si>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</si>
  <si>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</si>
  <si>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</si>
  <si>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</si>
  <si>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</si>
  <si>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</si>
  <si>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</si>
  <si>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</si>
  <si>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</si>
  <si>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</si>
  <si>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</si>
  <si>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</si>
  <si>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</si>
  <si>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</si>
  <si>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</si>
  <si>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</si>
  <si>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</si>
  <si>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</si>
  <si>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</si>
  <si>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</si>
  <si>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</si>
  <si>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</si>
  <si>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</si>
  <si>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</si>
  <si>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</si>
  <si>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</si>
  <si>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</si>
  <si>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</si>
  <si>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</si>
  <si>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</si>
  <si>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</si>
  <si>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</si>
  <si>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</si>
  <si>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</si>
  <si>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</si>
  <si>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</si>
  <si>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</si>
  <si>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</si>
  <si>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</si>
  <si>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</si>
  <si>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</si>
  <si>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</si>
  <si>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</si>
  <si>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</si>
  <si>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</si>
  <si>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</si>
  <si>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</si>
  <si>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</si>
  <si>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</si>
  <si>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</si>
  <si>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</si>
  <si>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</si>
  <si>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</si>
  <si>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</si>
  <si>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</si>
  <si>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</si>
  <si>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</si>
  <si>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</si>
  <si>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</si>
  <si>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</si>
  <si>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</si>
  <si>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</si>
  <si>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</si>
  <si>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</si>
  <si>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</si>
  <si>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</si>
  <si>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</si>
  <si>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</si>
  <si>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</si>
  <si>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</si>
  <si>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</si>
  <si>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</si>
  <si>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</si>
  <si>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</si>
  <si>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</si>
  <si>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</si>
  <si>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</si>
  <si>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</si>
  <si>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</si>
  <si>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</si>
  <si>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</si>
  <si>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</si>
  <si>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</si>
  <si>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</si>
  <si>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</si>
  <si>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</si>
  <si>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</si>
  <si>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</si>
  <si>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</si>
  <si>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</si>
  <si>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</si>
  <si>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</si>
  <si>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</si>
  <si>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</si>
  <si>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</si>
  <si>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</si>
  <si>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</si>
  <si>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</si>
  <si>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</si>
  <si>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</si>
  <si>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</si>
  <si>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</si>
  <si>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</si>
  <si>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</si>
  <si>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</si>
  <si>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</si>
  <si>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</si>
  <si>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</si>
  <si>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</si>
  <si>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</si>
  <si>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</si>
  <si>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</si>
  <si>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</si>
  <si>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BIENES COMERCIALIZADOS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</si>
  <si>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</si>
  <si>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</si>
  <si>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</si>
  <si>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</si>
  <si>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</si>
  <si>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</si>
  <si>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</si>
  <si>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</si>
  <si>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</si>
  <si>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</si>
  <si>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</si>
  <si>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</si>
  <si>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</si>
  <si>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</si>
  <si>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</si>
  <si>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</si>
  <si>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</si>
  <si>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</si>
  <si>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</si>
  <si>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</si>
  <si>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</si>
  <si>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</si>
  <si>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</si>
  <si>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</si>
  <si>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</si>
  <si>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</si>
  <si>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</si>
  <si>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</si>
  <si>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</si>
  <si>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</si>
  <si>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</si>
  <si>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</si>
  <si>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</si>
  <si>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</si>
  <si>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La Previsora SA Compañía de Seguros</t>
  </si>
  <si>
    <t>Impuesto Predial Unificado</t>
  </si>
  <si>
    <t>Cruce de Cuentas</t>
  </si>
  <si>
    <t>Gas Natural SA ESP</t>
  </si>
  <si>
    <t>Superintendencia de Industria y Comercio</t>
  </si>
  <si>
    <t>Codensa SA ESP</t>
  </si>
  <si>
    <t>EPS Suramericana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</si>
  <si>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</si>
  <si>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</si>
  <si>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</si>
  <si>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</si>
  <si>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</si>
  <si>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</si>
  <si>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</si>
  <si>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</si>
  <si>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</si>
  <si>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</si>
  <si>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</si>
  <si>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</si>
  <si>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</si>
  <si>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</si>
  <si>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</si>
  <si>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</si>
  <si>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</si>
  <si>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</si>
  <si>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</si>
  <si>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</si>
  <si>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</si>
  <si>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</si>
  <si>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</si>
  <si>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</si>
  <si>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</si>
  <si>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</si>
  <si>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</si>
  <si>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</si>
  <si>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INGRESOS FISCALES</t>
  </si>
  <si>
    <t>Financieros</t>
  </si>
  <si>
    <t>Terceros Factura a Plazos</t>
  </si>
  <si>
    <t>Otros Materiales y Suministros</t>
  </si>
  <si>
    <t>Esperanza Verdugo Sanchez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</si>
  <si>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</si>
  <si>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</si>
  <si>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</si>
  <si>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</si>
  <si>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</si>
  <si>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</si>
  <si>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</si>
  <si>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</si>
  <si>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Otras cuentas deudoras de control por el contra</t>
  </si>
  <si>
    <t>Otras cuentas deudoras de control</t>
  </si>
  <si>
    <t>Otras Primas</t>
  </si>
  <si>
    <t>Cuota de Fiscalización y Auditaje</t>
  </si>
  <si>
    <t>INVERSIONES DE ADMINISTRACIÓN DE LIQUIDEZ EN TÍTULOS DE DEUDA CON RECURSOS ADMINISTRADOS POR LA DIRECCIÓN GENERAL DE CRÉDITO PÚBLICO Y TESORO NACIONAL</t>
  </si>
  <si>
    <t>CUENTAS POR COBRAR DE DIFÍCIL RECAUDO</t>
  </si>
  <si>
    <t>Administración de la seguridad social en salud</t>
  </si>
  <si>
    <t>Otros ingresos por la administración del sistema de seguridad social en salud</t>
  </si>
  <si>
    <t>DETERIORO ACUMULADO DE CUENTAS POR COBRAR (CR)</t>
  </si>
  <si>
    <t>Materiales médico - quirúrgicos</t>
  </si>
  <si>
    <t>COMPARATIVO ENERO 2022 - 2021</t>
  </si>
  <si>
    <t>SALDO DEL PATRIMONIO A ENERO 31 DE 2021</t>
  </si>
  <si>
    <t>VARIACIONES PATRIMONIALES DURANTE ENERO 2022</t>
  </si>
  <si>
    <t>SALDO DEL PATRIMONIO A ENERO 31 DE 2022</t>
  </si>
  <si>
    <t>A 31 DE ENERO 2022</t>
  </si>
  <si>
    <t>Sanciones - Procesos disciplinarios</t>
  </si>
  <si>
    <t>Instituto Nacional para Ciegos</t>
  </si>
  <si>
    <t>Ministerio de Hacienda y Credito Publico</t>
  </si>
  <si>
    <t>Maria Helena Cruz Nossa</t>
  </si>
  <si>
    <t>Sherley Julieth Mejia Rangel</t>
  </si>
  <si>
    <t>Johana Hidrobo Guerrero</t>
  </si>
  <si>
    <t>Leidy Fernanda Hoyos Cubides</t>
  </si>
  <si>
    <t>Edwin Enrique Beltran Chamorro</t>
  </si>
  <si>
    <t>Martha Emilia Castro Ñungo</t>
  </si>
  <si>
    <t>Otros Bienes Muebles en Bodega</t>
  </si>
  <si>
    <t>Ferrricentros SAS</t>
  </si>
  <si>
    <t>C.I. Morasu SAS</t>
  </si>
  <si>
    <t>Mayra Alejandra Castellanos Bohorquez</t>
  </si>
  <si>
    <t>Carolina Rosas Diaz</t>
  </si>
  <si>
    <t>Victoria Eugenia Gutierrez Malo</t>
  </si>
  <si>
    <t>Freddy Alexander Grajales Salinas</t>
  </si>
  <si>
    <t>Software House Ltda</t>
  </si>
  <si>
    <t>Panamericana Librería y Papeleria SA</t>
  </si>
  <si>
    <t>IFX Networks Colombia SAS</t>
  </si>
  <si>
    <t>Multisuministros EU</t>
  </si>
  <si>
    <t>Lase Depot SAS</t>
  </si>
  <si>
    <t>Caja de Compensacion Familiar Cafam</t>
  </si>
  <si>
    <t>MCE Net Solutions SAS</t>
  </si>
  <si>
    <t>Insertel GRM SAS</t>
  </si>
  <si>
    <t>Sugeek SAS</t>
  </si>
  <si>
    <t>Federacion Colombiana de Organizaciones de Personas con Discapacidad Visual</t>
  </si>
  <si>
    <t>UT Softlinebex 2020</t>
  </si>
  <si>
    <t>Beneficios a los Empleados a Corto Plazo</t>
  </si>
  <si>
    <t>Nomina por Pagar</t>
  </si>
  <si>
    <t>Thomas Greig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</si>
</sst>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7">
    <xf numFmtId="0" fontId="0" fillId="0" borderId="0" xfId="0" applyFont="1" applyAlignment="1"/>
    <xf numFmtId="0" fontId="4" fillId="0" borderId="0" xfId="0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4" fillId="0" borderId="0" xfId="3" applyNumberFormat="1" applyFont="1" applyFill="1" applyAlignment="1">
      <alignment vertical="center"/>
    </xf>
    <xf numFmtId="0" fontId="4" fillId="0" borderId="0" xfId="3" applyFont="1" applyFill="1"/>
    <xf numFmtId="0" fontId="7" fillId="0" borderId="0" xfId="3" applyFont="1" applyFill="1" applyBorder="1" applyAlignment="1"/>
    <xf numFmtId="0" fontId="4" fillId="0" borderId="0" xfId="3" applyFont="1" applyFill="1" applyAlignment="1"/>
    <xf numFmtId="166" fontId="5" fillId="0" borderId="0" xfId="3" applyNumberFormat="1" applyFont="1" applyFill="1" applyAlignment="1">
      <alignment horizontal="center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" fontId="4" fillId="0" borderId="0" xfId="3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4" fillId="0" borderId="0" xfId="1" applyFont="1" applyFill="1" applyBorder="1" applyAlignmen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left"/>
    </xf>
    <xf numFmtId="0" fontId="6" fillId="0" borderId="0" xfId="3" applyFont="1" applyFill="1"/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6" fillId="0" borderId="0" xfId="3" applyFont="1" applyFill="1" applyAlignment="1"/>
    <xf numFmtId="166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6" fillId="0" borderId="0" xfId="3" applyNumberFormat="1" applyFont="1" applyFill="1"/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left" vertical="center"/>
    </xf>
    <xf numFmtId="1" fontId="6" fillId="0" borderId="0" xfId="3" applyNumberFormat="1" applyFont="1" applyFill="1" applyAlignment="1">
      <alignment horizontal="right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/>
    <xf numFmtId="164" fontId="5" fillId="0" borderId="5" xfId="0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/>
    <xf numFmtId="164" fontId="13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/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4" fillId="0" borderId="4" xfId="3" applyNumberFormat="1" applyFont="1" applyFill="1" applyBorder="1" applyAlignment="1">
      <alignment wrapText="1"/>
    </xf>
    <xf numFmtId="164" fontId="4" fillId="0" borderId="0" xfId="3" applyNumberFormat="1" applyFont="1" applyFill="1" applyAlignment="1">
      <alignment vertical="center" wrapText="1"/>
    </xf>
    <xf numFmtId="164" fontId="6" fillId="0" borderId="0" xfId="3" applyNumberFormat="1" applyFont="1" applyFill="1" applyAlignment="1">
      <alignment horizontal="center"/>
    </xf>
    <xf numFmtId="164" fontId="7" fillId="0" borderId="0" xfId="3" applyNumberFormat="1" applyFont="1" applyFill="1"/>
    <xf numFmtId="164" fontId="7" fillId="0" borderId="2" xfId="3" applyNumberFormat="1" applyFont="1" applyFill="1" applyBorder="1"/>
    <xf numFmtId="164" fontId="7" fillId="0" borderId="0" xfId="3" applyNumberFormat="1" applyFont="1" applyFill="1" applyBorder="1"/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>
      <alignment horizontal="right"/>
    </xf>
    <xf numFmtId="164" fontId="6" fillId="0" borderId="2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Alignment="1">
      <alignment vertical="center"/>
    </xf>
    <xf numFmtId="164" fontId="7" fillId="0" borderId="4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/>
    <xf numFmtId="0" fontId="6" fillId="0" borderId="0" xfId="3" applyFont="1" applyFill="1" applyAlignment="1">
      <alignment wrapText="1"/>
    </xf>
    <xf numFmtId="164" fontId="6" fillId="0" borderId="2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 vertical="center" wrapText="1"/>
    </xf>
    <xf numFmtId="0" fontId="7" fillId="0" borderId="0" xfId="3" applyFont="1" applyFill="1" applyAlignment="1">
      <alignment horizontal="right"/>
    </xf>
    <xf numFmtId="164" fontId="6" fillId="0" borderId="4" xfId="3" applyNumberFormat="1" applyFont="1" applyFill="1" applyBorder="1" applyAlignment="1"/>
    <xf numFmtId="164" fontId="6" fillId="0" borderId="0" xfId="3" applyNumberFormat="1" applyFont="1" applyFill="1" applyBorder="1"/>
    <xf numFmtId="1" fontId="7" fillId="0" borderId="0" xfId="3" applyNumberFormat="1" applyFont="1" applyFill="1" applyAlignment="1">
      <alignment horizontal="right"/>
    </xf>
    <xf numFmtId="166" fontId="7" fillId="0" borderId="0" xfId="3" applyNumberFormat="1" applyFont="1" applyFill="1"/>
    <xf numFmtId="164" fontId="6" fillId="0" borderId="4" xfId="3" applyNumberFormat="1" applyFont="1" applyFill="1" applyBorder="1"/>
    <xf numFmtId="164" fontId="7" fillId="0" borderId="4" xfId="3" applyNumberFormat="1" applyFont="1" applyFill="1" applyBorder="1"/>
    <xf numFmtId="164" fontId="6" fillId="0" borderId="0" xfId="3" applyNumberFormat="1" applyFont="1" applyFill="1" applyAlignment="1">
      <alignment horizontal="left" vertical="center" wrapText="1"/>
    </xf>
    <xf numFmtId="166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0" fontId="7" fillId="0" borderId="0" xfId="3" applyFont="1" applyFill="1" applyBorder="1"/>
    <xf numFmtId="166" fontId="4" fillId="0" borderId="0" xfId="0" applyNumberFormat="1" applyFont="1" applyFill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4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4" fontId="13" fillId="0" borderId="13" xfId="0" applyNumberFormat="1" applyFont="1" applyBorder="1" applyAlignment="1">
      <alignment horizontal="right" wrapText="1"/>
    </xf>
    <xf numFmtId="0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Border="1" applyAlignment="1">
      <alignment horizontal="right" wrapText="1"/>
    </xf>
    <xf numFmtId="0" fontId="15" fillId="0" borderId="13" xfId="0" applyNumberFormat="1" applyFont="1" applyBorder="1" applyAlignment="1">
      <alignment horizontal="right" wrapText="1"/>
    </xf>
    <xf numFmtId="49" fontId="15" fillId="0" borderId="13" xfId="0" applyNumberFormat="1" applyFont="1" applyBorder="1" applyAlignment="1">
      <alignment wrapText="1"/>
    </xf>
    <xf numFmtId="4" fontId="15" fillId="0" borderId="13" xfId="0" applyNumberFormat="1" applyFont="1" applyBorder="1" applyAlignment="1">
      <alignment horizontal="right" wrapText="1"/>
    </xf>
    <xf numFmtId="1" fontId="6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/>
    <xf numFmtId="1" fontId="7" fillId="0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Alignment="1">
      <alignment horizontal="left" vertical="center"/>
    </xf>
    <xf numFmtId="166" fontId="7" fillId="0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vertical="center" wrapText="1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164" fontId="4" fillId="0" borderId="9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/>
    <xf numFmtId="0" fontId="4" fillId="0" borderId="10" xfId="3" applyFont="1" applyFill="1" applyBorder="1" applyAlignment="1">
      <alignment vertical="center" wrapText="1"/>
    </xf>
    <xf numFmtId="164" fontId="4" fillId="0" borderId="11" xfId="3" applyNumberFormat="1" applyFont="1" applyFill="1" applyBorder="1" applyAlignment="1">
      <alignment vertical="center" wrapText="1"/>
    </xf>
    <xf numFmtId="164" fontId="4" fillId="0" borderId="4" xfId="3" applyNumberFormat="1" applyFont="1" applyFill="1" applyBorder="1" applyAlignment="1">
      <alignment vertical="center" wrapText="1"/>
    </xf>
    <xf numFmtId="0" fontId="4" fillId="0" borderId="12" xfId="3" applyFont="1" applyFill="1" applyBorder="1" applyAlignment="1">
      <alignment vertical="center" wrapText="1"/>
    </xf>
    <xf numFmtId="164" fontId="4" fillId="0" borderId="6" xfId="3" applyNumberFormat="1" applyFont="1" applyFill="1" applyBorder="1" applyAlignment="1">
      <alignment vertical="center" wrapText="1"/>
    </xf>
    <xf numFmtId="164" fontId="4" fillId="0" borderId="7" xfId="3" applyNumberFormat="1" applyFont="1" applyFill="1" applyBorder="1" applyAlignment="1">
      <alignment vertical="center" wrapText="1"/>
    </xf>
    <xf numFmtId="0" fontId="9" fillId="0" borderId="10" xfId="3" applyFont="1" applyFill="1" applyBorder="1" applyAlignment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wrapText="1"/>
    </xf>
    <xf numFmtId="1" fontId="5" fillId="0" borderId="0" xfId="3" applyNumberFormat="1" applyFont="1" applyFill="1" applyAlignment="1">
      <alignment vertical="center"/>
    </xf>
    <xf numFmtId="166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Alignment="1">
      <alignment horizontal="right" vertical="center"/>
    </xf>
    <xf numFmtId="166" fontId="4" fillId="0" borderId="0" xfId="3" applyNumberFormat="1" applyFont="1" applyFill="1" applyAlignment="1">
      <alignment horizontal="left" vertical="center"/>
    </xf>
    <xf numFmtId="166" fontId="4" fillId="0" borderId="0" xfId="3" applyNumberFormat="1" applyFont="1" applyFill="1" applyBorder="1" applyAlignment="1">
      <alignment vertical="center"/>
    </xf>
    <xf numFmtId="1" fontId="4" fillId="0" borderId="0" xfId="3" applyNumberFormat="1" applyFont="1" applyFill="1" applyAlignment="1">
      <alignment horizontal="left" vertical="center"/>
    </xf>
    <xf numFmtId="0" fontId="4" fillId="0" borderId="0" xfId="3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/>
    <xf numFmtId="166" fontId="8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166" fontId="7" fillId="0" borderId="0" xfId="3" applyNumberFormat="1" applyFont="1" applyFill="1" applyAlignment="1">
      <alignment horizontal="center"/>
    </xf>
    <xf numFmtId="0" fontId="17" fillId="2" borderId="0" xfId="7" applyFont="1" applyFill="1"/>
    <xf numFmtId="0" fontId="16" fillId="2" borderId="13" xfId="0" applyNumberFormat="1" applyFont="1" applyFill="1" applyBorder="1" applyAlignment="1">
      <alignment horizontal="right" wrapText="1"/>
    </xf>
    <xf numFmtId="49" fontId="16" fillId="2" borderId="13" xfId="0" applyNumberFormat="1" applyFont="1" applyFill="1" applyBorder="1" applyAlignment="1">
      <alignment wrapText="1"/>
    </xf>
    <xf numFmtId="4" fontId="16" fillId="2" borderId="13" xfId="0" applyNumberFormat="1" applyFont="1" applyFill="1" applyBorder="1" applyAlignment="1">
      <alignment horizontal="right" wrapText="1"/>
    </xf>
    <xf numFmtId="4" fontId="17" fillId="2" borderId="0" xfId="7" applyNumberFormat="1" applyFont="1" applyFill="1"/>
    <xf numFmtId="49" fontId="16" fillId="2" borderId="13" xfId="0" applyNumberFormat="1" applyFont="1" applyFill="1" applyBorder="1" applyAlignment="1">
      <alignment horizontal="right" wrapText="1"/>
    </xf>
    <xf numFmtId="0" fontId="18" fillId="2" borderId="0" xfId="7" applyFont="1" applyFill="1"/>
    <xf numFmtId="4" fontId="18" fillId="2" borderId="0" xfId="7" applyNumberFormat="1" applyFont="1" applyFill="1"/>
    <xf numFmtId="0" fontId="19" fillId="2" borderId="13" xfId="0" applyNumberFormat="1" applyFont="1" applyFill="1" applyBorder="1" applyAlignment="1">
      <alignment horizontal="right" wrapText="1"/>
    </xf>
    <xf numFmtId="49" fontId="19" fillId="2" borderId="13" xfId="0" applyNumberFormat="1" applyFont="1" applyFill="1" applyBorder="1" applyAlignment="1">
      <alignment wrapText="1"/>
    </xf>
    <xf numFmtId="4" fontId="19" fillId="2" borderId="13" xfId="0" applyNumberFormat="1" applyFont="1" applyFill="1" applyBorder="1" applyAlignment="1">
      <alignment horizontal="right" wrapText="1"/>
    </xf>
    <xf numFmtId="0" fontId="13" fillId="0" borderId="13" xfId="0" applyFont="1" applyBorder="1" applyAlignment="1">
      <alignment horizontal="right" wrapText="1"/>
    </xf>
    <xf numFmtId="0" fontId="17" fillId="2" borderId="0" xfId="7" applyFont="1" applyFill="1" applyAlignment="1">
      <alignment horizontal="right"/>
    </xf>
    <xf numFmtId="49" fontId="13" fillId="3" borderId="13" xfId="0" applyNumberFormat="1" applyFont="1" applyFill="1" applyBorder="1" applyAlignment="1">
      <alignment horizontal="right" wrapText="1"/>
    </xf>
    <xf numFmtId="49" fontId="13" fillId="3" borderId="13" xfId="0" applyNumberFormat="1" applyFont="1" applyFill="1" applyBorder="1" applyAlignment="1">
      <alignment wrapText="1"/>
    </xf>
    <xf numFmtId="4" fontId="13" fillId="3" borderId="13" xfId="0" applyNumberFormat="1" applyFont="1" applyFill="1" applyBorder="1" applyAlignment="1">
      <alignment horizontal="right" wrapText="1"/>
    </xf>
    <xf numFmtId="0" fontId="17" fillId="3" borderId="0" xfId="7" applyFont="1" applyFill="1"/>
    <xf numFmtId="0" fontId="18" fillId="3" borderId="0" xfId="7" applyFont="1" applyFill="1"/>
    <xf numFmtId="4" fontId="17" fillId="3" borderId="0" xfId="7" applyNumberFormat="1" applyFont="1" applyFill="1"/>
    <xf numFmtId="164" fontId="7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/>
    <xf numFmtId="164" fontId="4" fillId="0" borderId="0" xfId="3" applyNumberFormat="1" applyFont="1" applyFill="1" applyBorder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6" fontId="7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4"/>
  <sheetViews>
    <sheetView showGridLines="0" topLeftCell="A347" workbookViewId="0">
      <selection activeCell="H363" sqref="H363"/>
    </sheetView>
  </sheetViews>
  <sheetFormatPr baseColWidth="10" defaultRowHeight="15" x14ac:dyDescent="0.25"/>
  <cols>
    <col min="1" max="1" width="14.28515625" style="245" customWidth="1"/>
    <col min="2" max="2" width="71.42578125" style="233" customWidth="1"/>
    <col min="3" max="3" width="15.7109375" style="237" bestFit="1" customWidth="1"/>
    <col min="4" max="4" width="17.140625" style="237" bestFit="1" customWidth="1"/>
    <col min="5" max="5" width="17.7109375" style="237" bestFit="1" customWidth="1"/>
    <col min="6" max="6" width="15.7109375" style="237" bestFit="1" customWidth="1"/>
    <col min="7" max="7" width="11.42578125" style="233"/>
    <col min="8" max="8" width="16.140625" style="233" bestFit="1" customWidth="1"/>
    <col min="9" max="16384" width="11.42578125" style="233"/>
  </cols>
  <sheetData>
    <row r="1" spans="1:9" x14ac:dyDescent="0.25">
      <c r="A1" s="244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8896522481.8400002</v>
      </c>
      <c r="D2" s="156">
        <v>105966125.45</v>
      </c>
      <c r="E2" s="156">
        <v>76611538</v>
      </c>
      <c r="F2" s="156">
        <v>8925877069.2900009</v>
      </c>
      <c r="H2" s="237">
        <f>+C2+D2-E2</f>
        <v>8925877069.2900009</v>
      </c>
      <c r="I2" s="237">
        <f>+F2-H2</f>
        <v>0</v>
      </c>
    </row>
    <row r="3" spans="1:9" x14ac:dyDescent="0.25">
      <c r="A3" s="158">
        <v>11</v>
      </c>
      <c r="B3" s="155" t="s">
        <v>322</v>
      </c>
      <c r="C3" s="156">
        <v>3525969</v>
      </c>
      <c r="D3" s="156">
        <v>28684950</v>
      </c>
      <c r="E3" s="156">
        <v>0</v>
      </c>
      <c r="F3" s="156">
        <v>32210919</v>
      </c>
    </row>
    <row r="4" spans="1:9" x14ac:dyDescent="0.25">
      <c r="A4" s="158">
        <v>1105</v>
      </c>
      <c r="B4" s="155" t="s">
        <v>323</v>
      </c>
      <c r="C4" s="156">
        <v>0</v>
      </c>
      <c r="D4" s="156">
        <v>0</v>
      </c>
      <c r="E4" s="156">
        <v>0</v>
      </c>
      <c r="F4" s="156">
        <v>0</v>
      </c>
    </row>
    <row r="5" spans="1:9" x14ac:dyDescent="0.25">
      <c r="A5" s="158">
        <v>110502</v>
      </c>
      <c r="B5" s="155" t="s">
        <v>324</v>
      </c>
      <c r="C5" s="156">
        <v>0</v>
      </c>
      <c r="D5" s="156">
        <v>0</v>
      </c>
      <c r="E5" s="156">
        <v>0</v>
      </c>
      <c r="F5" s="156">
        <v>0</v>
      </c>
    </row>
    <row r="6" spans="1:9" x14ac:dyDescent="0.25">
      <c r="A6" s="158">
        <v>110502001</v>
      </c>
      <c r="B6" s="155" t="s">
        <v>325</v>
      </c>
      <c r="C6" s="156">
        <v>315735</v>
      </c>
      <c r="D6" s="156">
        <v>0</v>
      </c>
      <c r="E6" s="156">
        <v>0</v>
      </c>
      <c r="F6" s="156">
        <v>315735</v>
      </c>
    </row>
    <row r="7" spans="1:9" x14ac:dyDescent="0.25">
      <c r="A7" s="158">
        <v>110502002</v>
      </c>
      <c r="B7" s="155" t="s">
        <v>326</v>
      </c>
      <c r="C7" s="156">
        <v>-315735</v>
      </c>
      <c r="D7" s="156">
        <v>0</v>
      </c>
      <c r="E7" s="156">
        <v>0</v>
      </c>
      <c r="F7" s="156">
        <v>-315735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3525969</v>
      </c>
      <c r="D9" s="156">
        <v>28684950</v>
      </c>
      <c r="E9" s="156">
        <v>0</v>
      </c>
      <c r="F9" s="156">
        <v>32210919</v>
      </c>
    </row>
    <row r="10" spans="1:9" x14ac:dyDescent="0.25">
      <c r="A10" s="158">
        <v>111005</v>
      </c>
      <c r="B10" s="155" t="s">
        <v>326</v>
      </c>
      <c r="C10" s="156">
        <v>3525969</v>
      </c>
      <c r="D10" s="156">
        <v>28684950</v>
      </c>
      <c r="E10" s="156">
        <v>0</v>
      </c>
      <c r="F10" s="156">
        <v>32210919</v>
      </c>
    </row>
    <row r="11" spans="1:9" x14ac:dyDescent="0.25">
      <c r="A11" s="158">
        <v>111005001</v>
      </c>
      <c r="B11" s="155" t="s">
        <v>326</v>
      </c>
      <c r="C11" s="156">
        <v>3525969</v>
      </c>
      <c r="D11" s="156">
        <v>28684950</v>
      </c>
      <c r="E11" s="156">
        <v>0</v>
      </c>
      <c r="F11" s="156">
        <v>32210919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26.25" x14ac:dyDescent="0.25">
      <c r="A13" s="158">
        <v>1222</v>
      </c>
      <c r="B13" s="155" t="s">
        <v>330</v>
      </c>
      <c r="C13" s="156">
        <v>1000</v>
      </c>
      <c r="D13" s="156">
        <v>0</v>
      </c>
      <c r="E13" s="156">
        <v>0</v>
      </c>
      <c r="F13" s="156">
        <v>1000</v>
      </c>
    </row>
    <row r="14" spans="1:9" x14ac:dyDescent="0.25">
      <c r="A14" s="158">
        <v>122202</v>
      </c>
      <c r="B14" s="155" t="s">
        <v>331</v>
      </c>
      <c r="C14" s="156">
        <v>1000</v>
      </c>
      <c r="D14" s="156">
        <v>0</v>
      </c>
      <c r="E14" s="156">
        <v>0</v>
      </c>
      <c r="F14" s="156">
        <v>1000</v>
      </c>
    </row>
    <row r="15" spans="1:9" x14ac:dyDescent="0.25">
      <c r="A15" s="158">
        <v>122202001</v>
      </c>
      <c r="B15" s="155" t="s">
        <v>331</v>
      </c>
      <c r="C15" s="156">
        <v>1000</v>
      </c>
      <c r="D15" s="156">
        <v>0</v>
      </c>
      <c r="E15" s="156">
        <v>0</v>
      </c>
      <c r="F15" s="156">
        <v>1000</v>
      </c>
    </row>
    <row r="16" spans="1:9" x14ac:dyDescent="0.25">
      <c r="A16" s="158">
        <v>13</v>
      </c>
      <c r="B16" s="155" t="s">
        <v>149</v>
      </c>
      <c r="C16" s="156">
        <v>171094841</v>
      </c>
      <c r="D16" s="156">
        <v>33614368</v>
      </c>
      <c r="E16" s="156">
        <v>26200928</v>
      </c>
      <c r="F16" s="156">
        <v>178508281</v>
      </c>
    </row>
    <row r="17" spans="1:6" x14ac:dyDescent="0.25">
      <c r="A17" s="158">
        <v>1311</v>
      </c>
      <c r="B17" s="155" t="s">
        <v>332</v>
      </c>
      <c r="C17" s="156">
        <v>11789060</v>
      </c>
      <c r="D17" s="156">
        <v>11789060</v>
      </c>
      <c r="E17" s="156">
        <v>11789060</v>
      </c>
      <c r="F17" s="156">
        <v>11789060</v>
      </c>
    </row>
    <row r="18" spans="1:6" x14ac:dyDescent="0.25">
      <c r="A18" s="158">
        <v>131102</v>
      </c>
      <c r="B18" s="155" t="s">
        <v>333</v>
      </c>
      <c r="C18" s="156">
        <v>0</v>
      </c>
      <c r="D18" s="156">
        <v>11789060</v>
      </c>
      <c r="E18" s="156">
        <v>0</v>
      </c>
      <c r="F18" s="156">
        <v>11789060</v>
      </c>
    </row>
    <row r="19" spans="1:6" x14ac:dyDescent="0.25">
      <c r="A19" s="158">
        <v>131102003</v>
      </c>
      <c r="B19" s="155" t="s">
        <v>334</v>
      </c>
      <c r="C19" s="156">
        <v>0</v>
      </c>
      <c r="D19" s="156">
        <v>11789060</v>
      </c>
      <c r="E19" s="156">
        <v>0</v>
      </c>
      <c r="F19" s="156">
        <v>11789060</v>
      </c>
    </row>
    <row r="20" spans="1:6" x14ac:dyDescent="0.25">
      <c r="A20" s="158">
        <v>131104</v>
      </c>
      <c r="B20" s="155" t="s">
        <v>335</v>
      </c>
      <c r="C20" s="156">
        <v>11789060</v>
      </c>
      <c r="D20" s="156">
        <v>0</v>
      </c>
      <c r="E20" s="156">
        <v>11789060</v>
      </c>
      <c r="F20" s="156">
        <v>0</v>
      </c>
    </row>
    <row r="21" spans="1:6" x14ac:dyDescent="0.25">
      <c r="A21" s="158">
        <v>131104004</v>
      </c>
      <c r="B21" s="155" t="s">
        <v>336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131104008</v>
      </c>
      <c r="B22" s="155" t="s">
        <v>335</v>
      </c>
      <c r="C22" s="156">
        <v>11789060</v>
      </c>
      <c r="D22" s="156">
        <v>0</v>
      </c>
      <c r="E22" s="156">
        <v>11789060</v>
      </c>
      <c r="F22" s="156">
        <v>0</v>
      </c>
    </row>
    <row r="23" spans="1:6" x14ac:dyDescent="0.25">
      <c r="A23" s="158">
        <v>1316</v>
      </c>
      <c r="B23" s="155" t="s">
        <v>238</v>
      </c>
      <c r="C23" s="156">
        <v>91054973</v>
      </c>
      <c r="D23" s="156">
        <v>21825308</v>
      </c>
      <c r="E23" s="156">
        <v>13942950</v>
      </c>
      <c r="F23" s="156">
        <v>98937331</v>
      </c>
    </row>
    <row r="24" spans="1:6" x14ac:dyDescent="0.25">
      <c r="A24" s="158">
        <v>131604</v>
      </c>
      <c r="B24" s="155" t="s">
        <v>54</v>
      </c>
      <c r="C24" s="156">
        <v>88807073</v>
      </c>
      <c r="D24" s="156">
        <v>0</v>
      </c>
      <c r="E24" s="156">
        <v>0</v>
      </c>
      <c r="F24" s="156">
        <v>88807073</v>
      </c>
    </row>
    <row r="25" spans="1:6" x14ac:dyDescent="0.25">
      <c r="A25" s="158">
        <v>131604001</v>
      </c>
      <c r="B25" s="155" t="s">
        <v>115</v>
      </c>
      <c r="C25" s="156">
        <v>88807073</v>
      </c>
      <c r="D25" s="156">
        <v>0</v>
      </c>
      <c r="E25" s="156">
        <v>0</v>
      </c>
      <c r="F25" s="156">
        <v>88807073</v>
      </c>
    </row>
    <row r="26" spans="1:6" x14ac:dyDescent="0.25">
      <c r="A26" s="158">
        <v>131606</v>
      </c>
      <c r="B26" s="155" t="s">
        <v>116</v>
      </c>
      <c r="C26" s="156">
        <v>2247900</v>
      </c>
      <c r="D26" s="156">
        <v>21825308</v>
      </c>
      <c r="E26" s="156">
        <v>13942950</v>
      </c>
      <c r="F26" s="156">
        <v>10130258</v>
      </c>
    </row>
    <row r="27" spans="1:6" x14ac:dyDescent="0.25">
      <c r="A27" s="158">
        <v>131606001</v>
      </c>
      <c r="B27" s="155" t="s">
        <v>116</v>
      </c>
      <c r="C27" s="156">
        <v>2247900</v>
      </c>
      <c r="D27" s="156">
        <v>21825308</v>
      </c>
      <c r="E27" s="156">
        <v>13942950</v>
      </c>
      <c r="F27" s="156">
        <v>10130258</v>
      </c>
    </row>
    <row r="28" spans="1:6" x14ac:dyDescent="0.25">
      <c r="A28" s="158">
        <v>1317</v>
      </c>
      <c r="B28" s="155" t="s">
        <v>337</v>
      </c>
      <c r="C28" s="156">
        <v>0</v>
      </c>
      <c r="D28" s="156">
        <v>0</v>
      </c>
      <c r="E28" s="156">
        <v>0</v>
      </c>
      <c r="F28" s="156">
        <v>0</v>
      </c>
    </row>
    <row r="29" spans="1:6" x14ac:dyDescent="0.25">
      <c r="A29" s="158">
        <v>131720</v>
      </c>
      <c r="B29" s="155" t="s">
        <v>338</v>
      </c>
      <c r="C29" s="156">
        <v>0</v>
      </c>
      <c r="D29" s="156">
        <v>0</v>
      </c>
      <c r="E29" s="156">
        <v>0</v>
      </c>
      <c r="F29" s="156">
        <v>0</v>
      </c>
    </row>
    <row r="30" spans="1:6" x14ac:dyDescent="0.25">
      <c r="A30" s="158">
        <v>131720001</v>
      </c>
      <c r="B30" s="155" t="s">
        <v>338</v>
      </c>
      <c r="C30" s="156">
        <v>0</v>
      </c>
      <c r="D30" s="156">
        <v>0</v>
      </c>
      <c r="E30" s="156">
        <v>0</v>
      </c>
      <c r="F30" s="156">
        <v>0</v>
      </c>
    </row>
    <row r="31" spans="1:6" x14ac:dyDescent="0.25">
      <c r="A31" s="158">
        <v>1337</v>
      </c>
      <c r="B31" s="155" t="s">
        <v>339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133712</v>
      </c>
      <c r="B32" s="155" t="s">
        <v>243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133712001</v>
      </c>
      <c r="B33" s="155" t="s">
        <v>243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1384</v>
      </c>
      <c r="B34" s="155" t="s">
        <v>340</v>
      </c>
      <c r="C34" s="156">
        <v>68250808</v>
      </c>
      <c r="D34" s="156">
        <v>0</v>
      </c>
      <c r="E34" s="156">
        <v>468918</v>
      </c>
      <c r="F34" s="156">
        <v>67781890</v>
      </c>
    </row>
    <row r="35" spans="1:6" x14ac:dyDescent="0.25">
      <c r="A35" s="158">
        <v>138405</v>
      </c>
      <c r="B35" s="155" t="s">
        <v>274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138405001</v>
      </c>
      <c r="B36" s="155" t="s">
        <v>274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138416</v>
      </c>
      <c r="B37" s="155" t="s">
        <v>341</v>
      </c>
      <c r="C37" s="156">
        <v>0</v>
      </c>
      <c r="D37" s="156">
        <v>0</v>
      </c>
      <c r="E37" s="156">
        <v>0</v>
      </c>
      <c r="F37" s="156">
        <v>0</v>
      </c>
    </row>
    <row r="38" spans="1:6" x14ac:dyDescent="0.25">
      <c r="A38" s="158">
        <v>138416001</v>
      </c>
      <c r="B38" s="155" t="s">
        <v>341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138421</v>
      </c>
      <c r="B39" s="155" t="s">
        <v>251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138421001</v>
      </c>
      <c r="B40" s="155" t="s">
        <v>251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138426</v>
      </c>
      <c r="B41" s="155" t="s">
        <v>342</v>
      </c>
      <c r="C41" s="156">
        <v>68250808</v>
      </c>
      <c r="D41" s="156">
        <v>0</v>
      </c>
      <c r="E41" s="156">
        <v>0</v>
      </c>
      <c r="F41" s="156">
        <v>68250808</v>
      </c>
    </row>
    <row r="42" spans="1:6" x14ac:dyDescent="0.25">
      <c r="A42" s="158">
        <v>138426001</v>
      </c>
      <c r="B42" s="155" t="s">
        <v>342</v>
      </c>
      <c r="C42" s="156">
        <v>68250808</v>
      </c>
      <c r="D42" s="156">
        <v>0</v>
      </c>
      <c r="E42" s="156">
        <v>0</v>
      </c>
      <c r="F42" s="156">
        <v>68250808</v>
      </c>
    </row>
    <row r="43" spans="1:6" x14ac:dyDescent="0.25">
      <c r="A43" s="158">
        <v>138432</v>
      </c>
      <c r="B43" s="155" t="s">
        <v>343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138432001</v>
      </c>
      <c r="B44" s="155" t="s">
        <v>343</v>
      </c>
      <c r="C44" s="156">
        <v>0</v>
      </c>
      <c r="D44" s="156">
        <v>0</v>
      </c>
      <c r="E44" s="156">
        <v>0</v>
      </c>
      <c r="F44" s="156">
        <v>0</v>
      </c>
    </row>
    <row r="45" spans="1:6" x14ac:dyDescent="0.25">
      <c r="A45" s="158">
        <v>138435</v>
      </c>
      <c r="B45" s="155" t="s">
        <v>344</v>
      </c>
      <c r="C45" s="156">
        <v>0</v>
      </c>
      <c r="D45" s="156">
        <v>0</v>
      </c>
      <c r="E45" s="156">
        <v>0</v>
      </c>
      <c r="F45" s="156">
        <v>0</v>
      </c>
    </row>
    <row r="46" spans="1:6" x14ac:dyDescent="0.25">
      <c r="A46" s="158">
        <v>138435001</v>
      </c>
      <c r="B46" s="155" t="s">
        <v>344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138490</v>
      </c>
      <c r="B47" s="155" t="s">
        <v>51</v>
      </c>
      <c r="C47" s="156">
        <v>0</v>
      </c>
      <c r="D47" s="156">
        <v>0</v>
      </c>
      <c r="E47" s="156">
        <v>468918</v>
      </c>
      <c r="F47" s="156">
        <v>-468918</v>
      </c>
    </row>
    <row r="48" spans="1:6" x14ac:dyDescent="0.25">
      <c r="A48" s="158">
        <v>138490001</v>
      </c>
      <c r="B48" s="155" t="s">
        <v>51</v>
      </c>
      <c r="C48" s="156">
        <v>0</v>
      </c>
      <c r="D48" s="156">
        <v>0</v>
      </c>
      <c r="E48" s="156">
        <v>468918</v>
      </c>
      <c r="F48" s="156">
        <v>-468918</v>
      </c>
    </row>
    <row r="49" spans="1:6" x14ac:dyDescent="0.25">
      <c r="A49" s="158">
        <v>15</v>
      </c>
      <c r="B49" s="155" t="s">
        <v>152</v>
      </c>
      <c r="C49" s="156">
        <v>484304801.56</v>
      </c>
      <c r="D49" s="156">
        <v>0</v>
      </c>
      <c r="E49" s="156">
        <v>0</v>
      </c>
      <c r="F49" s="156">
        <v>484304801.56</v>
      </c>
    </row>
    <row r="50" spans="1:6" x14ac:dyDescent="0.25">
      <c r="A50" s="158">
        <v>1505</v>
      </c>
      <c r="B50" s="155" t="s">
        <v>345</v>
      </c>
      <c r="C50" s="156">
        <v>225512407.78</v>
      </c>
      <c r="D50" s="156">
        <v>0</v>
      </c>
      <c r="E50" s="156">
        <v>0</v>
      </c>
      <c r="F50" s="156">
        <v>225512407.78</v>
      </c>
    </row>
    <row r="51" spans="1:6" x14ac:dyDescent="0.25">
      <c r="A51" s="158">
        <v>150506</v>
      </c>
      <c r="B51" s="155" t="s">
        <v>240</v>
      </c>
      <c r="C51" s="156">
        <v>225512407.78</v>
      </c>
      <c r="D51" s="156">
        <v>0</v>
      </c>
      <c r="E51" s="156">
        <v>0</v>
      </c>
      <c r="F51" s="156">
        <v>225512407.78</v>
      </c>
    </row>
    <row r="52" spans="1:6" x14ac:dyDescent="0.25">
      <c r="A52" s="158">
        <v>150506001</v>
      </c>
      <c r="B52" s="155" t="s">
        <v>240</v>
      </c>
      <c r="C52" s="156">
        <v>225512407.78</v>
      </c>
      <c r="D52" s="156">
        <v>0</v>
      </c>
      <c r="E52" s="156">
        <v>0</v>
      </c>
      <c r="F52" s="156">
        <v>225512407.78</v>
      </c>
    </row>
    <row r="53" spans="1:6" x14ac:dyDescent="0.25">
      <c r="A53" s="158">
        <v>1510</v>
      </c>
      <c r="B53" s="155" t="s">
        <v>346</v>
      </c>
      <c r="C53" s="156">
        <v>222756443.02000001</v>
      </c>
      <c r="D53" s="156">
        <v>0</v>
      </c>
      <c r="E53" s="156">
        <v>0</v>
      </c>
      <c r="F53" s="156">
        <v>222756443.02000001</v>
      </c>
    </row>
    <row r="54" spans="1:6" x14ac:dyDescent="0.25">
      <c r="A54" s="158">
        <v>151029</v>
      </c>
      <c r="B54" s="155" t="s">
        <v>155</v>
      </c>
      <c r="C54" s="156">
        <v>222756443.02000001</v>
      </c>
      <c r="D54" s="156">
        <v>0</v>
      </c>
      <c r="E54" s="156">
        <v>0</v>
      </c>
      <c r="F54" s="156">
        <v>222756443.02000001</v>
      </c>
    </row>
    <row r="55" spans="1:6" x14ac:dyDescent="0.25">
      <c r="A55" s="158">
        <v>151029001</v>
      </c>
      <c r="B55" s="155" t="s">
        <v>155</v>
      </c>
      <c r="C55" s="156">
        <v>222756443.02000001</v>
      </c>
      <c r="D55" s="156">
        <v>0</v>
      </c>
      <c r="E55" s="156">
        <v>0</v>
      </c>
      <c r="F55" s="156">
        <v>222756443.02000001</v>
      </c>
    </row>
    <row r="56" spans="1:6" x14ac:dyDescent="0.25">
      <c r="A56" s="158">
        <v>1514</v>
      </c>
      <c r="B56" s="155" t="s">
        <v>347</v>
      </c>
      <c r="C56" s="156">
        <v>8147143.5300000003</v>
      </c>
      <c r="D56" s="156">
        <v>0</v>
      </c>
      <c r="E56" s="156">
        <v>0</v>
      </c>
      <c r="F56" s="156">
        <v>8147143.5300000003</v>
      </c>
    </row>
    <row r="57" spans="1:6" x14ac:dyDescent="0.25">
      <c r="A57" s="158">
        <v>151402</v>
      </c>
      <c r="B57" s="155" t="s">
        <v>348</v>
      </c>
      <c r="C57" s="156">
        <v>8147143.5300000003</v>
      </c>
      <c r="D57" s="156">
        <v>0</v>
      </c>
      <c r="E57" s="156">
        <v>0</v>
      </c>
      <c r="F57" s="156">
        <v>8147143.5300000003</v>
      </c>
    </row>
    <row r="58" spans="1:6" x14ac:dyDescent="0.25">
      <c r="A58" s="158">
        <v>151402001</v>
      </c>
      <c r="B58" s="155" t="s">
        <v>348</v>
      </c>
      <c r="C58" s="156">
        <v>8147143.5300000003</v>
      </c>
      <c r="D58" s="156">
        <v>0</v>
      </c>
      <c r="E58" s="156">
        <v>0</v>
      </c>
      <c r="F58" s="156">
        <v>8147143.5300000003</v>
      </c>
    </row>
    <row r="59" spans="1:6" x14ac:dyDescent="0.25">
      <c r="A59" s="158">
        <v>151408</v>
      </c>
      <c r="B59" s="155" t="s">
        <v>349</v>
      </c>
      <c r="C59" s="156">
        <v>0</v>
      </c>
      <c r="D59" s="156">
        <v>0</v>
      </c>
      <c r="E59" s="156">
        <v>0</v>
      </c>
      <c r="F59" s="156">
        <v>0</v>
      </c>
    </row>
    <row r="60" spans="1:6" x14ac:dyDescent="0.25">
      <c r="A60" s="158">
        <v>151408001</v>
      </c>
      <c r="B60" s="155" t="s">
        <v>349</v>
      </c>
      <c r="C60" s="156">
        <v>0</v>
      </c>
      <c r="D60" s="156">
        <v>0</v>
      </c>
      <c r="E60" s="156">
        <v>0</v>
      </c>
      <c r="F60" s="156">
        <v>0</v>
      </c>
    </row>
    <row r="61" spans="1:6" x14ac:dyDescent="0.25">
      <c r="A61" s="158">
        <v>151409</v>
      </c>
      <c r="B61" s="155" t="s">
        <v>350</v>
      </c>
      <c r="C61" s="156">
        <v>0</v>
      </c>
      <c r="D61" s="156">
        <v>0</v>
      </c>
      <c r="E61" s="156">
        <v>0</v>
      </c>
      <c r="F61" s="156">
        <v>0</v>
      </c>
    </row>
    <row r="62" spans="1:6" x14ac:dyDescent="0.25">
      <c r="A62" s="158">
        <v>151409001</v>
      </c>
      <c r="B62" s="155" t="s">
        <v>350</v>
      </c>
      <c r="C62" s="156">
        <v>0</v>
      </c>
      <c r="D62" s="156">
        <v>0</v>
      </c>
      <c r="E62" s="156">
        <v>0</v>
      </c>
      <c r="F62" s="156">
        <v>0</v>
      </c>
    </row>
    <row r="63" spans="1:6" x14ac:dyDescent="0.25">
      <c r="A63" s="158">
        <v>151421</v>
      </c>
      <c r="B63" s="155" t="s">
        <v>352</v>
      </c>
      <c r="C63" s="156">
        <v>0</v>
      </c>
      <c r="D63" s="156">
        <v>0</v>
      </c>
      <c r="E63" s="156">
        <v>0</v>
      </c>
      <c r="F63" s="156">
        <v>0</v>
      </c>
    </row>
    <row r="64" spans="1:6" x14ac:dyDescent="0.25">
      <c r="A64" s="158">
        <v>151421001</v>
      </c>
      <c r="B64" s="155" t="s">
        <v>352</v>
      </c>
      <c r="C64" s="156">
        <v>0</v>
      </c>
      <c r="D64" s="156">
        <v>0</v>
      </c>
      <c r="E64" s="156">
        <v>0</v>
      </c>
      <c r="F64" s="156">
        <v>0</v>
      </c>
    </row>
    <row r="65" spans="1:6" x14ac:dyDescent="0.25">
      <c r="A65" s="158">
        <v>151490</v>
      </c>
      <c r="B65" s="155" t="s">
        <v>353</v>
      </c>
      <c r="C65" s="156">
        <v>0</v>
      </c>
      <c r="D65" s="156">
        <v>0</v>
      </c>
      <c r="E65" s="156">
        <v>0</v>
      </c>
      <c r="F65" s="156">
        <v>0</v>
      </c>
    </row>
    <row r="66" spans="1:6" x14ac:dyDescent="0.25">
      <c r="A66" s="158">
        <v>151490001</v>
      </c>
      <c r="B66" s="155" t="s">
        <v>353</v>
      </c>
      <c r="C66" s="156">
        <v>0</v>
      </c>
      <c r="D66" s="156">
        <v>0</v>
      </c>
      <c r="E66" s="156">
        <v>0</v>
      </c>
      <c r="F66" s="156">
        <v>0</v>
      </c>
    </row>
    <row r="67" spans="1:6" x14ac:dyDescent="0.25">
      <c r="A67" s="158">
        <v>1520</v>
      </c>
      <c r="B67" s="155" t="s">
        <v>354</v>
      </c>
      <c r="C67" s="156">
        <v>27888807.23</v>
      </c>
      <c r="D67" s="156">
        <v>0</v>
      </c>
      <c r="E67" s="156">
        <v>0</v>
      </c>
      <c r="F67" s="156">
        <v>27888807.23</v>
      </c>
    </row>
    <row r="68" spans="1:6" x14ac:dyDescent="0.25">
      <c r="A68" s="158">
        <v>152007</v>
      </c>
      <c r="B68" s="155" t="s">
        <v>240</v>
      </c>
      <c r="C68" s="156">
        <v>27888807.23</v>
      </c>
      <c r="D68" s="156">
        <v>0</v>
      </c>
      <c r="E68" s="156">
        <v>0</v>
      </c>
      <c r="F68" s="156">
        <v>27888807.23</v>
      </c>
    </row>
    <row r="69" spans="1:6" x14ac:dyDescent="0.25">
      <c r="A69" s="158">
        <v>152007001</v>
      </c>
      <c r="B69" s="155" t="s">
        <v>240</v>
      </c>
      <c r="C69" s="156">
        <v>27888807.23</v>
      </c>
      <c r="D69" s="156">
        <v>0</v>
      </c>
      <c r="E69" s="156">
        <v>0</v>
      </c>
      <c r="F69" s="156">
        <v>27888807.23</v>
      </c>
    </row>
    <row r="70" spans="1:6" x14ac:dyDescent="0.25">
      <c r="A70" s="158">
        <v>16</v>
      </c>
      <c r="B70" s="155" t="s">
        <v>355</v>
      </c>
      <c r="C70" s="156">
        <v>7508830019.4200001</v>
      </c>
      <c r="D70" s="156">
        <v>43666807.450000003</v>
      </c>
      <c r="E70" s="156">
        <v>24556862</v>
      </c>
      <c r="F70" s="156">
        <v>7527939964.8699999</v>
      </c>
    </row>
    <row r="71" spans="1:6" x14ac:dyDescent="0.25">
      <c r="A71" s="158">
        <v>1605</v>
      </c>
      <c r="B71" s="155" t="s">
        <v>356</v>
      </c>
      <c r="C71" s="156">
        <v>1999777166.71</v>
      </c>
      <c r="D71" s="156">
        <v>0</v>
      </c>
      <c r="E71" s="156">
        <v>0</v>
      </c>
      <c r="F71" s="156">
        <v>1999777166.71</v>
      </c>
    </row>
    <row r="72" spans="1:6" x14ac:dyDescent="0.25">
      <c r="A72" s="158">
        <v>160501</v>
      </c>
      <c r="B72" s="155" t="s">
        <v>162</v>
      </c>
      <c r="C72" s="156">
        <v>1999777166.71</v>
      </c>
      <c r="D72" s="156">
        <v>0</v>
      </c>
      <c r="E72" s="156">
        <v>0</v>
      </c>
      <c r="F72" s="156">
        <v>1999777166.71</v>
      </c>
    </row>
    <row r="73" spans="1:6" x14ac:dyDescent="0.25">
      <c r="A73" s="158">
        <v>160501001</v>
      </c>
      <c r="B73" s="155" t="s">
        <v>162</v>
      </c>
      <c r="C73" s="156">
        <v>1999777166.71</v>
      </c>
      <c r="D73" s="156">
        <v>0</v>
      </c>
      <c r="E73" s="156">
        <v>0</v>
      </c>
      <c r="F73" s="156">
        <v>1999777166.71</v>
      </c>
    </row>
    <row r="74" spans="1:6" x14ac:dyDescent="0.25">
      <c r="A74" s="158">
        <v>1615</v>
      </c>
      <c r="B74" s="155" t="s">
        <v>357</v>
      </c>
      <c r="C74" s="156">
        <v>145749716.55000001</v>
      </c>
      <c r="D74" s="156">
        <v>0</v>
      </c>
      <c r="E74" s="156">
        <v>0</v>
      </c>
      <c r="F74" s="156">
        <v>145749716.55000001</v>
      </c>
    </row>
    <row r="75" spans="1:6" x14ac:dyDescent="0.25">
      <c r="A75" s="158">
        <v>161501</v>
      </c>
      <c r="B75" s="155" t="s">
        <v>68</v>
      </c>
      <c r="C75" s="156">
        <v>145749716.55000001</v>
      </c>
      <c r="D75" s="156">
        <v>0</v>
      </c>
      <c r="E75" s="156">
        <v>0</v>
      </c>
      <c r="F75" s="156">
        <v>145749716.55000001</v>
      </c>
    </row>
    <row r="76" spans="1:6" x14ac:dyDescent="0.25">
      <c r="A76" s="158">
        <v>161501001</v>
      </c>
      <c r="B76" s="155" t="s">
        <v>68</v>
      </c>
      <c r="C76" s="156">
        <v>145749716.55000001</v>
      </c>
      <c r="D76" s="156">
        <v>0</v>
      </c>
      <c r="E76" s="156">
        <v>0</v>
      </c>
      <c r="F76" s="156">
        <v>145749716.55000001</v>
      </c>
    </row>
    <row r="77" spans="1:6" x14ac:dyDescent="0.25">
      <c r="A77" s="158">
        <v>1635</v>
      </c>
      <c r="B77" s="155" t="s">
        <v>358</v>
      </c>
      <c r="C77" s="156">
        <v>282052492</v>
      </c>
      <c r="D77" s="156">
        <v>43666807.450000003</v>
      </c>
      <c r="E77" s="156">
        <v>0</v>
      </c>
      <c r="F77" s="156">
        <v>325719299.44999999</v>
      </c>
    </row>
    <row r="78" spans="1:6" x14ac:dyDescent="0.25">
      <c r="A78" s="158">
        <v>163501</v>
      </c>
      <c r="B78" s="155" t="s">
        <v>71</v>
      </c>
      <c r="C78" s="156">
        <v>144656292</v>
      </c>
      <c r="D78" s="156">
        <v>43666807.450000003</v>
      </c>
      <c r="E78" s="156">
        <v>0</v>
      </c>
      <c r="F78" s="156">
        <v>188323099.44999999</v>
      </c>
    </row>
    <row r="79" spans="1:6" x14ac:dyDescent="0.25">
      <c r="A79" s="158">
        <v>163501001</v>
      </c>
      <c r="B79" s="155" t="s">
        <v>359</v>
      </c>
      <c r="C79" s="156">
        <v>0</v>
      </c>
      <c r="D79" s="156">
        <v>43666807.450000003</v>
      </c>
      <c r="E79" s="156">
        <v>0</v>
      </c>
      <c r="F79" s="156">
        <v>43666807.450000003</v>
      </c>
    </row>
    <row r="80" spans="1:6" x14ac:dyDescent="0.25">
      <c r="A80" s="158">
        <v>163501004</v>
      </c>
      <c r="B80" s="155" t="s">
        <v>158</v>
      </c>
      <c r="C80" s="156">
        <v>0</v>
      </c>
      <c r="D80" s="156">
        <v>0</v>
      </c>
      <c r="E80" s="156">
        <v>0</v>
      </c>
      <c r="F80" s="156">
        <v>0</v>
      </c>
    </row>
    <row r="81" spans="1:6" x14ac:dyDescent="0.25">
      <c r="A81" s="158">
        <v>163501008</v>
      </c>
      <c r="B81" s="155" t="s">
        <v>164</v>
      </c>
      <c r="C81" s="156">
        <v>123697500</v>
      </c>
      <c r="D81" s="156">
        <v>0</v>
      </c>
      <c r="E81" s="156">
        <v>0</v>
      </c>
      <c r="F81" s="156">
        <v>123697500</v>
      </c>
    </row>
    <row r="82" spans="1:6" x14ac:dyDescent="0.25">
      <c r="A82" s="158">
        <v>163501009</v>
      </c>
      <c r="B82" s="155" t="s">
        <v>165</v>
      </c>
      <c r="C82" s="156">
        <v>0</v>
      </c>
      <c r="D82" s="156">
        <v>0</v>
      </c>
      <c r="E82" s="156">
        <v>0</v>
      </c>
      <c r="F82" s="156">
        <v>0</v>
      </c>
    </row>
    <row r="83" spans="1:6" x14ac:dyDescent="0.25">
      <c r="A83" s="158">
        <v>163501012</v>
      </c>
      <c r="B83" s="155" t="s">
        <v>173</v>
      </c>
      <c r="C83" s="156">
        <v>20958792</v>
      </c>
      <c r="D83" s="156">
        <v>0</v>
      </c>
      <c r="E83" s="156">
        <v>0</v>
      </c>
      <c r="F83" s="156">
        <v>20958792</v>
      </c>
    </row>
    <row r="84" spans="1:6" x14ac:dyDescent="0.25">
      <c r="A84" s="158">
        <v>163502</v>
      </c>
      <c r="B84" s="155" t="s">
        <v>72</v>
      </c>
      <c r="C84" s="156">
        <v>0</v>
      </c>
      <c r="D84" s="156">
        <v>0</v>
      </c>
      <c r="E84" s="156">
        <v>0</v>
      </c>
      <c r="F84" s="156">
        <v>0</v>
      </c>
    </row>
    <row r="85" spans="1:6" x14ac:dyDescent="0.25">
      <c r="A85" s="158">
        <v>163502006</v>
      </c>
      <c r="B85" s="155" t="s">
        <v>175</v>
      </c>
      <c r="C85" s="156">
        <v>0</v>
      </c>
      <c r="D85" s="156">
        <v>0</v>
      </c>
      <c r="E85" s="156">
        <v>0</v>
      </c>
      <c r="F85" s="156">
        <v>0</v>
      </c>
    </row>
    <row r="86" spans="1:6" x14ac:dyDescent="0.25">
      <c r="A86" s="158">
        <v>163503</v>
      </c>
      <c r="B86" s="155" t="s">
        <v>73</v>
      </c>
      <c r="C86" s="156">
        <v>21062061</v>
      </c>
      <c r="D86" s="156">
        <v>0</v>
      </c>
      <c r="E86" s="156">
        <v>0</v>
      </c>
      <c r="F86" s="156">
        <v>21062061</v>
      </c>
    </row>
    <row r="87" spans="1:6" x14ac:dyDescent="0.25">
      <c r="A87" s="158">
        <v>163503001</v>
      </c>
      <c r="B87" s="155" t="s">
        <v>178</v>
      </c>
      <c r="C87" s="156">
        <v>21062061</v>
      </c>
      <c r="D87" s="156">
        <v>0</v>
      </c>
      <c r="E87" s="156">
        <v>0</v>
      </c>
      <c r="F87" s="156">
        <v>21062061</v>
      </c>
    </row>
    <row r="88" spans="1:6" x14ac:dyDescent="0.25">
      <c r="A88" s="158">
        <v>163503002</v>
      </c>
      <c r="B88" s="155" t="s">
        <v>179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163504</v>
      </c>
      <c r="B89" s="155" t="s">
        <v>280</v>
      </c>
      <c r="C89" s="156">
        <v>116334139</v>
      </c>
      <c r="D89" s="156">
        <v>0</v>
      </c>
      <c r="E89" s="156">
        <v>0</v>
      </c>
      <c r="F89" s="156">
        <v>116334139</v>
      </c>
    </row>
    <row r="90" spans="1:6" x14ac:dyDescent="0.25">
      <c r="A90" s="158">
        <v>163504001</v>
      </c>
      <c r="B90" s="155" t="s">
        <v>160</v>
      </c>
      <c r="C90" s="156">
        <v>22196416</v>
      </c>
      <c r="D90" s="156">
        <v>0</v>
      </c>
      <c r="E90" s="156">
        <v>0</v>
      </c>
      <c r="F90" s="156">
        <v>22196416</v>
      </c>
    </row>
    <row r="91" spans="1:6" x14ac:dyDescent="0.25">
      <c r="A91" s="158">
        <v>163504002</v>
      </c>
      <c r="B91" s="155" t="s">
        <v>168</v>
      </c>
      <c r="C91" s="156">
        <v>94137723</v>
      </c>
      <c r="D91" s="156">
        <v>0</v>
      </c>
      <c r="E91" s="156">
        <v>0</v>
      </c>
      <c r="F91" s="156">
        <v>94137723</v>
      </c>
    </row>
    <row r="92" spans="1:6" x14ac:dyDescent="0.25">
      <c r="A92" s="158">
        <v>163504007</v>
      </c>
      <c r="B92" s="155" t="s">
        <v>361</v>
      </c>
      <c r="C92" s="156">
        <v>0</v>
      </c>
      <c r="D92" s="156">
        <v>0</v>
      </c>
      <c r="E92" s="156">
        <v>0</v>
      </c>
      <c r="F92" s="156">
        <v>0</v>
      </c>
    </row>
    <row r="93" spans="1:6" x14ac:dyDescent="0.25">
      <c r="A93" s="158">
        <v>163507</v>
      </c>
      <c r="B93" s="155" t="s">
        <v>70</v>
      </c>
      <c r="C93" s="156">
        <v>0</v>
      </c>
      <c r="D93" s="156">
        <v>0</v>
      </c>
      <c r="E93" s="156">
        <v>0</v>
      </c>
      <c r="F93" s="156">
        <v>0</v>
      </c>
    </row>
    <row r="94" spans="1:6" x14ac:dyDescent="0.25">
      <c r="A94" s="158">
        <v>163507006</v>
      </c>
      <c r="B94" s="155" t="s">
        <v>362</v>
      </c>
      <c r="C94" s="156">
        <v>0</v>
      </c>
      <c r="D94" s="156">
        <v>0</v>
      </c>
      <c r="E94" s="156">
        <v>0</v>
      </c>
      <c r="F94" s="156">
        <v>0</v>
      </c>
    </row>
    <row r="95" spans="1:6" x14ac:dyDescent="0.25">
      <c r="A95" s="158">
        <v>163590</v>
      </c>
      <c r="B95" s="155" t="s">
        <v>363</v>
      </c>
      <c r="C95" s="156">
        <v>0</v>
      </c>
      <c r="D95" s="156">
        <v>0</v>
      </c>
      <c r="E95" s="156">
        <v>0</v>
      </c>
      <c r="F95" s="156">
        <v>0</v>
      </c>
    </row>
    <row r="96" spans="1:6" x14ac:dyDescent="0.25">
      <c r="A96" s="158">
        <v>163590001</v>
      </c>
      <c r="B96" s="155" t="s">
        <v>363</v>
      </c>
      <c r="C96" s="156">
        <v>0</v>
      </c>
      <c r="D96" s="156">
        <v>0</v>
      </c>
      <c r="E96" s="156">
        <v>0</v>
      </c>
      <c r="F96" s="156">
        <v>0</v>
      </c>
    </row>
    <row r="97" spans="1:6" x14ac:dyDescent="0.25">
      <c r="A97" s="158">
        <v>1637</v>
      </c>
      <c r="B97" s="155" t="s">
        <v>364</v>
      </c>
      <c r="C97" s="156">
        <v>309001021.38</v>
      </c>
      <c r="D97" s="156">
        <v>0</v>
      </c>
      <c r="E97" s="156">
        <v>0</v>
      </c>
      <c r="F97" s="156">
        <v>309001021.38</v>
      </c>
    </row>
    <row r="98" spans="1:6" x14ac:dyDescent="0.25">
      <c r="A98" s="158">
        <v>163701</v>
      </c>
      <c r="B98" s="155" t="s">
        <v>63</v>
      </c>
      <c r="C98" s="156">
        <v>38112889</v>
      </c>
      <c r="D98" s="156">
        <v>0</v>
      </c>
      <c r="E98" s="156">
        <v>0</v>
      </c>
      <c r="F98" s="156">
        <v>38112889</v>
      </c>
    </row>
    <row r="99" spans="1:6" x14ac:dyDescent="0.25">
      <c r="A99" s="158">
        <v>163701001</v>
      </c>
      <c r="B99" s="155" t="s">
        <v>162</v>
      </c>
      <c r="C99" s="156">
        <v>38112889</v>
      </c>
      <c r="D99" s="156">
        <v>0</v>
      </c>
      <c r="E99" s="156">
        <v>0</v>
      </c>
      <c r="F99" s="156">
        <v>38112889</v>
      </c>
    </row>
    <row r="100" spans="1:6" x14ac:dyDescent="0.25">
      <c r="A100" s="158">
        <v>163707</v>
      </c>
      <c r="B100" s="155" t="s">
        <v>71</v>
      </c>
      <c r="C100" s="156">
        <v>133884752.38</v>
      </c>
      <c r="D100" s="156">
        <v>0</v>
      </c>
      <c r="E100" s="156">
        <v>0</v>
      </c>
      <c r="F100" s="156">
        <v>133884752.38</v>
      </c>
    </row>
    <row r="101" spans="1:6" x14ac:dyDescent="0.25">
      <c r="A101" s="158">
        <v>163707004</v>
      </c>
      <c r="B101" s="155" t="s">
        <v>158</v>
      </c>
      <c r="C101" s="156">
        <v>126500000</v>
      </c>
      <c r="D101" s="156">
        <v>0</v>
      </c>
      <c r="E101" s="156">
        <v>0</v>
      </c>
      <c r="F101" s="156">
        <v>126500000</v>
      </c>
    </row>
    <row r="102" spans="1:6" x14ac:dyDescent="0.25">
      <c r="A102" s="158">
        <v>163707008</v>
      </c>
      <c r="B102" s="155" t="s">
        <v>164</v>
      </c>
      <c r="C102" s="156">
        <v>6704752</v>
      </c>
      <c r="D102" s="156">
        <v>0</v>
      </c>
      <c r="E102" s="156">
        <v>0</v>
      </c>
      <c r="F102" s="156">
        <v>6704752</v>
      </c>
    </row>
    <row r="103" spans="1:6" x14ac:dyDescent="0.25">
      <c r="A103" s="158">
        <v>163707009</v>
      </c>
      <c r="B103" s="155" t="s">
        <v>165</v>
      </c>
      <c r="C103" s="156">
        <v>680000.38</v>
      </c>
      <c r="D103" s="156">
        <v>0</v>
      </c>
      <c r="E103" s="156">
        <v>0</v>
      </c>
      <c r="F103" s="156">
        <v>680000.38</v>
      </c>
    </row>
    <row r="104" spans="1:6" x14ac:dyDescent="0.25">
      <c r="A104" s="158">
        <v>163708</v>
      </c>
      <c r="B104" s="155" t="s">
        <v>72</v>
      </c>
      <c r="C104" s="156">
        <v>3277495</v>
      </c>
      <c r="D104" s="156">
        <v>0</v>
      </c>
      <c r="E104" s="156">
        <v>0</v>
      </c>
      <c r="F104" s="156">
        <v>3277495</v>
      </c>
    </row>
    <row r="105" spans="1:6" x14ac:dyDescent="0.25">
      <c r="A105" s="158">
        <v>163708007</v>
      </c>
      <c r="B105" s="155" t="s">
        <v>365</v>
      </c>
      <c r="C105" s="156">
        <v>3277495</v>
      </c>
      <c r="D105" s="156">
        <v>0</v>
      </c>
      <c r="E105" s="156">
        <v>0</v>
      </c>
      <c r="F105" s="156">
        <v>3277495</v>
      </c>
    </row>
    <row r="106" spans="1:6" x14ac:dyDescent="0.25">
      <c r="A106" s="158">
        <v>163709</v>
      </c>
      <c r="B106" s="155" t="s">
        <v>73</v>
      </c>
      <c r="C106" s="156">
        <v>12097218</v>
      </c>
      <c r="D106" s="156">
        <v>0</v>
      </c>
      <c r="E106" s="156">
        <v>0</v>
      </c>
      <c r="F106" s="156">
        <v>12097218</v>
      </c>
    </row>
    <row r="107" spans="1:6" x14ac:dyDescent="0.25">
      <c r="A107" s="158">
        <v>163709001</v>
      </c>
      <c r="B107" s="155" t="s">
        <v>178</v>
      </c>
      <c r="C107" s="156">
        <v>188475</v>
      </c>
      <c r="D107" s="156">
        <v>0</v>
      </c>
      <c r="E107" s="156">
        <v>0</v>
      </c>
      <c r="F107" s="156">
        <v>188475</v>
      </c>
    </row>
    <row r="108" spans="1:6" x14ac:dyDescent="0.25">
      <c r="A108" s="158">
        <v>163709002</v>
      </c>
      <c r="B108" s="155" t="s">
        <v>179</v>
      </c>
      <c r="C108" s="156">
        <v>11908743</v>
      </c>
      <c r="D108" s="156">
        <v>0</v>
      </c>
      <c r="E108" s="156">
        <v>0</v>
      </c>
      <c r="F108" s="156">
        <v>11908743</v>
      </c>
    </row>
    <row r="109" spans="1:6" x14ac:dyDescent="0.25">
      <c r="A109" s="158">
        <v>163710</v>
      </c>
      <c r="B109" s="155" t="s">
        <v>280</v>
      </c>
      <c r="C109" s="156">
        <v>121628667</v>
      </c>
      <c r="D109" s="156">
        <v>0</v>
      </c>
      <c r="E109" s="156">
        <v>0</v>
      </c>
      <c r="F109" s="156">
        <v>121628667</v>
      </c>
    </row>
    <row r="110" spans="1:6" x14ac:dyDescent="0.25">
      <c r="A110" s="158">
        <v>163710001</v>
      </c>
      <c r="B110" s="155" t="s">
        <v>160</v>
      </c>
      <c r="C110" s="156">
        <v>60458705</v>
      </c>
      <c r="D110" s="156">
        <v>0</v>
      </c>
      <c r="E110" s="156">
        <v>0</v>
      </c>
      <c r="F110" s="156">
        <v>60458705</v>
      </c>
    </row>
    <row r="111" spans="1:6" x14ac:dyDescent="0.25">
      <c r="A111" s="158">
        <v>163710002</v>
      </c>
      <c r="B111" s="155" t="s">
        <v>168</v>
      </c>
      <c r="C111" s="156">
        <v>61169962</v>
      </c>
      <c r="D111" s="156">
        <v>0</v>
      </c>
      <c r="E111" s="156">
        <v>0</v>
      </c>
      <c r="F111" s="156">
        <v>61169962</v>
      </c>
    </row>
    <row r="112" spans="1:6" x14ac:dyDescent="0.25">
      <c r="A112" s="158">
        <v>163710007</v>
      </c>
      <c r="B112" s="155" t="s">
        <v>361</v>
      </c>
      <c r="C112" s="156">
        <v>0</v>
      </c>
      <c r="D112" s="156">
        <v>0</v>
      </c>
      <c r="E112" s="156">
        <v>0</v>
      </c>
      <c r="F112" s="156">
        <v>0</v>
      </c>
    </row>
    <row r="113" spans="1:6" x14ac:dyDescent="0.25">
      <c r="A113" s="158">
        <v>163712</v>
      </c>
      <c r="B113" s="155" t="s">
        <v>76</v>
      </c>
      <c r="C113" s="156">
        <v>0</v>
      </c>
      <c r="D113" s="156">
        <v>0</v>
      </c>
      <c r="E113" s="156">
        <v>0</v>
      </c>
      <c r="F113" s="156">
        <v>0</v>
      </c>
    </row>
    <row r="114" spans="1:6" x14ac:dyDescent="0.25">
      <c r="A114" s="158">
        <v>163712002</v>
      </c>
      <c r="B114" s="155" t="s">
        <v>184</v>
      </c>
      <c r="C114" s="156">
        <v>0</v>
      </c>
      <c r="D114" s="156">
        <v>0</v>
      </c>
      <c r="E114" s="156">
        <v>0</v>
      </c>
      <c r="F114" s="156">
        <v>0</v>
      </c>
    </row>
    <row r="115" spans="1:6" x14ac:dyDescent="0.25">
      <c r="A115" s="158">
        <v>1640</v>
      </c>
      <c r="B115" s="155" t="s">
        <v>366</v>
      </c>
      <c r="C115" s="156">
        <v>3220089435.1300001</v>
      </c>
      <c r="D115" s="156">
        <v>0</v>
      </c>
      <c r="E115" s="156">
        <v>0</v>
      </c>
      <c r="F115" s="156">
        <v>3220089435.1300001</v>
      </c>
    </row>
    <row r="116" spans="1:6" x14ac:dyDescent="0.25">
      <c r="A116" s="158">
        <v>164001</v>
      </c>
      <c r="B116" s="155" t="s">
        <v>169</v>
      </c>
      <c r="C116" s="156">
        <v>3220089435.1300001</v>
      </c>
      <c r="D116" s="156">
        <v>0</v>
      </c>
      <c r="E116" s="156">
        <v>0</v>
      </c>
      <c r="F116" s="156">
        <v>3220089435.1300001</v>
      </c>
    </row>
    <row r="117" spans="1:6" x14ac:dyDescent="0.25">
      <c r="A117" s="158">
        <v>164001001</v>
      </c>
      <c r="B117" s="155" t="s">
        <v>169</v>
      </c>
      <c r="C117" s="156">
        <v>3220089435.1300001</v>
      </c>
      <c r="D117" s="156">
        <v>0</v>
      </c>
      <c r="E117" s="156">
        <v>0</v>
      </c>
      <c r="F117" s="156">
        <v>3220089435.1300001</v>
      </c>
    </row>
    <row r="118" spans="1:6" x14ac:dyDescent="0.25">
      <c r="A118" s="158">
        <v>1650</v>
      </c>
      <c r="B118" s="155" t="s">
        <v>367</v>
      </c>
      <c r="C118" s="156">
        <v>65631390</v>
      </c>
      <c r="D118" s="156">
        <v>0</v>
      </c>
      <c r="E118" s="156">
        <v>0</v>
      </c>
      <c r="F118" s="156">
        <v>65631390</v>
      </c>
    </row>
    <row r="119" spans="1:6" x14ac:dyDescent="0.25">
      <c r="A119" s="158">
        <v>165007</v>
      </c>
      <c r="B119" s="155" t="s">
        <v>362</v>
      </c>
      <c r="C119" s="156">
        <v>65631390</v>
      </c>
      <c r="D119" s="156">
        <v>0</v>
      </c>
      <c r="E119" s="156">
        <v>0</v>
      </c>
      <c r="F119" s="156">
        <v>65631390</v>
      </c>
    </row>
    <row r="120" spans="1:6" x14ac:dyDescent="0.25">
      <c r="A120" s="158">
        <v>165007001</v>
      </c>
      <c r="B120" s="155" t="s">
        <v>362</v>
      </c>
      <c r="C120" s="156">
        <v>65631390</v>
      </c>
      <c r="D120" s="156">
        <v>0</v>
      </c>
      <c r="E120" s="156">
        <v>0</v>
      </c>
      <c r="F120" s="156">
        <v>65631390</v>
      </c>
    </row>
    <row r="121" spans="1:6" x14ac:dyDescent="0.25">
      <c r="A121" s="158">
        <v>1655</v>
      </c>
      <c r="B121" s="155" t="s">
        <v>368</v>
      </c>
      <c r="C121" s="156">
        <v>2103941233</v>
      </c>
      <c r="D121" s="156">
        <v>0</v>
      </c>
      <c r="E121" s="156">
        <v>0</v>
      </c>
      <c r="F121" s="156">
        <v>2103941233</v>
      </c>
    </row>
    <row r="122" spans="1:6" x14ac:dyDescent="0.25">
      <c r="A122" s="158">
        <v>165504</v>
      </c>
      <c r="B122" s="155" t="s">
        <v>158</v>
      </c>
      <c r="C122" s="156">
        <v>2004659275</v>
      </c>
      <c r="D122" s="156">
        <v>0</v>
      </c>
      <c r="E122" s="156">
        <v>0</v>
      </c>
      <c r="F122" s="156">
        <v>2004659275</v>
      </c>
    </row>
    <row r="123" spans="1:6" x14ac:dyDescent="0.25">
      <c r="A123" s="158">
        <v>165504001</v>
      </c>
      <c r="B123" s="155" t="s">
        <v>158</v>
      </c>
      <c r="C123" s="156">
        <v>2004659275</v>
      </c>
      <c r="D123" s="156">
        <v>0</v>
      </c>
      <c r="E123" s="156">
        <v>0</v>
      </c>
      <c r="F123" s="156">
        <v>2004659275</v>
      </c>
    </row>
    <row r="124" spans="1:6" x14ac:dyDescent="0.25">
      <c r="A124" s="158">
        <v>165506</v>
      </c>
      <c r="B124" s="155" t="s">
        <v>369</v>
      </c>
      <c r="C124" s="156">
        <v>0</v>
      </c>
      <c r="D124" s="156">
        <v>0</v>
      </c>
      <c r="E124" s="156">
        <v>0</v>
      </c>
      <c r="F124" s="156">
        <v>0</v>
      </c>
    </row>
    <row r="125" spans="1:6" x14ac:dyDescent="0.25">
      <c r="A125" s="158">
        <v>165506001</v>
      </c>
      <c r="B125" s="155" t="s">
        <v>369</v>
      </c>
      <c r="C125" s="156">
        <v>0</v>
      </c>
      <c r="D125" s="156">
        <v>0</v>
      </c>
      <c r="E125" s="156">
        <v>0</v>
      </c>
      <c r="F125" s="156">
        <v>0</v>
      </c>
    </row>
    <row r="126" spans="1:6" x14ac:dyDescent="0.25">
      <c r="A126" s="158">
        <v>165509</v>
      </c>
      <c r="B126" s="155" t="s">
        <v>164</v>
      </c>
      <c r="C126" s="156">
        <v>32098867</v>
      </c>
      <c r="D126" s="156">
        <v>0</v>
      </c>
      <c r="E126" s="156">
        <v>0</v>
      </c>
      <c r="F126" s="156">
        <v>32098867</v>
      </c>
    </row>
    <row r="127" spans="1:6" x14ac:dyDescent="0.25">
      <c r="A127" s="158">
        <v>165509001</v>
      </c>
      <c r="B127" s="155" t="s">
        <v>164</v>
      </c>
      <c r="C127" s="156">
        <v>32098867</v>
      </c>
      <c r="D127" s="156">
        <v>0</v>
      </c>
      <c r="E127" s="156">
        <v>0</v>
      </c>
      <c r="F127" s="156">
        <v>32098867</v>
      </c>
    </row>
    <row r="128" spans="1:6" x14ac:dyDescent="0.25">
      <c r="A128" s="158">
        <v>165511</v>
      </c>
      <c r="B128" s="155" t="s">
        <v>165</v>
      </c>
      <c r="C128" s="156">
        <v>7046619</v>
      </c>
      <c r="D128" s="156">
        <v>0</v>
      </c>
      <c r="E128" s="156">
        <v>0</v>
      </c>
      <c r="F128" s="156">
        <v>7046619</v>
      </c>
    </row>
    <row r="129" spans="1:6" x14ac:dyDescent="0.25">
      <c r="A129" s="158">
        <v>165511001</v>
      </c>
      <c r="B129" s="155" t="s">
        <v>165</v>
      </c>
      <c r="C129" s="156">
        <v>7046619</v>
      </c>
      <c r="D129" s="156">
        <v>0</v>
      </c>
      <c r="E129" s="156">
        <v>0</v>
      </c>
      <c r="F129" s="156">
        <v>7046619</v>
      </c>
    </row>
    <row r="130" spans="1:6" x14ac:dyDescent="0.25">
      <c r="A130" s="158">
        <v>165522</v>
      </c>
      <c r="B130" s="155" t="s">
        <v>173</v>
      </c>
      <c r="C130" s="156">
        <v>60136472</v>
      </c>
      <c r="D130" s="156">
        <v>0</v>
      </c>
      <c r="E130" s="156">
        <v>0</v>
      </c>
      <c r="F130" s="156">
        <v>60136472</v>
      </c>
    </row>
    <row r="131" spans="1:6" x14ac:dyDescent="0.25">
      <c r="A131" s="158">
        <v>165522001</v>
      </c>
      <c r="B131" s="155" t="s">
        <v>173</v>
      </c>
      <c r="C131" s="156">
        <v>60136472</v>
      </c>
      <c r="D131" s="156">
        <v>0</v>
      </c>
      <c r="E131" s="156">
        <v>0</v>
      </c>
      <c r="F131" s="156">
        <v>60136472</v>
      </c>
    </row>
    <row r="132" spans="1:6" x14ac:dyDescent="0.25">
      <c r="A132" s="158">
        <v>1660</v>
      </c>
      <c r="B132" s="155" t="s">
        <v>370</v>
      </c>
      <c r="C132" s="156">
        <v>8736473</v>
      </c>
      <c r="D132" s="156">
        <v>0</v>
      </c>
      <c r="E132" s="156">
        <v>0</v>
      </c>
      <c r="F132" s="156">
        <v>8736473</v>
      </c>
    </row>
    <row r="133" spans="1:6" x14ac:dyDescent="0.25">
      <c r="A133" s="158">
        <v>166007</v>
      </c>
      <c r="B133" s="155" t="s">
        <v>175</v>
      </c>
      <c r="C133" s="156">
        <v>1540000</v>
      </c>
      <c r="D133" s="156">
        <v>0</v>
      </c>
      <c r="E133" s="156">
        <v>0</v>
      </c>
      <c r="F133" s="156">
        <v>1540000</v>
      </c>
    </row>
    <row r="134" spans="1:6" x14ac:dyDescent="0.25">
      <c r="A134" s="158">
        <v>166007001</v>
      </c>
      <c r="B134" s="155" t="s">
        <v>175</v>
      </c>
      <c r="C134" s="156">
        <v>1540000</v>
      </c>
      <c r="D134" s="156">
        <v>0</v>
      </c>
      <c r="E134" s="156">
        <v>0</v>
      </c>
      <c r="F134" s="156">
        <v>1540000</v>
      </c>
    </row>
    <row r="135" spans="1:6" x14ac:dyDescent="0.25">
      <c r="A135" s="158">
        <v>166008</v>
      </c>
      <c r="B135" s="155" t="s">
        <v>365</v>
      </c>
      <c r="C135" s="156">
        <v>7196473</v>
      </c>
      <c r="D135" s="156">
        <v>0</v>
      </c>
      <c r="E135" s="156">
        <v>0</v>
      </c>
      <c r="F135" s="156">
        <v>7196473</v>
      </c>
    </row>
    <row r="136" spans="1:6" x14ac:dyDescent="0.25">
      <c r="A136" s="158">
        <v>166008001</v>
      </c>
      <c r="B136" s="155" t="s">
        <v>365</v>
      </c>
      <c r="C136" s="156">
        <v>7196473</v>
      </c>
      <c r="D136" s="156">
        <v>0</v>
      </c>
      <c r="E136" s="156">
        <v>0</v>
      </c>
      <c r="F136" s="156">
        <v>7196473</v>
      </c>
    </row>
    <row r="137" spans="1:6" x14ac:dyDescent="0.25">
      <c r="A137" s="158">
        <v>1665</v>
      </c>
      <c r="B137" s="155" t="s">
        <v>371</v>
      </c>
      <c r="C137" s="156">
        <v>368932204.17000002</v>
      </c>
      <c r="D137" s="156">
        <v>0</v>
      </c>
      <c r="E137" s="156">
        <v>0</v>
      </c>
      <c r="F137" s="156">
        <v>368932204.17000002</v>
      </c>
    </row>
    <row r="138" spans="1:6" x14ac:dyDescent="0.25">
      <c r="A138" s="158">
        <v>166501</v>
      </c>
      <c r="B138" s="155" t="s">
        <v>178</v>
      </c>
      <c r="C138" s="156">
        <v>220010870.78</v>
      </c>
      <c r="D138" s="156">
        <v>0</v>
      </c>
      <c r="E138" s="156">
        <v>0</v>
      </c>
      <c r="F138" s="156">
        <v>220010870.78</v>
      </c>
    </row>
    <row r="139" spans="1:6" x14ac:dyDescent="0.25">
      <c r="A139" s="158">
        <v>166501001</v>
      </c>
      <c r="B139" s="155" t="s">
        <v>178</v>
      </c>
      <c r="C139" s="156">
        <v>220010870.78</v>
      </c>
      <c r="D139" s="156">
        <v>0</v>
      </c>
      <c r="E139" s="156">
        <v>0</v>
      </c>
      <c r="F139" s="156">
        <v>220010870.78</v>
      </c>
    </row>
    <row r="140" spans="1:6" x14ac:dyDescent="0.25">
      <c r="A140" s="158">
        <v>166502</v>
      </c>
      <c r="B140" s="155" t="s">
        <v>179</v>
      </c>
      <c r="C140" s="156">
        <v>148921333.38999999</v>
      </c>
      <c r="D140" s="156">
        <v>0</v>
      </c>
      <c r="E140" s="156">
        <v>0</v>
      </c>
      <c r="F140" s="156">
        <v>148921333.38999999</v>
      </c>
    </row>
    <row r="141" spans="1:6" x14ac:dyDescent="0.25">
      <c r="A141" s="158">
        <v>166502001</v>
      </c>
      <c r="B141" s="155" t="s">
        <v>179</v>
      </c>
      <c r="C141" s="156">
        <v>148921333.38999999</v>
      </c>
      <c r="D141" s="156">
        <v>0</v>
      </c>
      <c r="E141" s="156">
        <v>0</v>
      </c>
      <c r="F141" s="156">
        <v>148921333.38999999</v>
      </c>
    </row>
    <row r="142" spans="1:6" x14ac:dyDescent="0.25">
      <c r="A142" s="158">
        <v>1670</v>
      </c>
      <c r="B142" s="155" t="s">
        <v>372</v>
      </c>
      <c r="C142" s="156">
        <v>1464077877.5599999</v>
      </c>
      <c r="D142" s="156">
        <v>0</v>
      </c>
      <c r="E142" s="156">
        <v>0</v>
      </c>
      <c r="F142" s="156">
        <v>1464077877.5599999</v>
      </c>
    </row>
    <row r="143" spans="1:6" x14ac:dyDescent="0.25">
      <c r="A143" s="158">
        <v>167001</v>
      </c>
      <c r="B143" s="155" t="s">
        <v>160</v>
      </c>
      <c r="C143" s="156">
        <v>235820728.80000001</v>
      </c>
      <c r="D143" s="156">
        <v>0</v>
      </c>
      <c r="E143" s="156">
        <v>0</v>
      </c>
      <c r="F143" s="156">
        <v>235820728.80000001</v>
      </c>
    </row>
    <row r="144" spans="1:6" x14ac:dyDescent="0.25">
      <c r="A144" s="158">
        <v>167001001</v>
      </c>
      <c r="B144" s="155" t="s">
        <v>160</v>
      </c>
      <c r="C144" s="156">
        <v>235820728.80000001</v>
      </c>
      <c r="D144" s="156">
        <v>0</v>
      </c>
      <c r="E144" s="156">
        <v>0</v>
      </c>
      <c r="F144" s="156">
        <v>235820728.80000001</v>
      </c>
    </row>
    <row r="145" spans="1:6" x14ac:dyDescent="0.25">
      <c r="A145" s="158">
        <v>167002</v>
      </c>
      <c r="B145" s="155" t="s">
        <v>168</v>
      </c>
      <c r="C145" s="156">
        <v>1228257148.76</v>
      </c>
      <c r="D145" s="156">
        <v>0</v>
      </c>
      <c r="E145" s="156">
        <v>0</v>
      </c>
      <c r="F145" s="156">
        <v>1228257148.76</v>
      </c>
    </row>
    <row r="146" spans="1:6" x14ac:dyDescent="0.25">
      <c r="A146" s="158">
        <v>167002001</v>
      </c>
      <c r="B146" s="155" t="s">
        <v>168</v>
      </c>
      <c r="C146" s="156">
        <v>1228257148.76</v>
      </c>
      <c r="D146" s="156">
        <v>0</v>
      </c>
      <c r="E146" s="156">
        <v>0</v>
      </c>
      <c r="F146" s="156">
        <v>1228257148.76</v>
      </c>
    </row>
    <row r="147" spans="1:6" x14ac:dyDescent="0.25">
      <c r="A147" s="158">
        <v>1675</v>
      </c>
      <c r="B147" s="155" t="s">
        <v>373</v>
      </c>
      <c r="C147" s="156">
        <v>82000000</v>
      </c>
      <c r="D147" s="156">
        <v>0</v>
      </c>
      <c r="E147" s="156">
        <v>0</v>
      </c>
      <c r="F147" s="156">
        <v>82000000</v>
      </c>
    </row>
    <row r="148" spans="1:6" x14ac:dyDescent="0.25">
      <c r="A148" s="158">
        <v>167502</v>
      </c>
      <c r="B148" s="155" t="s">
        <v>182</v>
      </c>
      <c r="C148" s="156">
        <v>82000000</v>
      </c>
      <c r="D148" s="156">
        <v>0</v>
      </c>
      <c r="E148" s="156">
        <v>0</v>
      </c>
      <c r="F148" s="156">
        <v>82000000</v>
      </c>
    </row>
    <row r="149" spans="1:6" x14ac:dyDescent="0.25">
      <c r="A149" s="158">
        <v>167502001</v>
      </c>
      <c r="B149" s="155" t="s">
        <v>182</v>
      </c>
      <c r="C149" s="156">
        <v>82000000</v>
      </c>
      <c r="D149" s="156">
        <v>0</v>
      </c>
      <c r="E149" s="156">
        <v>0</v>
      </c>
      <c r="F149" s="156">
        <v>82000000</v>
      </c>
    </row>
    <row r="150" spans="1:6" x14ac:dyDescent="0.25">
      <c r="A150" s="158">
        <v>167507</v>
      </c>
      <c r="B150" s="155" t="s">
        <v>374</v>
      </c>
      <c r="C150" s="156">
        <v>0</v>
      </c>
      <c r="D150" s="156">
        <v>0</v>
      </c>
      <c r="E150" s="156">
        <v>0</v>
      </c>
      <c r="F150" s="156">
        <v>0</v>
      </c>
    </row>
    <row r="151" spans="1:6" x14ac:dyDescent="0.25">
      <c r="A151" s="158">
        <v>167507001</v>
      </c>
      <c r="B151" s="155" t="s">
        <v>374</v>
      </c>
      <c r="C151" s="156">
        <v>0</v>
      </c>
      <c r="D151" s="156">
        <v>0</v>
      </c>
      <c r="E151" s="156">
        <v>0</v>
      </c>
      <c r="F151" s="156">
        <v>0</v>
      </c>
    </row>
    <row r="152" spans="1:6" x14ac:dyDescent="0.25">
      <c r="A152" s="158">
        <v>1680</v>
      </c>
      <c r="B152" s="155" t="s">
        <v>375</v>
      </c>
      <c r="C152" s="156">
        <v>1003911</v>
      </c>
      <c r="D152" s="156">
        <v>0</v>
      </c>
      <c r="E152" s="156">
        <v>0</v>
      </c>
      <c r="F152" s="156">
        <v>1003911</v>
      </c>
    </row>
    <row r="153" spans="1:6" x14ac:dyDescent="0.25">
      <c r="A153" s="158">
        <v>168002</v>
      </c>
      <c r="B153" s="155" t="s">
        <v>184</v>
      </c>
      <c r="C153" s="156">
        <v>1003911</v>
      </c>
      <c r="D153" s="156">
        <v>0</v>
      </c>
      <c r="E153" s="156">
        <v>0</v>
      </c>
      <c r="F153" s="156">
        <v>1003911</v>
      </c>
    </row>
    <row r="154" spans="1:6" x14ac:dyDescent="0.25">
      <c r="A154" s="158">
        <v>168002001</v>
      </c>
      <c r="B154" s="155" t="s">
        <v>184</v>
      </c>
      <c r="C154" s="156">
        <v>1003911</v>
      </c>
      <c r="D154" s="156">
        <v>0</v>
      </c>
      <c r="E154" s="156">
        <v>0</v>
      </c>
      <c r="F154" s="156">
        <v>1003911</v>
      </c>
    </row>
    <row r="155" spans="1:6" x14ac:dyDescent="0.25">
      <c r="A155" s="158">
        <v>1681</v>
      </c>
      <c r="B155" s="155" t="s">
        <v>376</v>
      </c>
      <c r="C155" s="156">
        <v>8383000</v>
      </c>
      <c r="D155" s="156">
        <v>0</v>
      </c>
      <c r="E155" s="156">
        <v>0</v>
      </c>
      <c r="F155" s="156">
        <v>8383000</v>
      </c>
    </row>
    <row r="156" spans="1:6" x14ac:dyDescent="0.25">
      <c r="A156" s="158">
        <v>168101</v>
      </c>
      <c r="B156" s="155" t="s">
        <v>186</v>
      </c>
      <c r="C156" s="156">
        <v>8383000</v>
      </c>
      <c r="D156" s="156">
        <v>0</v>
      </c>
      <c r="E156" s="156">
        <v>0</v>
      </c>
      <c r="F156" s="156">
        <v>8383000</v>
      </c>
    </row>
    <row r="157" spans="1:6" x14ac:dyDescent="0.25">
      <c r="A157" s="158">
        <v>168101001</v>
      </c>
      <c r="B157" s="155" t="s">
        <v>186</v>
      </c>
      <c r="C157" s="156">
        <v>8383000</v>
      </c>
      <c r="D157" s="156">
        <v>0</v>
      </c>
      <c r="E157" s="156">
        <v>0</v>
      </c>
      <c r="F157" s="156">
        <v>8383000</v>
      </c>
    </row>
    <row r="158" spans="1:6" x14ac:dyDescent="0.25">
      <c r="A158" s="158">
        <v>1685</v>
      </c>
      <c r="B158" s="155" t="s">
        <v>377</v>
      </c>
      <c r="C158" s="156">
        <v>-2550545901.0799999</v>
      </c>
      <c r="D158" s="156">
        <v>0</v>
      </c>
      <c r="E158" s="156">
        <v>24556862</v>
      </c>
      <c r="F158" s="156">
        <v>-2575102763.0799999</v>
      </c>
    </row>
    <row r="159" spans="1:6" x14ac:dyDescent="0.25">
      <c r="A159" s="158">
        <v>168501</v>
      </c>
      <c r="B159" s="155" t="s">
        <v>68</v>
      </c>
      <c r="C159" s="156">
        <v>-413382503.49000001</v>
      </c>
      <c r="D159" s="156">
        <v>0</v>
      </c>
      <c r="E159" s="156">
        <v>1921669</v>
      </c>
      <c r="F159" s="156">
        <v>-415304172.49000001</v>
      </c>
    </row>
    <row r="160" spans="1:6" x14ac:dyDescent="0.25">
      <c r="A160" s="158">
        <v>168501001</v>
      </c>
      <c r="B160" s="155" t="s">
        <v>169</v>
      </c>
      <c r="C160" s="156">
        <v>-413382503.49000001</v>
      </c>
      <c r="D160" s="156">
        <v>0</v>
      </c>
      <c r="E160" s="156">
        <v>1921669</v>
      </c>
      <c r="F160" s="156">
        <v>-415304172.49000001</v>
      </c>
    </row>
    <row r="161" spans="1:6" x14ac:dyDescent="0.25">
      <c r="A161" s="158">
        <v>168503</v>
      </c>
      <c r="B161" s="155" t="s">
        <v>70</v>
      </c>
      <c r="C161" s="156">
        <v>-8128551.5599999996</v>
      </c>
      <c r="D161" s="156">
        <v>0</v>
      </c>
      <c r="E161" s="156">
        <v>211265</v>
      </c>
      <c r="F161" s="156">
        <v>-8339816.5599999996</v>
      </c>
    </row>
    <row r="162" spans="1:6" x14ac:dyDescent="0.25">
      <c r="A162" s="158">
        <v>168503006</v>
      </c>
      <c r="B162" s="155" t="s">
        <v>362</v>
      </c>
      <c r="C162" s="156">
        <v>-8128551.5599999996</v>
      </c>
      <c r="D162" s="156">
        <v>0</v>
      </c>
      <c r="E162" s="156">
        <v>211265</v>
      </c>
      <c r="F162" s="156">
        <v>-8339816.5599999996</v>
      </c>
    </row>
    <row r="163" spans="1:6" x14ac:dyDescent="0.25">
      <c r="A163" s="158">
        <v>168504</v>
      </c>
      <c r="B163" s="155" t="s">
        <v>71</v>
      </c>
      <c r="C163" s="156">
        <v>-630751413.82000005</v>
      </c>
      <c r="D163" s="156">
        <v>0</v>
      </c>
      <c r="E163" s="156">
        <v>8970878</v>
      </c>
      <c r="F163" s="156">
        <v>-639722291.82000005</v>
      </c>
    </row>
    <row r="164" spans="1:6" x14ac:dyDescent="0.25">
      <c r="A164" s="158">
        <v>168504004</v>
      </c>
      <c r="B164" s="155" t="s">
        <v>158</v>
      </c>
      <c r="C164" s="156">
        <v>-582288662.98000002</v>
      </c>
      <c r="D164" s="156">
        <v>0</v>
      </c>
      <c r="E164" s="156">
        <v>8397775</v>
      </c>
      <c r="F164" s="156">
        <v>-590686437.98000002</v>
      </c>
    </row>
    <row r="165" spans="1:6" x14ac:dyDescent="0.25">
      <c r="A165" s="158">
        <v>168504006</v>
      </c>
      <c r="B165" s="155" t="s">
        <v>369</v>
      </c>
      <c r="C165" s="156">
        <v>0</v>
      </c>
      <c r="D165" s="156">
        <v>0</v>
      </c>
      <c r="E165" s="156">
        <v>0</v>
      </c>
      <c r="F165" s="156">
        <v>0</v>
      </c>
    </row>
    <row r="166" spans="1:6" x14ac:dyDescent="0.25">
      <c r="A166" s="158">
        <v>168504008</v>
      </c>
      <c r="B166" s="155" t="s">
        <v>164</v>
      </c>
      <c r="C166" s="156">
        <v>-26171428.350000001</v>
      </c>
      <c r="D166" s="156">
        <v>0</v>
      </c>
      <c r="E166" s="156">
        <v>294341</v>
      </c>
      <c r="F166" s="156">
        <v>-26465769.350000001</v>
      </c>
    </row>
    <row r="167" spans="1:6" x14ac:dyDescent="0.25">
      <c r="A167" s="158">
        <v>168504009</v>
      </c>
      <c r="B167" s="155" t="s">
        <v>165</v>
      </c>
      <c r="C167" s="156">
        <v>-3496589.49</v>
      </c>
      <c r="D167" s="156">
        <v>0</v>
      </c>
      <c r="E167" s="156">
        <v>9388</v>
      </c>
      <c r="F167" s="156">
        <v>-3505977.49</v>
      </c>
    </row>
    <row r="168" spans="1:6" x14ac:dyDescent="0.25">
      <c r="A168" s="158">
        <v>168504012</v>
      </c>
      <c r="B168" s="155" t="s">
        <v>173</v>
      </c>
      <c r="C168" s="156">
        <v>-18794733</v>
      </c>
      <c r="D168" s="156">
        <v>0</v>
      </c>
      <c r="E168" s="156">
        <v>269374</v>
      </c>
      <c r="F168" s="156">
        <v>-19064107</v>
      </c>
    </row>
    <row r="169" spans="1:6" x14ac:dyDescent="0.25">
      <c r="A169" s="158">
        <v>168505</v>
      </c>
      <c r="B169" s="155" t="s">
        <v>72</v>
      </c>
      <c r="C169" s="156">
        <v>-11395414.300000001</v>
      </c>
      <c r="D169" s="156">
        <v>0</v>
      </c>
      <c r="E169" s="156">
        <v>0</v>
      </c>
      <c r="F169" s="156">
        <v>-11395414.300000001</v>
      </c>
    </row>
    <row r="170" spans="1:6" x14ac:dyDescent="0.25">
      <c r="A170" s="158">
        <v>168505006</v>
      </c>
      <c r="B170" s="155" t="s">
        <v>175</v>
      </c>
      <c r="C170" s="156">
        <v>-958223</v>
      </c>
      <c r="D170" s="156">
        <v>0</v>
      </c>
      <c r="E170" s="156">
        <v>0</v>
      </c>
      <c r="F170" s="156">
        <v>-958223</v>
      </c>
    </row>
    <row r="171" spans="1:6" x14ac:dyDescent="0.25">
      <c r="A171" s="158">
        <v>168505007</v>
      </c>
      <c r="B171" s="155" t="s">
        <v>365</v>
      </c>
      <c r="C171" s="156">
        <v>-10437191.300000001</v>
      </c>
      <c r="D171" s="156">
        <v>0</v>
      </c>
      <c r="E171" s="156">
        <v>0</v>
      </c>
      <c r="F171" s="156">
        <v>-10437191.300000001</v>
      </c>
    </row>
    <row r="172" spans="1:6" x14ac:dyDescent="0.25">
      <c r="A172" s="158">
        <v>168506</v>
      </c>
      <c r="B172" s="155" t="s">
        <v>73</v>
      </c>
      <c r="C172" s="156">
        <v>-214805064.41</v>
      </c>
      <c r="D172" s="156">
        <v>0</v>
      </c>
      <c r="E172" s="156">
        <v>2179612</v>
      </c>
      <c r="F172" s="156">
        <v>-216984676.41</v>
      </c>
    </row>
    <row r="173" spans="1:6" x14ac:dyDescent="0.25">
      <c r="A173" s="158">
        <v>168506001</v>
      </c>
      <c r="B173" s="155" t="s">
        <v>178</v>
      </c>
      <c r="C173" s="156">
        <v>-133621635.06999999</v>
      </c>
      <c r="D173" s="156">
        <v>0</v>
      </c>
      <c r="E173" s="156">
        <v>1555008</v>
      </c>
      <c r="F173" s="156">
        <v>-135176643.06999999</v>
      </c>
    </row>
    <row r="174" spans="1:6" x14ac:dyDescent="0.25">
      <c r="A174" s="158">
        <v>168506002</v>
      </c>
      <c r="B174" s="155" t="s">
        <v>179</v>
      </c>
      <c r="C174" s="156">
        <v>-81183429.340000004</v>
      </c>
      <c r="D174" s="156">
        <v>0</v>
      </c>
      <c r="E174" s="156">
        <v>624604</v>
      </c>
      <c r="F174" s="156">
        <v>-81808033.340000004</v>
      </c>
    </row>
    <row r="175" spans="1:6" x14ac:dyDescent="0.25">
      <c r="A175" s="158">
        <v>168507</v>
      </c>
      <c r="B175" s="155" t="s">
        <v>280</v>
      </c>
      <c r="C175" s="156">
        <v>-1191304381.8</v>
      </c>
      <c r="D175" s="156">
        <v>0</v>
      </c>
      <c r="E175" s="156">
        <v>10548438</v>
      </c>
      <c r="F175" s="156">
        <v>-1201852819.8</v>
      </c>
    </row>
    <row r="176" spans="1:6" x14ac:dyDescent="0.25">
      <c r="A176" s="158">
        <v>168507001</v>
      </c>
      <c r="B176" s="155" t="s">
        <v>160</v>
      </c>
      <c r="C176" s="156">
        <v>-262269495.61000001</v>
      </c>
      <c r="D176" s="156">
        <v>0</v>
      </c>
      <c r="E176" s="156">
        <v>3833814</v>
      </c>
      <c r="F176" s="156">
        <v>-266103309.61000001</v>
      </c>
    </row>
    <row r="177" spans="1:6" x14ac:dyDescent="0.25">
      <c r="A177" s="158">
        <v>168507002</v>
      </c>
      <c r="B177" s="155" t="s">
        <v>168</v>
      </c>
      <c r="C177" s="156">
        <v>-929034886.19000006</v>
      </c>
      <c r="D177" s="156">
        <v>0</v>
      </c>
      <c r="E177" s="156">
        <v>6714624</v>
      </c>
      <c r="F177" s="156">
        <v>-935749510.19000006</v>
      </c>
    </row>
    <row r="178" spans="1:6" x14ac:dyDescent="0.25">
      <c r="A178" s="158">
        <v>168508</v>
      </c>
      <c r="B178" s="155" t="s">
        <v>75</v>
      </c>
      <c r="C178" s="156">
        <v>-73116654.700000003</v>
      </c>
      <c r="D178" s="156">
        <v>0</v>
      </c>
      <c r="E178" s="156">
        <v>683333</v>
      </c>
      <c r="F178" s="156">
        <v>-73799987.700000003</v>
      </c>
    </row>
    <row r="179" spans="1:6" x14ac:dyDescent="0.25">
      <c r="A179" s="158">
        <v>168508002</v>
      </c>
      <c r="B179" s="155" t="s">
        <v>182</v>
      </c>
      <c r="C179" s="156">
        <v>-73116654.700000003</v>
      </c>
      <c r="D179" s="156">
        <v>0</v>
      </c>
      <c r="E179" s="156">
        <v>683333</v>
      </c>
      <c r="F179" s="156">
        <v>-73799987.700000003</v>
      </c>
    </row>
    <row r="180" spans="1:6" x14ac:dyDescent="0.25">
      <c r="A180" s="158">
        <v>168509</v>
      </c>
      <c r="B180" s="155" t="s">
        <v>76</v>
      </c>
      <c r="C180" s="156">
        <v>-1003911</v>
      </c>
      <c r="D180" s="156">
        <v>0</v>
      </c>
      <c r="E180" s="156">
        <v>0</v>
      </c>
      <c r="F180" s="156">
        <v>-1003911</v>
      </c>
    </row>
    <row r="181" spans="1:6" x14ac:dyDescent="0.25">
      <c r="A181" s="158">
        <v>168509002</v>
      </c>
      <c r="B181" s="155" t="s">
        <v>184</v>
      </c>
      <c r="C181" s="156">
        <v>-1003911</v>
      </c>
      <c r="D181" s="156">
        <v>0</v>
      </c>
      <c r="E181" s="156">
        <v>0</v>
      </c>
      <c r="F181" s="156">
        <v>-1003911</v>
      </c>
    </row>
    <row r="182" spans="1:6" x14ac:dyDescent="0.25">
      <c r="A182" s="158">
        <v>168512</v>
      </c>
      <c r="B182" s="155" t="s">
        <v>77</v>
      </c>
      <c r="C182" s="156">
        <v>-6658006</v>
      </c>
      <c r="D182" s="156">
        <v>0</v>
      </c>
      <c r="E182" s="156">
        <v>41667</v>
      </c>
      <c r="F182" s="156">
        <v>-6699673</v>
      </c>
    </row>
    <row r="183" spans="1:6" x14ac:dyDescent="0.25">
      <c r="A183" s="158">
        <v>168512001</v>
      </c>
      <c r="B183" s="155" t="s">
        <v>186</v>
      </c>
      <c r="C183" s="156">
        <v>-6658006</v>
      </c>
      <c r="D183" s="156">
        <v>0</v>
      </c>
      <c r="E183" s="156">
        <v>41667</v>
      </c>
      <c r="F183" s="156">
        <v>-6699673</v>
      </c>
    </row>
    <row r="184" spans="1:6" x14ac:dyDescent="0.25">
      <c r="A184" s="158">
        <v>19</v>
      </c>
      <c r="B184" s="155" t="s">
        <v>192</v>
      </c>
      <c r="C184" s="156">
        <v>728765850.86000001</v>
      </c>
      <c r="D184" s="156">
        <v>0</v>
      </c>
      <c r="E184" s="156">
        <v>25853748</v>
      </c>
      <c r="F184" s="156">
        <v>702912102.86000001</v>
      </c>
    </row>
    <row r="185" spans="1:6" x14ac:dyDescent="0.25">
      <c r="A185" s="158">
        <v>1905</v>
      </c>
      <c r="B185" s="155" t="s">
        <v>378</v>
      </c>
      <c r="C185" s="156">
        <v>9292247</v>
      </c>
      <c r="D185" s="156">
        <v>0</v>
      </c>
      <c r="E185" s="156">
        <v>0</v>
      </c>
      <c r="F185" s="156">
        <v>9292247</v>
      </c>
    </row>
    <row r="186" spans="1:6" x14ac:dyDescent="0.25">
      <c r="A186" s="158">
        <v>190501</v>
      </c>
      <c r="B186" s="155" t="s">
        <v>193</v>
      </c>
      <c r="C186" s="156">
        <v>9292247</v>
      </c>
      <c r="D186" s="156">
        <v>0</v>
      </c>
      <c r="E186" s="156">
        <v>0</v>
      </c>
      <c r="F186" s="156">
        <v>9292247</v>
      </c>
    </row>
    <row r="187" spans="1:6" x14ac:dyDescent="0.25">
      <c r="A187" s="158">
        <v>190501001</v>
      </c>
      <c r="B187" s="155" t="s">
        <v>193</v>
      </c>
      <c r="C187" s="156">
        <v>9292247</v>
      </c>
      <c r="D187" s="156">
        <v>0</v>
      </c>
      <c r="E187" s="156">
        <v>0</v>
      </c>
      <c r="F187" s="156">
        <v>9292247</v>
      </c>
    </row>
    <row r="188" spans="1:6" x14ac:dyDescent="0.25">
      <c r="A188" s="158">
        <v>1906</v>
      </c>
      <c r="B188" s="155" t="s">
        <v>379</v>
      </c>
      <c r="C188" s="156">
        <v>538265</v>
      </c>
      <c r="D188" s="156">
        <v>0</v>
      </c>
      <c r="E188" s="156">
        <v>0</v>
      </c>
      <c r="F188" s="156">
        <v>538265</v>
      </c>
    </row>
    <row r="189" spans="1:6" x14ac:dyDescent="0.25">
      <c r="A189" s="158">
        <v>190603</v>
      </c>
      <c r="B189" s="155" t="s">
        <v>380</v>
      </c>
      <c r="C189" s="156">
        <v>538265</v>
      </c>
      <c r="D189" s="156">
        <v>0</v>
      </c>
      <c r="E189" s="156">
        <v>0</v>
      </c>
      <c r="F189" s="156">
        <v>538265</v>
      </c>
    </row>
    <row r="190" spans="1:6" x14ac:dyDescent="0.25">
      <c r="A190" s="158">
        <v>190603001</v>
      </c>
      <c r="B190" s="155" t="s">
        <v>380</v>
      </c>
      <c r="C190" s="156">
        <v>538265</v>
      </c>
      <c r="D190" s="156">
        <v>0</v>
      </c>
      <c r="E190" s="156">
        <v>0</v>
      </c>
      <c r="F190" s="156">
        <v>538265</v>
      </c>
    </row>
    <row r="191" spans="1:6" x14ac:dyDescent="0.25">
      <c r="A191" s="158">
        <v>190604</v>
      </c>
      <c r="B191" s="155" t="s">
        <v>381</v>
      </c>
      <c r="C191" s="156">
        <v>0</v>
      </c>
      <c r="D191" s="156">
        <v>0</v>
      </c>
      <c r="E191" s="156">
        <v>0</v>
      </c>
      <c r="F191" s="156">
        <v>0</v>
      </c>
    </row>
    <row r="192" spans="1:6" x14ac:dyDescent="0.25">
      <c r="A192" s="158">
        <v>190604001</v>
      </c>
      <c r="B192" s="155" t="s">
        <v>382</v>
      </c>
      <c r="C192" s="156">
        <v>0</v>
      </c>
      <c r="D192" s="156">
        <v>0</v>
      </c>
      <c r="E192" s="156">
        <v>0</v>
      </c>
      <c r="F192" s="156">
        <v>0</v>
      </c>
    </row>
    <row r="193" spans="1:6" x14ac:dyDescent="0.25">
      <c r="A193" s="158">
        <v>1908</v>
      </c>
      <c r="B193" s="155" t="s">
        <v>383</v>
      </c>
      <c r="C193" s="156">
        <v>213552115.22</v>
      </c>
      <c r="D193" s="156">
        <v>0</v>
      </c>
      <c r="E193" s="156">
        <v>23022432</v>
      </c>
      <c r="F193" s="156">
        <v>190529683.22</v>
      </c>
    </row>
    <row r="194" spans="1:6" x14ac:dyDescent="0.25">
      <c r="A194" s="158">
        <v>190801</v>
      </c>
      <c r="B194" s="155" t="s">
        <v>384</v>
      </c>
      <c r="C194" s="156">
        <v>213552115.22</v>
      </c>
      <c r="D194" s="156">
        <v>0</v>
      </c>
      <c r="E194" s="156">
        <v>23022432</v>
      </c>
      <c r="F194" s="156">
        <v>190529683.22</v>
      </c>
    </row>
    <row r="195" spans="1:6" x14ac:dyDescent="0.25">
      <c r="A195" s="158">
        <v>190801002</v>
      </c>
      <c r="B195" s="155" t="s">
        <v>385</v>
      </c>
      <c r="C195" s="156">
        <v>213552115.22</v>
      </c>
      <c r="D195" s="156">
        <v>0</v>
      </c>
      <c r="E195" s="156">
        <v>23022432</v>
      </c>
      <c r="F195" s="156">
        <v>190529683.22</v>
      </c>
    </row>
    <row r="196" spans="1:6" x14ac:dyDescent="0.25">
      <c r="A196" s="158">
        <v>1970</v>
      </c>
      <c r="B196" s="155" t="s">
        <v>386</v>
      </c>
      <c r="C196" s="156">
        <v>1104927267.4100001</v>
      </c>
      <c r="D196" s="156">
        <v>0</v>
      </c>
      <c r="E196" s="156">
        <v>0</v>
      </c>
      <c r="F196" s="156">
        <v>1104927267.4100001</v>
      </c>
    </row>
    <row r="197" spans="1:6" x14ac:dyDescent="0.25">
      <c r="A197" s="158">
        <v>197005</v>
      </c>
      <c r="B197" s="155" t="s">
        <v>196</v>
      </c>
      <c r="C197" s="156">
        <v>715705238</v>
      </c>
      <c r="D197" s="156">
        <v>0</v>
      </c>
      <c r="E197" s="156">
        <v>0</v>
      </c>
      <c r="F197" s="156">
        <v>715705238</v>
      </c>
    </row>
    <row r="198" spans="1:6" x14ac:dyDescent="0.25">
      <c r="A198" s="158">
        <v>197005001</v>
      </c>
      <c r="B198" s="155" t="s">
        <v>196</v>
      </c>
      <c r="C198" s="156">
        <v>715705238</v>
      </c>
      <c r="D198" s="156">
        <v>0</v>
      </c>
      <c r="E198" s="156">
        <v>0</v>
      </c>
      <c r="F198" s="156">
        <v>715705238</v>
      </c>
    </row>
    <row r="199" spans="1:6" x14ac:dyDescent="0.25">
      <c r="A199" s="158">
        <v>197007</v>
      </c>
      <c r="B199" s="155" t="s">
        <v>197</v>
      </c>
      <c r="C199" s="156">
        <v>374422029.41000003</v>
      </c>
      <c r="D199" s="156">
        <v>0</v>
      </c>
      <c r="E199" s="156">
        <v>0</v>
      </c>
      <c r="F199" s="156">
        <v>374422029.41000003</v>
      </c>
    </row>
    <row r="200" spans="1:6" x14ac:dyDescent="0.25">
      <c r="A200" s="158">
        <v>197007001</v>
      </c>
      <c r="B200" s="155" t="s">
        <v>197</v>
      </c>
      <c r="C200" s="156">
        <v>374422029.41000003</v>
      </c>
      <c r="D200" s="156">
        <v>0</v>
      </c>
      <c r="E200" s="156">
        <v>0</v>
      </c>
      <c r="F200" s="156">
        <v>374422029.41000003</v>
      </c>
    </row>
    <row r="201" spans="1:6" x14ac:dyDescent="0.25">
      <c r="A201" s="158">
        <v>197008</v>
      </c>
      <c r="B201" s="155" t="s">
        <v>198</v>
      </c>
      <c r="C201" s="156">
        <v>14800000</v>
      </c>
      <c r="D201" s="156">
        <v>0</v>
      </c>
      <c r="E201" s="156">
        <v>0</v>
      </c>
      <c r="F201" s="156">
        <v>14800000</v>
      </c>
    </row>
    <row r="202" spans="1:6" x14ac:dyDescent="0.25">
      <c r="A202" s="158">
        <v>197008001</v>
      </c>
      <c r="B202" s="155" t="s">
        <v>198</v>
      </c>
      <c r="C202" s="156">
        <v>14800000</v>
      </c>
      <c r="D202" s="156">
        <v>0</v>
      </c>
      <c r="E202" s="156">
        <v>0</v>
      </c>
      <c r="F202" s="156">
        <v>14800000</v>
      </c>
    </row>
    <row r="203" spans="1:6" x14ac:dyDescent="0.25">
      <c r="A203" s="158">
        <v>1975</v>
      </c>
      <c r="B203" s="155" t="s">
        <v>387</v>
      </c>
      <c r="C203" s="156">
        <v>-599544043.76999998</v>
      </c>
      <c r="D203" s="156">
        <v>0</v>
      </c>
      <c r="E203" s="156">
        <v>2831316</v>
      </c>
      <c r="F203" s="156">
        <v>-602375359.76999998</v>
      </c>
    </row>
    <row r="204" spans="1:6" x14ac:dyDescent="0.25">
      <c r="A204" s="158">
        <v>197505</v>
      </c>
      <c r="B204" s="155" t="s">
        <v>196</v>
      </c>
      <c r="C204" s="156">
        <v>-343143009.85000002</v>
      </c>
      <c r="D204" s="156">
        <v>0</v>
      </c>
      <c r="E204" s="156">
        <v>0</v>
      </c>
      <c r="F204" s="156">
        <v>-343143009.85000002</v>
      </c>
    </row>
    <row r="205" spans="1:6" x14ac:dyDescent="0.25">
      <c r="A205" s="158">
        <v>197505001</v>
      </c>
      <c r="B205" s="155" t="s">
        <v>196</v>
      </c>
      <c r="C205" s="156">
        <v>-343143009.85000002</v>
      </c>
      <c r="D205" s="156">
        <v>0</v>
      </c>
      <c r="E205" s="156">
        <v>0</v>
      </c>
      <c r="F205" s="156">
        <v>-343143009.85000002</v>
      </c>
    </row>
    <row r="206" spans="1:6" x14ac:dyDescent="0.25">
      <c r="A206" s="158">
        <v>197507</v>
      </c>
      <c r="B206" s="155" t="s">
        <v>197</v>
      </c>
      <c r="C206" s="156">
        <v>-253956442.91999999</v>
      </c>
      <c r="D206" s="156">
        <v>0</v>
      </c>
      <c r="E206" s="156">
        <v>2831316</v>
      </c>
      <c r="F206" s="156">
        <v>-256787758.91999999</v>
      </c>
    </row>
    <row r="207" spans="1:6" x14ac:dyDescent="0.25">
      <c r="A207" s="158">
        <v>197507001</v>
      </c>
      <c r="B207" s="155" t="s">
        <v>197</v>
      </c>
      <c r="C207" s="156">
        <v>-253956442.91999999</v>
      </c>
      <c r="D207" s="156">
        <v>0</v>
      </c>
      <c r="E207" s="156">
        <v>2831316</v>
      </c>
      <c r="F207" s="156">
        <v>-256787758.91999999</v>
      </c>
    </row>
    <row r="208" spans="1:6" x14ac:dyDescent="0.25">
      <c r="A208" s="158">
        <v>197508</v>
      </c>
      <c r="B208" s="155" t="s">
        <v>198</v>
      </c>
      <c r="C208" s="156">
        <v>-2444591</v>
      </c>
      <c r="D208" s="156">
        <v>0</v>
      </c>
      <c r="E208" s="156">
        <v>0</v>
      </c>
      <c r="F208" s="156">
        <v>-2444591</v>
      </c>
    </row>
    <row r="209" spans="1:9" x14ac:dyDescent="0.25">
      <c r="A209" s="158">
        <v>197508001</v>
      </c>
      <c r="B209" s="155" t="s">
        <v>198</v>
      </c>
      <c r="C209" s="156">
        <v>-2444591</v>
      </c>
      <c r="D209" s="156">
        <v>0</v>
      </c>
      <c r="E209" s="156">
        <v>0</v>
      </c>
      <c r="F209" s="156">
        <v>-2444591</v>
      </c>
    </row>
    <row r="210" spans="1:9" s="239" customFormat="1" x14ac:dyDescent="0.25">
      <c r="A210" s="159">
        <v>2</v>
      </c>
      <c r="B210" s="160" t="s">
        <v>388</v>
      </c>
      <c r="C210" s="161">
        <v>920945209.46000004</v>
      </c>
      <c r="D210" s="161">
        <v>566232142.54999995</v>
      </c>
      <c r="E210" s="161">
        <v>433965737.42000002</v>
      </c>
      <c r="F210" s="161">
        <v>788678804.33000004</v>
      </c>
      <c r="H210" s="240">
        <f>+C210-D210+E210</f>
        <v>788678804.33000016</v>
      </c>
      <c r="I210" s="240">
        <f>+F210-H210</f>
        <v>0</v>
      </c>
    </row>
    <row r="211" spans="1:9" x14ac:dyDescent="0.25">
      <c r="A211" s="158">
        <v>24</v>
      </c>
      <c r="B211" s="155" t="s">
        <v>199</v>
      </c>
      <c r="C211" s="156">
        <v>371132327.55000001</v>
      </c>
      <c r="D211" s="156">
        <v>411113896.55000001</v>
      </c>
      <c r="E211" s="156">
        <v>155176147.41999999</v>
      </c>
      <c r="F211" s="156">
        <v>115194578.42</v>
      </c>
    </row>
    <row r="212" spans="1:9" x14ac:dyDescent="0.25">
      <c r="A212" s="158">
        <v>2401</v>
      </c>
      <c r="B212" s="155" t="s">
        <v>389</v>
      </c>
      <c r="C212" s="156">
        <v>339242344.55000001</v>
      </c>
      <c r="D212" s="156">
        <v>333616437.55000001</v>
      </c>
      <c r="E212" s="156">
        <v>47960171.450000003</v>
      </c>
      <c r="F212" s="156">
        <v>53586078.450000003</v>
      </c>
    </row>
    <row r="213" spans="1:9" x14ac:dyDescent="0.25">
      <c r="A213" s="158">
        <v>240101</v>
      </c>
      <c r="B213" s="155" t="s">
        <v>390</v>
      </c>
      <c r="C213" s="156">
        <v>44546412</v>
      </c>
      <c r="D213" s="156">
        <v>27808407</v>
      </c>
      <c r="E213" s="156">
        <v>0</v>
      </c>
      <c r="F213" s="156">
        <v>16738005</v>
      </c>
    </row>
    <row r="214" spans="1:9" x14ac:dyDescent="0.25">
      <c r="A214" s="158">
        <v>240101001</v>
      </c>
      <c r="B214" s="155" t="s">
        <v>390</v>
      </c>
      <c r="C214" s="156">
        <v>44546412</v>
      </c>
      <c r="D214" s="156">
        <v>27808407</v>
      </c>
      <c r="E214" s="156">
        <v>0</v>
      </c>
      <c r="F214" s="156">
        <v>16738005</v>
      </c>
    </row>
    <row r="215" spans="1:9" x14ac:dyDescent="0.25">
      <c r="A215" s="158">
        <v>240102</v>
      </c>
      <c r="B215" s="155" t="s">
        <v>391</v>
      </c>
      <c r="C215" s="156">
        <v>294695932.55000001</v>
      </c>
      <c r="D215" s="156">
        <v>305808030.55000001</v>
      </c>
      <c r="E215" s="156">
        <v>47960171.450000003</v>
      </c>
      <c r="F215" s="156">
        <v>36848073.450000003</v>
      </c>
    </row>
    <row r="216" spans="1:9" x14ac:dyDescent="0.25">
      <c r="A216" s="158">
        <v>240102001</v>
      </c>
      <c r="B216" s="155" t="s">
        <v>392</v>
      </c>
      <c r="C216" s="156">
        <v>294695932.55000001</v>
      </c>
      <c r="D216" s="156">
        <v>305808030.55000001</v>
      </c>
      <c r="E216" s="156">
        <v>47960171.450000003</v>
      </c>
      <c r="F216" s="156">
        <v>36848073.450000003</v>
      </c>
    </row>
    <row r="217" spans="1:9" x14ac:dyDescent="0.25">
      <c r="A217" s="158">
        <v>2407</v>
      </c>
      <c r="B217" s="155" t="s">
        <v>393</v>
      </c>
      <c r="C217" s="156">
        <v>-2910262</v>
      </c>
      <c r="D217" s="156">
        <v>19443922</v>
      </c>
      <c r="E217" s="156">
        <v>19661280</v>
      </c>
      <c r="F217" s="156">
        <v>-2692904</v>
      </c>
    </row>
    <row r="218" spans="1:9" x14ac:dyDescent="0.25">
      <c r="A218" s="158">
        <v>240706</v>
      </c>
      <c r="B218" s="155" t="s">
        <v>394</v>
      </c>
      <c r="C218" s="156">
        <v>4520049</v>
      </c>
      <c r="D218" s="156">
        <v>4520049</v>
      </c>
      <c r="E218" s="156">
        <v>5060328</v>
      </c>
      <c r="F218" s="156">
        <v>5060328</v>
      </c>
    </row>
    <row r="219" spans="1:9" x14ac:dyDescent="0.25">
      <c r="A219" s="158">
        <v>240706002</v>
      </c>
      <c r="B219" s="155" t="s">
        <v>395</v>
      </c>
      <c r="C219" s="156">
        <v>4520049</v>
      </c>
      <c r="D219" s="156">
        <v>4520049</v>
      </c>
      <c r="E219" s="156">
        <v>5060328</v>
      </c>
      <c r="F219" s="156">
        <v>5060328</v>
      </c>
    </row>
    <row r="220" spans="1:9" x14ac:dyDescent="0.25">
      <c r="A220" s="158">
        <v>240720</v>
      </c>
      <c r="B220" s="155" t="s">
        <v>396</v>
      </c>
      <c r="C220" s="156">
        <v>-7942316</v>
      </c>
      <c r="D220" s="156">
        <v>14411868</v>
      </c>
      <c r="E220" s="156">
        <v>14054919</v>
      </c>
      <c r="F220" s="156">
        <v>-8299265</v>
      </c>
    </row>
    <row r="221" spans="1:9" x14ac:dyDescent="0.25">
      <c r="A221" s="158">
        <v>240720001</v>
      </c>
      <c r="B221" s="155" t="s">
        <v>396</v>
      </c>
      <c r="C221" s="156">
        <v>-7942316</v>
      </c>
      <c r="D221" s="156">
        <v>14411868</v>
      </c>
      <c r="E221" s="156">
        <v>14054919</v>
      </c>
      <c r="F221" s="156">
        <v>-8299265</v>
      </c>
    </row>
    <row r="222" spans="1:9" x14ac:dyDescent="0.25">
      <c r="A222" s="158">
        <v>240722</v>
      </c>
      <c r="B222" s="155" t="s">
        <v>202</v>
      </c>
      <c r="C222" s="156">
        <v>512005</v>
      </c>
      <c r="D222" s="156">
        <v>512005</v>
      </c>
      <c r="E222" s="156">
        <v>546033</v>
      </c>
      <c r="F222" s="156">
        <v>546033</v>
      </c>
    </row>
    <row r="223" spans="1:9" x14ac:dyDescent="0.25">
      <c r="A223" s="158">
        <v>240722001</v>
      </c>
      <c r="B223" s="155" t="s">
        <v>397</v>
      </c>
      <c r="C223" s="156">
        <v>0</v>
      </c>
      <c r="D223" s="156">
        <v>0</v>
      </c>
      <c r="E223" s="156">
        <v>0</v>
      </c>
      <c r="F223" s="156">
        <v>0</v>
      </c>
    </row>
    <row r="224" spans="1:9" x14ac:dyDescent="0.25">
      <c r="A224" s="158">
        <v>240722002</v>
      </c>
      <c r="B224" s="155" t="s">
        <v>398</v>
      </c>
      <c r="C224" s="156">
        <v>512005</v>
      </c>
      <c r="D224" s="156">
        <v>512005</v>
      </c>
      <c r="E224" s="156">
        <v>546033</v>
      </c>
      <c r="F224" s="156">
        <v>546033</v>
      </c>
    </row>
    <row r="225" spans="1:6" x14ac:dyDescent="0.25">
      <c r="A225" s="158">
        <v>240790</v>
      </c>
      <c r="B225" s="155" t="s">
        <v>399</v>
      </c>
      <c r="C225" s="156">
        <v>0</v>
      </c>
      <c r="D225" s="156">
        <v>0</v>
      </c>
      <c r="E225" s="156">
        <v>0</v>
      </c>
      <c r="F225" s="156">
        <v>0</v>
      </c>
    </row>
    <row r="226" spans="1:6" x14ac:dyDescent="0.25">
      <c r="A226" s="158">
        <v>240790001</v>
      </c>
      <c r="B226" s="155" t="s">
        <v>399</v>
      </c>
      <c r="C226" s="156">
        <v>0</v>
      </c>
      <c r="D226" s="156">
        <v>0</v>
      </c>
      <c r="E226" s="156">
        <v>0</v>
      </c>
      <c r="F226" s="156">
        <v>0</v>
      </c>
    </row>
    <row r="227" spans="1:6" x14ac:dyDescent="0.25">
      <c r="A227" s="158">
        <v>2424</v>
      </c>
      <c r="B227" s="155" t="s">
        <v>400</v>
      </c>
      <c r="C227" s="156">
        <v>3186123</v>
      </c>
      <c r="D227" s="156">
        <v>5380512</v>
      </c>
      <c r="E227" s="156">
        <v>24871045</v>
      </c>
      <c r="F227" s="156">
        <v>22676656</v>
      </c>
    </row>
    <row r="228" spans="1:6" x14ac:dyDescent="0.25">
      <c r="A228" s="158">
        <v>242401</v>
      </c>
      <c r="B228" s="155" t="s">
        <v>401</v>
      </c>
      <c r="C228" s="156">
        <v>393735</v>
      </c>
      <c r="D228" s="156">
        <v>0</v>
      </c>
      <c r="E228" s="156">
        <v>6721247</v>
      </c>
      <c r="F228" s="156">
        <v>7114982</v>
      </c>
    </row>
    <row r="229" spans="1:6" x14ac:dyDescent="0.25">
      <c r="A229" s="158">
        <v>242401001</v>
      </c>
      <c r="B229" s="155" t="s">
        <v>401</v>
      </c>
      <c r="C229" s="156">
        <v>393735</v>
      </c>
      <c r="D229" s="156">
        <v>0</v>
      </c>
      <c r="E229" s="156">
        <v>6721247</v>
      </c>
      <c r="F229" s="156">
        <v>7114982</v>
      </c>
    </row>
    <row r="230" spans="1:6" x14ac:dyDescent="0.25">
      <c r="A230" s="158">
        <v>242402</v>
      </c>
      <c r="B230" s="155" t="s">
        <v>205</v>
      </c>
      <c r="C230" s="156">
        <v>14535</v>
      </c>
      <c r="D230" s="156">
        <v>0</v>
      </c>
      <c r="E230" s="156">
        <v>6421286</v>
      </c>
      <c r="F230" s="156">
        <v>6435821</v>
      </c>
    </row>
    <row r="231" spans="1:6" x14ac:dyDescent="0.25">
      <c r="A231" s="158">
        <v>242402001</v>
      </c>
      <c r="B231" s="155" t="s">
        <v>205</v>
      </c>
      <c r="C231" s="156">
        <v>14535</v>
      </c>
      <c r="D231" s="156">
        <v>0</v>
      </c>
      <c r="E231" s="156">
        <v>6421286</v>
      </c>
      <c r="F231" s="156">
        <v>6435821</v>
      </c>
    </row>
    <row r="232" spans="1:6" x14ac:dyDescent="0.25">
      <c r="A232" s="158">
        <v>242405</v>
      </c>
      <c r="B232" s="155" t="s">
        <v>206</v>
      </c>
      <c r="C232" s="156">
        <v>0</v>
      </c>
      <c r="D232" s="156">
        <v>4829349</v>
      </c>
      <c r="E232" s="156">
        <v>4829349</v>
      </c>
      <c r="F232" s="156">
        <v>0</v>
      </c>
    </row>
    <row r="233" spans="1:6" x14ac:dyDescent="0.25">
      <c r="A233" s="158">
        <v>242405001</v>
      </c>
      <c r="B233" s="155" t="s">
        <v>206</v>
      </c>
      <c r="C233" s="156">
        <v>0</v>
      </c>
      <c r="D233" s="156">
        <v>4829349</v>
      </c>
      <c r="E233" s="156">
        <v>4829349</v>
      </c>
      <c r="F233" s="156">
        <v>0</v>
      </c>
    </row>
    <row r="234" spans="1:6" x14ac:dyDescent="0.25">
      <c r="A234" s="158">
        <v>242406</v>
      </c>
      <c r="B234" s="155" t="s">
        <v>207</v>
      </c>
      <c r="C234" s="156">
        <v>0</v>
      </c>
      <c r="D234" s="156">
        <v>200000</v>
      </c>
      <c r="E234" s="156">
        <v>200000</v>
      </c>
      <c r="F234" s="156">
        <v>0</v>
      </c>
    </row>
    <row r="235" spans="1:6" x14ac:dyDescent="0.25">
      <c r="A235" s="158">
        <v>242406001</v>
      </c>
      <c r="B235" s="155" t="s">
        <v>207</v>
      </c>
      <c r="C235" s="156">
        <v>0</v>
      </c>
      <c r="D235" s="156">
        <v>200000</v>
      </c>
      <c r="E235" s="156">
        <v>200000</v>
      </c>
      <c r="F235" s="156">
        <v>0</v>
      </c>
    </row>
    <row r="236" spans="1:6" x14ac:dyDescent="0.25">
      <c r="A236" s="158">
        <v>242407</v>
      </c>
      <c r="B236" s="155" t="s">
        <v>208</v>
      </c>
      <c r="C236" s="156">
        <v>0</v>
      </c>
      <c r="D236" s="156">
        <v>0</v>
      </c>
      <c r="E236" s="156">
        <v>4348000</v>
      </c>
      <c r="F236" s="156">
        <v>4348000</v>
      </c>
    </row>
    <row r="237" spans="1:6" x14ac:dyDescent="0.25">
      <c r="A237" s="158">
        <v>242407001</v>
      </c>
      <c r="B237" s="155" t="s">
        <v>208</v>
      </c>
      <c r="C237" s="156">
        <v>0</v>
      </c>
      <c r="D237" s="156">
        <v>0</v>
      </c>
      <c r="E237" s="156">
        <v>4348000</v>
      </c>
      <c r="F237" s="156">
        <v>4348000</v>
      </c>
    </row>
    <row r="238" spans="1:6" x14ac:dyDescent="0.25">
      <c r="A238" s="158">
        <v>242408</v>
      </c>
      <c r="B238" s="155" t="s">
        <v>209</v>
      </c>
      <c r="C238" s="156">
        <v>0</v>
      </c>
      <c r="D238" s="156">
        <v>351163</v>
      </c>
      <c r="E238" s="156">
        <v>351163</v>
      </c>
      <c r="F238" s="156">
        <v>0</v>
      </c>
    </row>
    <row r="239" spans="1:6" x14ac:dyDescent="0.25">
      <c r="A239" s="158">
        <v>242408001</v>
      </c>
      <c r="B239" s="155" t="s">
        <v>209</v>
      </c>
      <c r="C239" s="156">
        <v>0</v>
      </c>
      <c r="D239" s="156">
        <v>351163</v>
      </c>
      <c r="E239" s="156">
        <v>351163</v>
      </c>
      <c r="F239" s="156">
        <v>0</v>
      </c>
    </row>
    <row r="240" spans="1:6" x14ac:dyDescent="0.25">
      <c r="A240" s="158">
        <v>242411</v>
      </c>
      <c r="B240" s="155" t="s">
        <v>402</v>
      </c>
      <c r="C240" s="156">
        <v>0</v>
      </c>
      <c r="D240" s="156">
        <v>0</v>
      </c>
      <c r="E240" s="156">
        <v>0</v>
      </c>
      <c r="F240" s="156">
        <v>0</v>
      </c>
    </row>
    <row r="241" spans="1:6" x14ac:dyDescent="0.25">
      <c r="A241" s="158">
        <v>242411001</v>
      </c>
      <c r="B241" s="155" t="s">
        <v>402</v>
      </c>
      <c r="C241" s="156">
        <v>0</v>
      </c>
      <c r="D241" s="156">
        <v>0</v>
      </c>
      <c r="E241" s="156">
        <v>0</v>
      </c>
      <c r="F241" s="156">
        <v>0</v>
      </c>
    </row>
    <row r="242" spans="1:6" x14ac:dyDescent="0.25">
      <c r="A242" s="158">
        <v>242413</v>
      </c>
      <c r="B242" s="155" t="s">
        <v>210</v>
      </c>
      <c r="C242" s="156">
        <v>0</v>
      </c>
      <c r="D242" s="156">
        <v>0</v>
      </c>
      <c r="E242" s="156">
        <v>2000000</v>
      </c>
      <c r="F242" s="156">
        <v>2000000</v>
      </c>
    </row>
    <row r="243" spans="1:6" x14ac:dyDescent="0.25">
      <c r="A243" s="158">
        <v>242413001</v>
      </c>
      <c r="B243" s="155" t="s">
        <v>210</v>
      </c>
      <c r="C243" s="156">
        <v>0</v>
      </c>
      <c r="D243" s="156">
        <v>0</v>
      </c>
      <c r="E243" s="156">
        <v>2000000</v>
      </c>
      <c r="F243" s="156">
        <v>2000000</v>
      </c>
    </row>
    <row r="244" spans="1:6" x14ac:dyDescent="0.25">
      <c r="A244" s="158">
        <v>242490</v>
      </c>
      <c r="B244" s="155" t="s">
        <v>211</v>
      </c>
      <c r="C244" s="156">
        <v>2777853</v>
      </c>
      <c r="D244" s="156">
        <v>0</v>
      </c>
      <c r="E244" s="156">
        <v>0</v>
      </c>
      <c r="F244" s="156">
        <v>2777853</v>
      </c>
    </row>
    <row r="245" spans="1:6" x14ac:dyDescent="0.25">
      <c r="A245" s="158">
        <v>242490001</v>
      </c>
      <c r="B245" s="155" t="s">
        <v>211</v>
      </c>
      <c r="C245" s="156">
        <v>2777853</v>
      </c>
      <c r="D245" s="156">
        <v>0</v>
      </c>
      <c r="E245" s="156">
        <v>0</v>
      </c>
      <c r="F245" s="156">
        <v>2777853</v>
      </c>
    </row>
    <row r="246" spans="1:6" x14ac:dyDescent="0.25">
      <c r="A246" s="158">
        <v>2436</v>
      </c>
      <c r="B246" s="155" t="s">
        <v>403</v>
      </c>
      <c r="C246" s="156">
        <v>31265653</v>
      </c>
      <c r="D246" s="156">
        <v>45328782</v>
      </c>
      <c r="E246" s="156">
        <v>44928731</v>
      </c>
      <c r="F246" s="156">
        <v>30865602</v>
      </c>
    </row>
    <row r="247" spans="1:6" x14ac:dyDescent="0.25">
      <c r="A247" s="158">
        <v>243602</v>
      </c>
      <c r="B247" s="155" t="s">
        <v>404</v>
      </c>
      <c r="C247" s="156">
        <v>0</v>
      </c>
      <c r="D247" s="156">
        <v>0</v>
      </c>
      <c r="E247" s="156">
        <v>0</v>
      </c>
      <c r="F247" s="156">
        <v>0</v>
      </c>
    </row>
    <row r="248" spans="1:6" x14ac:dyDescent="0.25">
      <c r="A248" s="158">
        <v>243602002</v>
      </c>
      <c r="B248" s="155" t="s">
        <v>405</v>
      </c>
      <c r="C248" s="156">
        <v>0</v>
      </c>
      <c r="D248" s="156">
        <v>0</v>
      </c>
      <c r="E248" s="156">
        <v>0</v>
      </c>
      <c r="F248" s="156">
        <v>0</v>
      </c>
    </row>
    <row r="249" spans="1:6" x14ac:dyDescent="0.25">
      <c r="A249" s="158">
        <v>243603</v>
      </c>
      <c r="B249" s="155" t="s">
        <v>212</v>
      </c>
      <c r="C249" s="156">
        <v>290114</v>
      </c>
      <c r="D249" s="156">
        <v>580000</v>
      </c>
      <c r="E249" s="156">
        <v>290000</v>
      </c>
      <c r="F249" s="156">
        <v>114</v>
      </c>
    </row>
    <row r="250" spans="1:6" x14ac:dyDescent="0.25">
      <c r="A250" s="158">
        <v>243603001</v>
      </c>
      <c r="B250" s="155" t="s">
        <v>406</v>
      </c>
      <c r="C250" s="156">
        <v>290114</v>
      </c>
      <c r="D250" s="156">
        <v>290000</v>
      </c>
      <c r="E250" s="156">
        <v>0</v>
      </c>
      <c r="F250" s="156">
        <v>114</v>
      </c>
    </row>
    <row r="251" spans="1:6" x14ac:dyDescent="0.25">
      <c r="A251" s="158">
        <v>243603002</v>
      </c>
      <c r="B251" s="155" t="s">
        <v>405</v>
      </c>
      <c r="C251" s="156">
        <v>0</v>
      </c>
      <c r="D251" s="156">
        <v>290000</v>
      </c>
      <c r="E251" s="156">
        <v>290000</v>
      </c>
      <c r="F251" s="156">
        <v>0</v>
      </c>
    </row>
    <row r="252" spans="1:6" x14ac:dyDescent="0.25">
      <c r="A252" s="158">
        <v>243605</v>
      </c>
      <c r="B252" s="155" t="s">
        <v>213</v>
      </c>
      <c r="C252" s="156">
        <v>3043052</v>
      </c>
      <c r="D252" s="156">
        <v>4938000</v>
      </c>
      <c r="E252" s="156">
        <v>3617192</v>
      </c>
      <c r="F252" s="156">
        <v>1722244</v>
      </c>
    </row>
    <row r="253" spans="1:6" x14ac:dyDescent="0.25">
      <c r="A253" s="158">
        <v>243605001</v>
      </c>
      <c r="B253" s="155" t="s">
        <v>406</v>
      </c>
      <c r="C253" s="156">
        <v>3043052</v>
      </c>
      <c r="D253" s="156">
        <v>2469000</v>
      </c>
      <c r="E253" s="156">
        <v>1148192</v>
      </c>
      <c r="F253" s="156">
        <v>1722244</v>
      </c>
    </row>
    <row r="254" spans="1:6" x14ac:dyDescent="0.25">
      <c r="A254" s="158">
        <v>243605002</v>
      </c>
      <c r="B254" s="155" t="s">
        <v>405</v>
      </c>
      <c r="C254" s="156">
        <v>0</v>
      </c>
      <c r="D254" s="156">
        <v>2469000</v>
      </c>
      <c r="E254" s="156">
        <v>2469000</v>
      </c>
      <c r="F254" s="156">
        <v>0</v>
      </c>
    </row>
    <row r="255" spans="1:6" x14ac:dyDescent="0.25">
      <c r="A255" s="158">
        <v>243608</v>
      </c>
      <c r="B255" s="155" t="s">
        <v>214</v>
      </c>
      <c r="C255" s="156">
        <v>2303579</v>
      </c>
      <c r="D255" s="156">
        <v>4500000</v>
      </c>
      <c r="E255" s="156">
        <v>7074830</v>
      </c>
      <c r="F255" s="156">
        <v>4878409</v>
      </c>
    </row>
    <row r="256" spans="1:6" x14ac:dyDescent="0.25">
      <c r="A256" s="158">
        <v>243608001</v>
      </c>
      <c r="B256" s="155" t="s">
        <v>406</v>
      </c>
      <c r="C256" s="156">
        <v>2303579</v>
      </c>
      <c r="D256" s="156">
        <v>2250000</v>
      </c>
      <c r="E256" s="156">
        <v>4824830</v>
      </c>
      <c r="F256" s="156">
        <v>4878409</v>
      </c>
    </row>
    <row r="257" spans="1:6" x14ac:dyDescent="0.25">
      <c r="A257" s="158">
        <v>243608002</v>
      </c>
      <c r="B257" s="155" t="s">
        <v>405</v>
      </c>
      <c r="C257" s="156">
        <v>0</v>
      </c>
      <c r="D257" s="156">
        <v>2250000</v>
      </c>
      <c r="E257" s="156">
        <v>2250000</v>
      </c>
      <c r="F257" s="156">
        <v>0</v>
      </c>
    </row>
    <row r="258" spans="1:6" x14ac:dyDescent="0.25">
      <c r="A258" s="158">
        <v>243615</v>
      </c>
      <c r="B258" s="155" t="s">
        <v>215</v>
      </c>
      <c r="C258" s="156">
        <v>11144787</v>
      </c>
      <c r="D258" s="156">
        <v>22288000</v>
      </c>
      <c r="E258" s="156">
        <v>16718000</v>
      </c>
      <c r="F258" s="156">
        <v>5574787</v>
      </c>
    </row>
    <row r="259" spans="1:6" x14ac:dyDescent="0.25">
      <c r="A259" s="158">
        <v>243615001</v>
      </c>
      <c r="B259" s="155" t="s">
        <v>406</v>
      </c>
      <c r="C259" s="156">
        <v>11144787</v>
      </c>
      <c r="D259" s="156">
        <v>11144000</v>
      </c>
      <c r="E259" s="156">
        <v>5574000</v>
      </c>
      <c r="F259" s="156">
        <v>5574787</v>
      </c>
    </row>
    <row r="260" spans="1:6" x14ac:dyDescent="0.25">
      <c r="A260" s="158">
        <v>243615002</v>
      </c>
      <c r="B260" s="155" t="s">
        <v>405</v>
      </c>
      <c r="C260" s="156">
        <v>0</v>
      </c>
      <c r="D260" s="156">
        <v>11144000</v>
      </c>
      <c r="E260" s="156">
        <v>11144000</v>
      </c>
      <c r="F260" s="156">
        <v>0</v>
      </c>
    </row>
    <row r="261" spans="1:6" x14ac:dyDescent="0.25">
      <c r="A261" s="158">
        <v>243625</v>
      </c>
      <c r="B261" s="155" t="s">
        <v>407</v>
      </c>
      <c r="C261" s="156">
        <v>4846662</v>
      </c>
      <c r="D261" s="156">
        <v>9358123</v>
      </c>
      <c r="E261" s="156">
        <v>10363119</v>
      </c>
      <c r="F261" s="156">
        <v>5851658</v>
      </c>
    </row>
    <row r="262" spans="1:6" x14ac:dyDescent="0.25">
      <c r="A262" s="158">
        <v>243625001</v>
      </c>
      <c r="B262" s="155" t="s">
        <v>408</v>
      </c>
      <c r="C262" s="156">
        <v>4846662</v>
      </c>
      <c r="D262" s="156">
        <v>4655123</v>
      </c>
      <c r="E262" s="156">
        <v>5660119</v>
      </c>
      <c r="F262" s="156">
        <v>5851658</v>
      </c>
    </row>
    <row r="263" spans="1:6" x14ac:dyDescent="0.25">
      <c r="A263" s="158">
        <v>243625002</v>
      </c>
      <c r="B263" s="155" t="s">
        <v>409</v>
      </c>
      <c r="C263" s="156">
        <v>0</v>
      </c>
      <c r="D263" s="156">
        <v>4703000</v>
      </c>
      <c r="E263" s="156">
        <v>4703000</v>
      </c>
      <c r="F263" s="156">
        <v>0</v>
      </c>
    </row>
    <row r="264" spans="1:6" x14ac:dyDescent="0.25">
      <c r="A264" s="158">
        <v>243626</v>
      </c>
      <c r="B264" s="155" t="s">
        <v>410</v>
      </c>
      <c r="C264" s="156">
        <v>1808453</v>
      </c>
      <c r="D264" s="156">
        <v>3616000</v>
      </c>
      <c r="E264" s="156">
        <v>3832131</v>
      </c>
      <c r="F264" s="156">
        <v>2024584</v>
      </c>
    </row>
    <row r="265" spans="1:6" x14ac:dyDescent="0.25">
      <c r="A265" s="158">
        <v>243626001</v>
      </c>
      <c r="B265" s="155" t="s">
        <v>406</v>
      </c>
      <c r="C265" s="156">
        <v>1808453</v>
      </c>
      <c r="D265" s="156">
        <v>1808000</v>
      </c>
      <c r="E265" s="156">
        <v>2024131</v>
      </c>
      <c r="F265" s="156">
        <v>2024584</v>
      </c>
    </row>
    <row r="266" spans="1:6" x14ac:dyDescent="0.25">
      <c r="A266" s="158">
        <v>243626002</v>
      </c>
      <c r="B266" s="155" t="s">
        <v>405</v>
      </c>
      <c r="C266" s="156">
        <v>0</v>
      </c>
      <c r="D266" s="156">
        <v>1808000</v>
      </c>
      <c r="E266" s="156">
        <v>1808000</v>
      </c>
      <c r="F266" s="156">
        <v>0</v>
      </c>
    </row>
    <row r="267" spans="1:6" x14ac:dyDescent="0.25">
      <c r="A267" s="158">
        <v>243627</v>
      </c>
      <c r="B267" s="155" t="s">
        <v>411</v>
      </c>
      <c r="C267" s="156">
        <v>7828615</v>
      </c>
      <c r="D267" s="156">
        <v>47877</v>
      </c>
      <c r="E267" s="156">
        <v>3033068</v>
      </c>
      <c r="F267" s="156">
        <v>10813806</v>
      </c>
    </row>
    <row r="268" spans="1:6" x14ac:dyDescent="0.25">
      <c r="A268" s="158">
        <v>243627001</v>
      </c>
      <c r="B268" s="155" t="s">
        <v>406</v>
      </c>
      <c r="C268" s="156">
        <v>7828615</v>
      </c>
      <c r="D268" s="156">
        <v>47877</v>
      </c>
      <c r="E268" s="156">
        <v>3033068</v>
      </c>
      <c r="F268" s="156">
        <v>10813806</v>
      </c>
    </row>
    <row r="269" spans="1:6" x14ac:dyDescent="0.25">
      <c r="A269" s="158">
        <v>243627002</v>
      </c>
      <c r="B269" s="155" t="s">
        <v>405</v>
      </c>
      <c r="C269" s="156">
        <v>0</v>
      </c>
      <c r="D269" s="156">
        <v>0</v>
      </c>
      <c r="E269" s="156">
        <v>0</v>
      </c>
      <c r="F269" s="156">
        <v>0</v>
      </c>
    </row>
    <row r="270" spans="1:6" x14ac:dyDescent="0.25">
      <c r="A270" s="158">
        <v>243628</v>
      </c>
      <c r="B270" s="155" t="s">
        <v>412</v>
      </c>
      <c r="C270" s="156">
        <v>0</v>
      </c>
      <c r="D270" s="156">
        <v>0</v>
      </c>
      <c r="E270" s="156">
        <v>0</v>
      </c>
      <c r="F270" s="156">
        <v>0</v>
      </c>
    </row>
    <row r="271" spans="1:6" x14ac:dyDescent="0.25">
      <c r="A271" s="158">
        <v>243628001</v>
      </c>
      <c r="B271" s="155" t="s">
        <v>406</v>
      </c>
      <c r="C271" s="156">
        <v>0</v>
      </c>
      <c r="D271" s="156">
        <v>0</v>
      </c>
      <c r="E271" s="156">
        <v>0</v>
      </c>
      <c r="F271" s="156">
        <v>0</v>
      </c>
    </row>
    <row r="272" spans="1:6" x14ac:dyDescent="0.25">
      <c r="A272" s="158">
        <v>243628002</v>
      </c>
      <c r="B272" s="155" t="s">
        <v>405</v>
      </c>
      <c r="C272" s="156">
        <v>0</v>
      </c>
      <c r="D272" s="156">
        <v>0</v>
      </c>
      <c r="E272" s="156">
        <v>0</v>
      </c>
      <c r="F272" s="156">
        <v>0</v>
      </c>
    </row>
    <row r="273" spans="1:6" x14ac:dyDescent="0.25">
      <c r="A273" s="158">
        <v>243630</v>
      </c>
      <c r="B273" s="155" t="s">
        <v>218</v>
      </c>
      <c r="C273" s="156">
        <v>391</v>
      </c>
      <c r="D273" s="156">
        <v>782</v>
      </c>
      <c r="E273" s="156">
        <v>391</v>
      </c>
      <c r="F273" s="156">
        <v>0</v>
      </c>
    </row>
    <row r="274" spans="1:6" x14ac:dyDescent="0.25">
      <c r="A274" s="158">
        <v>243630001</v>
      </c>
      <c r="B274" s="155" t="s">
        <v>406</v>
      </c>
      <c r="C274" s="156">
        <v>391</v>
      </c>
      <c r="D274" s="156">
        <v>782</v>
      </c>
      <c r="E274" s="156">
        <v>391</v>
      </c>
      <c r="F274" s="156">
        <v>0</v>
      </c>
    </row>
    <row r="275" spans="1:6" x14ac:dyDescent="0.25">
      <c r="A275" s="158">
        <v>243630002</v>
      </c>
      <c r="B275" s="155" t="s">
        <v>405</v>
      </c>
      <c r="C275" s="156">
        <v>0</v>
      </c>
      <c r="D275" s="156">
        <v>0</v>
      </c>
      <c r="E275" s="156">
        <v>0</v>
      </c>
      <c r="F275" s="156">
        <v>0</v>
      </c>
    </row>
    <row r="276" spans="1:6" x14ac:dyDescent="0.25">
      <c r="A276" s="158">
        <v>2440</v>
      </c>
      <c r="B276" s="155" t="s">
        <v>413</v>
      </c>
      <c r="C276" s="156">
        <v>0</v>
      </c>
      <c r="D276" s="156">
        <v>0</v>
      </c>
      <c r="E276" s="156">
        <v>0</v>
      </c>
      <c r="F276" s="156">
        <v>0</v>
      </c>
    </row>
    <row r="277" spans="1:6" x14ac:dyDescent="0.25">
      <c r="A277" s="158">
        <v>244003</v>
      </c>
      <c r="B277" s="155" t="s">
        <v>276</v>
      </c>
      <c r="C277" s="156">
        <v>0</v>
      </c>
      <c r="D277" s="156">
        <v>0</v>
      </c>
      <c r="E277" s="156">
        <v>0</v>
      </c>
      <c r="F277" s="156">
        <v>0</v>
      </c>
    </row>
    <row r="278" spans="1:6" x14ac:dyDescent="0.25">
      <c r="A278" s="158">
        <v>244003001</v>
      </c>
      <c r="B278" s="155" t="s">
        <v>276</v>
      </c>
      <c r="C278" s="156">
        <v>0</v>
      </c>
      <c r="D278" s="156">
        <v>0</v>
      </c>
      <c r="E278" s="156">
        <v>0</v>
      </c>
      <c r="F278" s="156">
        <v>0</v>
      </c>
    </row>
    <row r="279" spans="1:6" x14ac:dyDescent="0.25">
      <c r="A279" s="158">
        <v>244014</v>
      </c>
      <c r="B279" s="155" t="s">
        <v>247</v>
      </c>
      <c r="C279" s="156">
        <v>0</v>
      </c>
      <c r="D279" s="156">
        <v>0</v>
      </c>
      <c r="E279" s="156">
        <v>0</v>
      </c>
      <c r="F279" s="156">
        <v>0</v>
      </c>
    </row>
    <row r="280" spans="1:6" x14ac:dyDescent="0.25">
      <c r="A280" s="158">
        <v>244014001</v>
      </c>
      <c r="B280" s="155" t="s">
        <v>247</v>
      </c>
      <c r="C280" s="156">
        <v>0</v>
      </c>
      <c r="D280" s="156">
        <v>0</v>
      </c>
      <c r="E280" s="156">
        <v>0</v>
      </c>
      <c r="F280" s="156">
        <v>0</v>
      </c>
    </row>
    <row r="281" spans="1:6" x14ac:dyDescent="0.25">
      <c r="A281" s="158">
        <v>244016</v>
      </c>
      <c r="B281" s="155" t="s">
        <v>414</v>
      </c>
      <c r="C281" s="156">
        <v>0</v>
      </c>
      <c r="D281" s="156">
        <v>0</v>
      </c>
      <c r="E281" s="156">
        <v>0</v>
      </c>
      <c r="F281" s="156">
        <v>0</v>
      </c>
    </row>
    <row r="282" spans="1:6" x14ac:dyDescent="0.25">
      <c r="A282" s="158">
        <v>244016001</v>
      </c>
      <c r="B282" s="155" t="s">
        <v>414</v>
      </c>
      <c r="C282" s="156">
        <v>0</v>
      </c>
      <c r="D282" s="156">
        <v>0</v>
      </c>
      <c r="E282" s="156">
        <v>0</v>
      </c>
      <c r="F282" s="156">
        <v>0</v>
      </c>
    </row>
    <row r="283" spans="1:6" x14ac:dyDescent="0.25">
      <c r="A283" s="158">
        <v>244023</v>
      </c>
      <c r="B283" s="155" t="s">
        <v>415</v>
      </c>
      <c r="C283" s="156">
        <v>0</v>
      </c>
      <c r="D283" s="156">
        <v>0</v>
      </c>
      <c r="E283" s="156">
        <v>0</v>
      </c>
      <c r="F283" s="156">
        <v>0</v>
      </c>
    </row>
    <row r="284" spans="1:6" x14ac:dyDescent="0.25">
      <c r="A284" s="158">
        <v>244023001</v>
      </c>
      <c r="B284" s="155" t="s">
        <v>415</v>
      </c>
      <c r="C284" s="156">
        <v>0</v>
      </c>
      <c r="D284" s="156">
        <v>0</v>
      </c>
      <c r="E284" s="156">
        <v>0</v>
      </c>
      <c r="F284" s="156">
        <v>0</v>
      </c>
    </row>
    <row r="285" spans="1:6" x14ac:dyDescent="0.25">
      <c r="A285" s="158">
        <v>244024</v>
      </c>
      <c r="B285" s="155" t="s">
        <v>277</v>
      </c>
      <c r="C285" s="156">
        <v>0</v>
      </c>
      <c r="D285" s="156">
        <v>0</v>
      </c>
      <c r="E285" s="156">
        <v>0</v>
      </c>
      <c r="F285" s="156">
        <v>0</v>
      </c>
    </row>
    <row r="286" spans="1:6" x14ac:dyDescent="0.25">
      <c r="A286" s="158">
        <v>244024001</v>
      </c>
      <c r="B286" s="155" t="s">
        <v>277</v>
      </c>
      <c r="C286" s="156">
        <v>0</v>
      </c>
      <c r="D286" s="156">
        <v>0</v>
      </c>
      <c r="E286" s="156">
        <v>0</v>
      </c>
      <c r="F286" s="156">
        <v>0</v>
      </c>
    </row>
    <row r="287" spans="1:6" x14ac:dyDescent="0.25">
      <c r="A287" s="158">
        <v>2460</v>
      </c>
      <c r="B287" s="155" t="s">
        <v>416</v>
      </c>
      <c r="C287" s="156">
        <v>0</v>
      </c>
      <c r="D287" s="156">
        <v>0</v>
      </c>
      <c r="E287" s="156">
        <v>0</v>
      </c>
      <c r="F287" s="156">
        <v>0</v>
      </c>
    </row>
    <row r="288" spans="1:6" x14ac:dyDescent="0.25">
      <c r="A288" s="158">
        <v>246002</v>
      </c>
      <c r="B288" s="155" t="s">
        <v>417</v>
      </c>
      <c r="C288" s="156">
        <v>0</v>
      </c>
      <c r="D288" s="156">
        <v>0</v>
      </c>
      <c r="E288" s="156">
        <v>0</v>
      </c>
      <c r="F288" s="156">
        <v>0</v>
      </c>
    </row>
    <row r="289" spans="1:6" x14ac:dyDescent="0.25">
      <c r="A289" s="158">
        <v>246002001</v>
      </c>
      <c r="B289" s="155" t="s">
        <v>417</v>
      </c>
      <c r="C289" s="156">
        <v>0</v>
      </c>
      <c r="D289" s="156">
        <v>0</v>
      </c>
      <c r="E289" s="156">
        <v>0</v>
      </c>
      <c r="F289" s="156">
        <v>0</v>
      </c>
    </row>
    <row r="290" spans="1:6" x14ac:dyDescent="0.25">
      <c r="A290" s="158">
        <v>246003</v>
      </c>
      <c r="B290" s="155" t="s">
        <v>418</v>
      </c>
      <c r="C290" s="156">
        <v>0</v>
      </c>
      <c r="D290" s="156">
        <v>0</v>
      </c>
      <c r="E290" s="156">
        <v>0</v>
      </c>
      <c r="F290" s="156">
        <v>0</v>
      </c>
    </row>
    <row r="291" spans="1:6" x14ac:dyDescent="0.25">
      <c r="A291" s="158">
        <v>246003002</v>
      </c>
      <c r="B291" s="155" t="s">
        <v>419</v>
      </c>
      <c r="C291" s="156">
        <v>0</v>
      </c>
      <c r="D291" s="156">
        <v>0</v>
      </c>
      <c r="E291" s="156">
        <v>0</v>
      </c>
      <c r="F291" s="156">
        <v>0</v>
      </c>
    </row>
    <row r="292" spans="1:6" x14ac:dyDescent="0.25">
      <c r="A292" s="158">
        <v>2490</v>
      </c>
      <c r="B292" s="155" t="s">
        <v>420</v>
      </c>
      <c r="C292" s="156">
        <v>348469</v>
      </c>
      <c r="D292" s="156">
        <v>7344243</v>
      </c>
      <c r="E292" s="156">
        <v>17754919.969999999</v>
      </c>
      <c r="F292" s="156">
        <v>10759145.970000001</v>
      </c>
    </row>
    <row r="293" spans="1:6" x14ac:dyDescent="0.25">
      <c r="A293" s="158">
        <v>249028</v>
      </c>
      <c r="B293" s="155" t="s">
        <v>193</v>
      </c>
      <c r="C293" s="156">
        <v>0</v>
      </c>
      <c r="D293" s="156">
        <v>0</v>
      </c>
      <c r="E293" s="156">
        <v>0</v>
      </c>
      <c r="F293" s="156">
        <v>0</v>
      </c>
    </row>
    <row r="294" spans="1:6" x14ac:dyDescent="0.25">
      <c r="A294" s="158">
        <v>249028001</v>
      </c>
      <c r="B294" s="155" t="s">
        <v>193</v>
      </c>
      <c r="C294" s="156">
        <v>0</v>
      </c>
      <c r="D294" s="156">
        <v>0</v>
      </c>
      <c r="E294" s="156">
        <v>0</v>
      </c>
      <c r="F294" s="156">
        <v>0</v>
      </c>
    </row>
    <row r="295" spans="1:6" x14ac:dyDescent="0.25">
      <c r="A295" s="158">
        <v>249040</v>
      </c>
      <c r="B295" s="155" t="s">
        <v>421</v>
      </c>
      <c r="C295" s="156">
        <v>348469</v>
      </c>
      <c r="D295" s="156">
        <v>111969</v>
      </c>
      <c r="E295" s="156">
        <v>0</v>
      </c>
      <c r="F295" s="156">
        <v>236500</v>
      </c>
    </row>
    <row r="296" spans="1:6" x14ac:dyDescent="0.25">
      <c r="A296" s="158">
        <v>249040001</v>
      </c>
      <c r="B296" s="155" t="s">
        <v>421</v>
      </c>
      <c r="C296" s="156">
        <v>348469</v>
      </c>
      <c r="D296" s="156">
        <v>111969</v>
      </c>
      <c r="E296" s="156">
        <v>0</v>
      </c>
      <c r="F296" s="156">
        <v>236500</v>
      </c>
    </row>
    <row r="297" spans="1:6" x14ac:dyDescent="0.25">
      <c r="A297" s="158">
        <v>249045</v>
      </c>
      <c r="B297" s="155" t="s">
        <v>333</v>
      </c>
      <c r="C297" s="156">
        <v>0</v>
      </c>
      <c r="D297" s="156">
        <v>0</v>
      </c>
      <c r="E297" s="156">
        <v>0</v>
      </c>
      <c r="F297" s="156">
        <v>0</v>
      </c>
    </row>
    <row r="298" spans="1:6" x14ac:dyDescent="0.25">
      <c r="A298" s="158">
        <v>249045001</v>
      </c>
      <c r="B298" s="155" t="s">
        <v>333</v>
      </c>
      <c r="C298" s="156">
        <v>0</v>
      </c>
      <c r="D298" s="156">
        <v>0</v>
      </c>
      <c r="E298" s="156">
        <v>0</v>
      </c>
      <c r="F298" s="156">
        <v>0</v>
      </c>
    </row>
    <row r="299" spans="1:6" x14ac:dyDescent="0.25">
      <c r="A299" s="158">
        <v>249050</v>
      </c>
      <c r="B299" s="155" t="s">
        <v>422</v>
      </c>
      <c r="C299" s="156">
        <v>0</v>
      </c>
      <c r="D299" s="156">
        <v>0</v>
      </c>
      <c r="E299" s="156">
        <v>8311900</v>
      </c>
      <c r="F299" s="156">
        <v>8311900</v>
      </c>
    </row>
    <row r="300" spans="1:6" x14ac:dyDescent="0.25">
      <c r="A300" s="158">
        <v>249050001</v>
      </c>
      <c r="B300" s="155" t="s">
        <v>264</v>
      </c>
      <c r="C300" s="156">
        <v>0</v>
      </c>
      <c r="D300" s="156">
        <v>0</v>
      </c>
      <c r="E300" s="156">
        <v>4986000</v>
      </c>
      <c r="F300" s="156">
        <v>4986000</v>
      </c>
    </row>
    <row r="301" spans="1:6" x14ac:dyDescent="0.25">
      <c r="A301" s="158">
        <v>249050002</v>
      </c>
      <c r="B301" s="155" t="s">
        <v>265</v>
      </c>
      <c r="C301" s="156">
        <v>0</v>
      </c>
      <c r="D301" s="156">
        <v>0</v>
      </c>
      <c r="E301" s="156">
        <v>3325900</v>
      </c>
      <c r="F301" s="156">
        <v>3325900</v>
      </c>
    </row>
    <row r="302" spans="1:6" x14ac:dyDescent="0.25">
      <c r="A302" s="158">
        <v>249051</v>
      </c>
      <c r="B302" s="155" t="s">
        <v>273</v>
      </c>
      <c r="C302" s="156">
        <v>0</v>
      </c>
      <c r="D302" s="156">
        <v>0</v>
      </c>
      <c r="E302" s="156">
        <v>0</v>
      </c>
      <c r="F302" s="156">
        <v>0</v>
      </c>
    </row>
    <row r="303" spans="1:6" x14ac:dyDescent="0.25">
      <c r="A303" s="158">
        <v>249051001</v>
      </c>
      <c r="B303" s="155" t="s">
        <v>273</v>
      </c>
      <c r="C303" s="156">
        <v>0</v>
      </c>
      <c r="D303" s="156">
        <v>0</v>
      </c>
      <c r="E303" s="156">
        <v>0</v>
      </c>
      <c r="F303" s="156">
        <v>0</v>
      </c>
    </row>
    <row r="304" spans="1:6" x14ac:dyDescent="0.25">
      <c r="A304" s="158">
        <v>249053</v>
      </c>
      <c r="B304" s="155" t="s">
        <v>274</v>
      </c>
      <c r="C304" s="156">
        <v>0</v>
      </c>
      <c r="D304" s="156">
        <v>0</v>
      </c>
      <c r="E304" s="156">
        <v>0</v>
      </c>
      <c r="F304" s="156">
        <v>0</v>
      </c>
    </row>
    <row r="305" spans="1:6" x14ac:dyDescent="0.25">
      <c r="A305" s="158">
        <v>249053001</v>
      </c>
      <c r="B305" s="155" t="s">
        <v>274</v>
      </c>
      <c r="C305" s="156">
        <v>0</v>
      </c>
      <c r="D305" s="156">
        <v>0</v>
      </c>
      <c r="E305" s="156">
        <v>0</v>
      </c>
      <c r="F305" s="156">
        <v>0</v>
      </c>
    </row>
    <row r="306" spans="1:6" x14ac:dyDescent="0.25">
      <c r="A306" s="158">
        <v>249054</v>
      </c>
      <c r="B306" s="155" t="s">
        <v>212</v>
      </c>
      <c r="C306" s="156">
        <v>0</v>
      </c>
      <c r="D306" s="156">
        <v>0</v>
      </c>
      <c r="E306" s="156">
        <v>0</v>
      </c>
      <c r="F306" s="156">
        <v>0</v>
      </c>
    </row>
    <row r="307" spans="1:6" x14ac:dyDescent="0.25">
      <c r="A307" s="158">
        <v>249054001</v>
      </c>
      <c r="B307" s="155" t="s">
        <v>212</v>
      </c>
      <c r="C307" s="156">
        <v>0</v>
      </c>
      <c r="D307" s="156">
        <v>0</v>
      </c>
      <c r="E307" s="156">
        <v>0</v>
      </c>
      <c r="F307" s="156">
        <v>0</v>
      </c>
    </row>
    <row r="308" spans="1:6" x14ac:dyDescent="0.25">
      <c r="A308" s="158">
        <v>249055</v>
      </c>
      <c r="B308" s="155" t="s">
        <v>213</v>
      </c>
      <c r="C308" s="156">
        <v>0</v>
      </c>
      <c r="D308" s="156">
        <v>7232274</v>
      </c>
      <c r="E308" s="156">
        <v>9443019.9700000007</v>
      </c>
      <c r="F308" s="156">
        <v>2210745.9700000002</v>
      </c>
    </row>
    <row r="309" spans="1:6" x14ac:dyDescent="0.25">
      <c r="A309" s="158">
        <v>249055001</v>
      </c>
      <c r="B309" s="155" t="s">
        <v>213</v>
      </c>
      <c r="C309" s="156">
        <v>0</v>
      </c>
      <c r="D309" s="156">
        <v>7232274</v>
      </c>
      <c r="E309" s="156">
        <v>9443019.9700000007</v>
      </c>
      <c r="F309" s="156">
        <v>2210745.9700000002</v>
      </c>
    </row>
    <row r="310" spans="1:6" x14ac:dyDescent="0.25">
      <c r="A310" s="158">
        <v>249090</v>
      </c>
      <c r="B310" s="155" t="s">
        <v>50</v>
      </c>
      <c r="C310" s="156">
        <v>0</v>
      </c>
      <c r="D310" s="156">
        <v>0</v>
      </c>
      <c r="E310" s="156">
        <v>0</v>
      </c>
      <c r="F310" s="156">
        <v>0</v>
      </c>
    </row>
    <row r="311" spans="1:6" x14ac:dyDescent="0.25">
      <c r="A311" s="158">
        <v>249090001</v>
      </c>
      <c r="B311" s="155" t="s">
        <v>50</v>
      </c>
      <c r="C311" s="156">
        <v>0</v>
      </c>
      <c r="D311" s="156">
        <v>0</v>
      </c>
      <c r="E311" s="156">
        <v>0</v>
      </c>
      <c r="F311" s="156">
        <v>0</v>
      </c>
    </row>
    <row r="312" spans="1:6" x14ac:dyDescent="0.25">
      <c r="A312" s="158">
        <v>25</v>
      </c>
      <c r="B312" s="155" t="s">
        <v>221</v>
      </c>
      <c r="C312" s="156">
        <v>468416929.91000003</v>
      </c>
      <c r="D312" s="156">
        <v>155118246</v>
      </c>
      <c r="E312" s="156">
        <v>278789590</v>
      </c>
      <c r="F312" s="156">
        <v>592088273.90999997</v>
      </c>
    </row>
    <row r="313" spans="1:6" x14ac:dyDescent="0.25">
      <c r="A313" s="158">
        <v>2511</v>
      </c>
      <c r="B313" s="155" t="s">
        <v>424</v>
      </c>
      <c r="C313" s="156">
        <v>468416929.91000003</v>
      </c>
      <c r="D313" s="156">
        <v>155118246</v>
      </c>
      <c r="E313" s="156">
        <v>278789590</v>
      </c>
      <c r="F313" s="156">
        <v>592088273.90999997</v>
      </c>
    </row>
    <row r="314" spans="1:6" x14ac:dyDescent="0.25">
      <c r="A314" s="158">
        <v>251101</v>
      </c>
      <c r="B314" s="155" t="s">
        <v>222</v>
      </c>
      <c r="C314" s="156">
        <v>0</v>
      </c>
      <c r="D314" s="156">
        <v>113219347.62</v>
      </c>
      <c r="E314" s="156">
        <v>113219347.62</v>
      </c>
      <c r="F314" s="156">
        <v>0</v>
      </c>
    </row>
    <row r="315" spans="1:6" x14ac:dyDescent="0.25">
      <c r="A315" s="158">
        <v>251101001</v>
      </c>
      <c r="B315" s="155" t="s">
        <v>222</v>
      </c>
      <c r="C315" s="156">
        <v>0</v>
      </c>
      <c r="D315" s="156">
        <v>113219347.62</v>
      </c>
      <c r="E315" s="156">
        <v>113219347.62</v>
      </c>
      <c r="F315" s="156">
        <v>0</v>
      </c>
    </row>
    <row r="316" spans="1:6" x14ac:dyDescent="0.25">
      <c r="A316" s="158">
        <v>251102</v>
      </c>
      <c r="B316" s="155" t="s">
        <v>223</v>
      </c>
      <c r="C316" s="156">
        <v>1972879</v>
      </c>
      <c r="D316" s="156">
        <v>1972879</v>
      </c>
      <c r="E316" s="156">
        <v>19450826</v>
      </c>
      <c r="F316" s="156">
        <v>19450826</v>
      </c>
    </row>
    <row r="317" spans="1:6" x14ac:dyDescent="0.25">
      <c r="A317" s="158">
        <v>251102001</v>
      </c>
      <c r="B317" s="155" t="s">
        <v>223</v>
      </c>
      <c r="C317" s="156">
        <v>1972879</v>
      </c>
      <c r="D317" s="156">
        <v>1972879</v>
      </c>
      <c r="E317" s="156">
        <v>19450826</v>
      </c>
      <c r="F317" s="156">
        <v>19450826</v>
      </c>
    </row>
    <row r="318" spans="1:6" x14ac:dyDescent="0.25">
      <c r="A318" s="158">
        <v>251104</v>
      </c>
      <c r="B318" s="155" t="s">
        <v>224</v>
      </c>
      <c r="C318" s="156">
        <v>76926221.469999999</v>
      </c>
      <c r="D318" s="156">
        <v>3775342</v>
      </c>
      <c r="E318" s="156">
        <v>13669842</v>
      </c>
      <c r="F318" s="156">
        <v>86820721.469999999</v>
      </c>
    </row>
    <row r="319" spans="1:6" x14ac:dyDescent="0.25">
      <c r="A319" s="158">
        <v>251104001</v>
      </c>
      <c r="B319" s="155" t="s">
        <v>224</v>
      </c>
      <c r="C319" s="156">
        <v>76926221.469999999</v>
      </c>
      <c r="D319" s="156">
        <v>3775342</v>
      </c>
      <c r="E319" s="156">
        <v>13669842</v>
      </c>
      <c r="F319" s="156">
        <v>86820721.469999999</v>
      </c>
    </row>
    <row r="320" spans="1:6" x14ac:dyDescent="0.25">
      <c r="A320" s="158">
        <v>251105</v>
      </c>
      <c r="B320" s="155" t="s">
        <v>266</v>
      </c>
      <c r="C320" s="156">
        <v>53903714.810000002</v>
      </c>
      <c r="D320" s="156">
        <v>2652005</v>
      </c>
      <c r="E320" s="156">
        <v>9347252</v>
      </c>
      <c r="F320" s="156">
        <v>60598961.810000002</v>
      </c>
    </row>
    <row r="321" spans="1:6" x14ac:dyDescent="0.25">
      <c r="A321" s="158">
        <v>251105001</v>
      </c>
      <c r="B321" s="155" t="s">
        <v>266</v>
      </c>
      <c r="C321" s="156">
        <v>53903714.810000002</v>
      </c>
      <c r="D321" s="156">
        <v>2652005</v>
      </c>
      <c r="E321" s="156">
        <v>9347252</v>
      </c>
      <c r="F321" s="156">
        <v>60598961.810000002</v>
      </c>
    </row>
    <row r="322" spans="1:6" x14ac:dyDescent="0.25">
      <c r="A322" s="158">
        <v>251106</v>
      </c>
      <c r="B322" s="155" t="s">
        <v>268</v>
      </c>
      <c r="C322" s="156">
        <v>328459119.63</v>
      </c>
      <c r="D322" s="156">
        <v>102069</v>
      </c>
      <c r="E322" s="156">
        <v>18801118</v>
      </c>
      <c r="F322" s="156">
        <v>347158168.63</v>
      </c>
    </row>
    <row r="323" spans="1:6" x14ac:dyDescent="0.25">
      <c r="A323" s="158">
        <v>251106001</v>
      </c>
      <c r="B323" s="155" t="s">
        <v>268</v>
      </c>
      <c r="C323" s="156">
        <v>328459119.63</v>
      </c>
      <c r="D323" s="156">
        <v>102069</v>
      </c>
      <c r="E323" s="156">
        <v>18801118</v>
      </c>
      <c r="F323" s="156">
        <v>347158168.63</v>
      </c>
    </row>
    <row r="324" spans="1:6" x14ac:dyDescent="0.25">
      <c r="A324" s="158">
        <v>251107</v>
      </c>
      <c r="B324" s="155" t="s">
        <v>267</v>
      </c>
      <c r="C324" s="156">
        <v>0</v>
      </c>
      <c r="D324" s="156">
        <v>1032105</v>
      </c>
      <c r="E324" s="156">
        <v>20277743</v>
      </c>
      <c r="F324" s="156">
        <v>19245638</v>
      </c>
    </row>
    <row r="325" spans="1:6" x14ac:dyDescent="0.25">
      <c r="A325" s="158">
        <v>251107001</v>
      </c>
      <c r="B325" s="155" t="s">
        <v>267</v>
      </c>
      <c r="C325" s="156">
        <v>0</v>
      </c>
      <c r="D325" s="156">
        <v>1032105</v>
      </c>
      <c r="E325" s="156">
        <v>20277743</v>
      </c>
      <c r="F325" s="156">
        <v>19245638</v>
      </c>
    </row>
    <row r="326" spans="1:6" x14ac:dyDescent="0.25">
      <c r="A326" s="158">
        <v>251108</v>
      </c>
      <c r="B326" s="155" t="s">
        <v>197</v>
      </c>
      <c r="C326" s="156">
        <v>0</v>
      </c>
      <c r="D326" s="156">
        <v>0</v>
      </c>
      <c r="E326" s="156">
        <v>0</v>
      </c>
      <c r="F326" s="156">
        <v>0</v>
      </c>
    </row>
    <row r="327" spans="1:6" x14ac:dyDescent="0.25">
      <c r="A327" s="158">
        <v>251108001</v>
      </c>
      <c r="B327" s="155" t="s">
        <v>197</v>
      </c>
      <c r="C327" s="156">
        <v>0</v>
      </c>
      <c r="D327" s="156">
        <v>0</v>
      </c>
      <c r="E327" s="156">
        <v>0</v>
      </c>
      <c r="F327" s="156">
        <v>0</v>
      </c>
    </row>
    <row r="328" spans="1:6" x14ac:dyDescent="0.25">
      <c r="A328" s="158">
        <v>251109</v>
      </c>
      <c r="B328" s="155" t="s">
        <v>228</v>
      </c>
      <c r="C328" s="156">
        <v>4909819</v>
      </c>
      <c r="D328" s="156">
        <v>15634629</v>
      </c>
      <c r="E328" s="156">
        <v>6352025</v>
      </c>
      <c r="F328" s="156">
        <v>-4372785</v>
      </c>
    </row>
    <row r="329" spans="1:6" x14ac:dyDescent="0.25">
      <c r="A329" s="158">
        <v>251109001</v>
      </c>
      <c r="B329" s="155" t="s">
        <v>228</v>
      </c>
      <c r="C329" s="156">
        <v>4909819</v>
      </c>
      <c r="D329" s="156">
        <v>15337020</v>
      </c>
      <c r="E329" s="156">
        <v>6054416</v>
      </c>
      <c r="F329" s="156">
        <v>-4372785</v>
      </c>
    </row>
    <row r="330" spans="1:6" x14ac:dyDescent="0.25">
      <c r="A330" s="158">
        <v>251109002</v>
      </c>
      <c r="B330" s="155" t="s">
        <v>269</v>
      </c>
      <c r="C330" s="156">
        <v>0</v>
      </c>
      <c r="D330" s="156">
        <v>297609</v>
      </c>
      <c r="E330" s="156">
        <v>297609</v>
      </c>
      <c r="F330" s="156">
        <v>0</v>
      </c>
    </row>
    <row r="331" spans="1:6" x14ac:dyDescent="0.25">
      <c r="A331" s="158">
        <v>251110</v>
      </c>
      <c r="B331" s="155" t="s">
        <v>229</v>
      </c>
      <c r="C331" s="156">
        <v>0</v>
      </c>
      <c r="D331" s="156">
        <v>16729869.380000001</v>
      </c>
      <c r="E331" s="156">
        <v>16729869.380000001</v>
      </c>
      <c r="F331" s="156">
        <v>0</v>
      </c>
    </row>
    <row r="332" spans="1:6" x14ac:dyDescent="0.25">
      <c r="A332" s="158">
        <v>251110001</v>
      </c>
      <c r="B332" s="155" t="s">
        <v>229</v>
      </c>
      <c r="C332" s="156">
        <v>0</v>
      </c>
      <c r="D332" s="156">
        <v>16729869.380000001</v>
      </c>
      <c r="E332" s="156">
        <v>16729869.380000001</v>
      </c>
      <c r="F332" s="156">
        <v>0</v>
      </c>
    </row>
    <row r="333" spans="1:6" x14ac:dyDescent="0.25">
      <c r="A333" s="158">
        <v>251111</v>
      </c>
      <c r="B333" s="155" t="s">
        <v>425</v>
      </c>
      <c r="C333" s="156">
        <v>0</v>
      </c>
      <c r="D333" s="156">
        <v>0</v>
      </c>
      <c r="E333" s="156">
        <v>1280100</v>
      </c>
      <c r="F333" s="156">
        <v>1280100</v>
      </c>
    </row>
    <row r="334" spans="1:6" x14ac:dyDescent="0.25">
      <c r="A334" s="158">
        <v>251111001</v>
      </c>
      <c r="B334" s="155" t="s">
        <v>425</v>
      </c>
      <c r="C334" s="156">
        <v>0</v>
      </c>
      <c r="D334" s="156">
        <v>0</v>
      </c>
      <c r="E334" s="156">
        <v>1280100</v>
      </c>
      <c r="F334" s="156">
        <v>1280100</v>
      </c>
    </row>
    <row r="335" spans="1:6" x14ac:dyDescent="0.25">
      <c r="A335" s="158">
        <v>251113</v>
      </c>
      <c r="B335" s="155" t="s">
        <v>426</v>
      </c>
      <c r="C335" s="156">
        <v>0</v>
      </c>
      <c r="D335" s="156">
        <v>0</v>
      </c>
      <c r="E335" s="156">
        <v>0</v>
      </c>
      <c r="F335" s="156">
        <v>0</v>
      </c>
    </row>
    <row r="336" spans="1:6" x14ac:dyDescent="0.25">
      <c r="A336" s="158">
        <v>251113001</v>
      </c>
      <c r="B336" s="155" t="s">
        <v>426</v>
      </c>
      <c r="C336" s="156">
        <v>0</v>
      </c>
      <c r="D336" s="156">
        <v>0</v>
      </c>
      <c r="E336" s="156">
        <v>0</v>
      </c>
      <c r="F336" s="156">
        <v>0</v>
      </c>
    </row>
    <row r="337" spans="1:10" x14ac:dyDescent="0.25">
      <c r="A337" s="158">
        <v>251115</v>
      </c>
      <c r="B337" s="155" t="s">
        <v>427</v>
      </c>
      <c r="C337" s="156">
        <v>0</v>
      </c>
      <c r="D337" s="156">
        <v>0</v>
      </c>
      <c r="E337" s="156">
        <v>0</v>
      </c>
      <c r="F337" s="156">
        <v>0</v>
      </c>
    </row>
    <row r="338" spans="1:10" x14ac:dyDescent="0.25">
      <c r="A338" s="158">
        <v>251115001</v>
      </c>
      <c r="B338" s="155" t="s">
        <v>427</v>
      </c>
      <c r="C338" s="156">
        <v>0</v>
      </c>
      <c r="D338" s="156">
        <v>0</v>
      </c>
      <c r="E338" s="156">
        <v>0</v>
      </c>
      <c r="F338" s="156">
        <v>0</v>
      </c>
    </row>
    <row r="339" spans="1:10" x14ac:dyDescent="0.25">
      <c r="A339" s="158">
        <v>251122</v>
      </c>
      <c r="B339" s="155" t="s">
        <v>428</v>
      </c>
      <c r="C339" s="156">
        <v>914914</v>
      </c>
      <c r="D339" s="156">
        <v>0</v>
      </c>
      <c r="E339" s="156">
        <v>29809453</v>
      </c>
      <c r="F339" s="156">
        <v>30724367</v>
      </c>
    </row>
    <row r="340" spans="1:10" x14ac:dyDescent="0.25">
      <c r="A340" s="158">
        <v>251122001</v>
      </c>
      <c r="B340" s="155" t="s">
        <v>428</v>
      </c>
      <c r="C340" s="156">
        <v>914914</v>
      </c>
      <c r="D340" s="156">
        <v>0</v>
      </c>
      <c r="E340" s="156">
        <v>29809453</v>
      </c>
      <c r="F340" s="156">
        <v>30724367</v>
      </c>
    </row>
    <row r="341" spans="1:10" x14ac:dyDescent="0.25">
      <c r="A341" s="158">
        <v>251123</v>
      </c>
      <c r="B341" s="155" t="s">
        <v>231</v>
      </c>
      <c r="C341" s="156">
        <v>1038342</v>
      </c>
      <c r="D341" s="156">
        <v>0</v>
      </c>
      <c r="E341" s="156">
        <v>23205714</v>
      </c>
      <c r="F341" s="156">
        <v>24244056</v>
      </c>
    </row>
    <row r="342" spans="1:10" x14ac:dyDescent="0.25">
      <c r="A342" s="158">
        <v>251123001</v>
      </c>
      <c r="B342" s="155" t="s">
        <v>231</v>
      </c>
      <c r="C342" s="156">
        <v>1038342</v>
      </c>
      <c r="D342" s="156">
        <v>0</v>
      </c>
      <c r="E342" s="156">
        <v>23205714</v>
      </c>
      <c r="F342" s="156">
        <v>24244056</v>
      </c>
    </row>
    <row r="343" spans="1:10" x14ac:dyDescent="0.25">
      <c r="A343" s="158">
        <v>251124</v>
      </c>
      <c r="B343" s="155" t="s">
        <v>232</v>
      </c>
      <c r="C343" s="156">
        <v>0</v>
      </c>
      <c r="D343" s="156">
        <v>0</v>
      </c>
      <c r="E343" s="156">
        <v>6646300</v>
      </c>
      <c r="F343" s="156">
        <v>6646300</v>
      </c>
    </row>
    <row r="344" spans="1:10" x14ac:dyDescent="0.25">
      <c r="A344" s="158">
        <v>251124001</v>
      </c>
      <c r="B344" s="155" t="s">
        <v>232</v>
      </c>
      <c r="C344" s="156">
        <v>0</v>
      </c>
      <c r="D344" s="156">
        <v>0</v>
      </c>
      <c r="E344" s="156">
        <v>6646300</v>
      </c>
      <c r="F344" s="156">
        <v>6646300</v>
      </c>
    </row>
    <row r="345" spans="1:10" x14ac:dyDescent="0.25">
      <c r="A345" s="158">
        <v>251125</v>
      </c>
      <c r="B345" s="155" t="s">
        <v>429</v>
      </c>
      <c r="C345" s="156">
        <v>291920</v>
      </c>
      <c r="D345" s="156">
        <v>0</v>
      </c>
      <c r="E345" s="156">
        <v>0</v>
      </c>
      <c r="F345" s="156">
        <v>291920</v>
      </c>
    </row>
    <row r="346" spans="1:10" x14ac:dyDescent="0.25">
      <c r="A346" s="158">
        <v>251125001</v>
      </c>
      <c r="B346" s="155" t="s">
        <v>429</v>
      </c>
      <c r="C346" s="156">
        <v>291920</v>
      </c>
      <c r="D346" s="156">
        <v>0</v>
      </c>
      <c r="E346" s="156">
        <v>0</v>
      </c>
      <c r="F346" s="156">
        <v>291920</v>
      </c>
    </row>
    <row r="347" spans="1:10" x14ac:dyDescent="0.25">
      <c r="A347" s="158">
        <v>27</v>
      </c>
      <c r="B347" s="155" t="s">
        <v>61</v>
      </c>
      <c r="C347" s="156">
        <v>81395952</v>
      </c>
      <c r="D347" s="156">
        <v>0</v>
      </c>
      <c r="E347" s="156">
        <v>0</v>
      </c>
      <c r="F347" s="156">
        <v>81395952</v>
      </c>
    </row>
    <row r="348" spans="1:10" s="239" customFormat="1" x14ac:dyDescent="0.25">
      <c r="A348" s="158">
        <v>2701</v>
      </c>
      <c r="B348" s="155" t="s">
        <v>430</v>
      </c>
      <c r="C348" s="156">
        <v>81395952</v>
      </c>
      <c r="D348" s="156">
        <v>0</v>
      </c>
      <c r="E348" s="156">
        <v>0</v>
      </c>
      <c r="F348" s="156">
        <v>81395952</v>
      </c>
      <c r="G348" s="233"/>
      <c r="H348" s="233"/>
      <c r="I348" s="233"/>
      <c r="J348" s="233"/>
    </row>
    <row r="349" spans="1:10" x14ac:dyDescent="0.25">
      <c r="A349" s="158">
        <v>270103</v>
      </c>
      <c r="B349" s="155" t="s">
        <v>292</v>
      </c>
      <c r="C349" s="156">
        <v>81395952</v>
      </c>
      <c r="D349" s="156">
        <v>0</v>
      </c>
      <c r="E349" s="156">
        <v>0</v>
      </c>
      <c r="F349" s="156">
        <v>81395952</v>
      </c>
    </row>
    <row r="350" spans="1:10" x14ac:dyDescent="0.25">
      <c r="A350" s="158">
        <v>270103001</v>
      </c>
      <c r="B350" s="155" t="s">
        <v>292</v>
      </c>
      <c r="C350" s="156">
        <v>81395952</v>
      </c>
      <c r="D350" s="156">
        <v>0</v>
      </c>
      <c r="E350" s="156">
        <v>0</v>
      </c>
      <c r="F350" s="156">
        <v>81395952</v>
      </c>
    </row>
    <row r="351" spans="1:10" x14ac:dyDescent="0.25">
      <c r="A351" s="158">
        <v>29</v>
      </c>
      <c r="B351" s="155" t="s">
        <v>432</v>
      </c>
      <c r="C351" s="156">
        <v>0</v>
      </c>
      <c r="D351" s="156">
        <v>0</v>
      </c>
      <c r="E351" s="156">
        <v>0</v>
      </c>
      <c r="F351" s="156">
        <v>0</v>
      </c>
    </row>
    <row r="352" spans="1:10" x14ac:dyDescent="0.25">
      <c r="A352" s="158">
        <v>2910</v>
      </c>
      <c r="B352" s="155" t="s">
        <v>433</v>
      </c>
      <c r="C352" s="156">
        <v>0</v>
      </c>
      <c r="D352" s="156">
        <v>0</v>
      </c>
      <c r="E352" s="156">
        <v>0</v>
      </c>
      <c r="F352" s="156">
        <v>0</v>
      </c>
    </row>
    <row r="353" spans="1:9" x14ac:dyDescent="0.25">
      <c r="A353" s="158">
        <v>291007</v>
      </c>
      <c r="B353" s="155" t="s">
        <v>434</v>
      </c>
      <c r="C353" s="156">
        <v>0</v>
      </c>
      <c r="D353" s="156">
        <v>0</v>
      </c>
      <c r="E353" s="156">
        <v>0</v>
      </c>
      <c r="F353" s="156">
        <v>0</v>
      </c>
    </row>
    <row r="354" spans="1:9" x14ac:dyDescent="0.25">
      <c r="A354" s="158">
        <v>291007001</v>
      </c>
      <c r="B354" s="155" t="s">
        <v>435</v>
      </c>
      <c r="C354" s="156">
        <v>0</v>
      </c>
      <c r="D354" s="156">
        <v>0</v>
      </c>
      <c r="E354" s="156">
        <v>0</v>
      </c>
      <c r="F354" s="156">
        <v>0</v>
      </c>
    </row>
    <row r="355" spans="1:9" s="239" customFormat="1" x14ac:dyDescent="0.25">
      <c r="A355" s="159">
        <v>3</v>
      </c>
      <c r="B355" s="160" t="s">
        <v>20</v>
      </c>
      <c r="C355" s="161">
        <v>7975577272.3800001</v>
      </c>
      <c r="D355" s="161">
        <v>747870921.19000006</v>
      </c>
      <c r="E355" s="161">
        <v>747870921.19000006</v>
      </c>
      <c r="F355" s="161">
        <v>7975577272.3800001</v>
      </c>
      <c r="H355" s="240">
        <f>+C355-D355+E355</f>
        <v>7975577272.3800011</v>
      </c>
      <c r="I355" s="240">
        <f>+F355-H355</f>
        <v>0</v>
      </c>
    </row>
    <row r="356" spans="1:9" x14ac:dyDescent="0.25">
      <c r="A356" s="158">
        <v>31</v>
      </c>
      <c r="B356" s="155" t="s">
        <v>233</v>
      </c>
      <c r="C356" s="156">
        <v>7975577272.3800001</v>
      </c>
      <c r="D356" s="156">
        <v>747870921.19000006</v>
      </c>
      <c r="E356" s="156">
        <v>747870921.19000006</v>
      </c>
      <c r="F356" s="156">
        <v>7975577272.3800001</v>
      </c>
    </row>
    <row r="357" spans="1:9" x14ac:dyDescent="0.25">
      <c r="A357" s="158">
        <v>3105</v>
      </c>
      <c r="B357" s="155" t="s">
        <v>437</v>
      </c>
      <c r="C357" s="156">
        <v>2135861251.4400001</v>
      </c>
      <c r="D357" s="156">
        <v>0</v>
      </c>
      <c r="E357" s="156">
        <v>0</v>
      </c>
      <c r="F357" s="156">
        <v>2135861251.4400001</v>
      </c>
      <c r="G357" s="233" t="s">
        <v>436</v>
      </c>
      <c r="H357" s="237">
        <f>+H2-H210-H355</f>
        <v>161620992.57999992</v>
      </c>
    </row>
    <row r="358" spans="1:9" x14ac:dyDescent="0.25">
      <c r="A358" s="158">
        <v>310506</v>
      </c>
      <c r="B358" s="155" t="s">
        <v>65</v>
      </c>
      <c r="C358" s="156">
        <v>2135861251.4400001</v>
      </c>
      <c r="D358" s="156">
        <v>0</v>
      </c>
      <c r="E358" s="156">
        <v>0</v>
      </c>
      <c r="F358" s="156">
        <v>2135861251.4400001</v>
      </c>
      <c r="H358" s="237">
        <f>+H210+H355-H2</f>
        <v>-161620992.57999992</v>
      </c>
    </row>
    <row r="359" spans="1:9" x14ac:dyDescent="0.25">
      <c r="A359" s="158">
        <v>310506001</v>
      </c>
      <c r="B359" s="155" t="s">
        <v>438</v>
      </c>
      <c r="C359" s="156">
        <v>1676954948.4400001</v>
      </c>
      <c r="D359" s="156">
        <v>0</v>
      </c>
      <c r="E359" s="156">
        <v>0</v>
      </c>
      <c r="F359" s="156">
        <v>1676954948.4400001</v>
      </c>
    </row>
    <row r="360" spans="1:9" x14ac:dyDescent="0.25">
      <c r="A360" s="158">
        <v>310506002</v>
      </c>
      <c r="B360" s="155" t="s">
        <v>439</v>
      </c>
      <c r="C360" s="156">
        <v>458906303</v>
      </c>
      <c r="D360" s="156">
        <v>0</v>
      </c>
      <c r="E360" s="156">
        <v>0</v>
      </c>
      <c r="F360" s="156">
        <v>458906303</v>
      </c>
    </row>
    <row r="361" spans="1:9" x14ac:dyDescent="0.25">
      <c r="A361" s="158">
        <v>3109</v>
      </c>
      <c r="B361" s="155" t="s">
        <v>441</v>
      </c>
      <c r="C361" s="156">
        <v>6587586942.1300001</v>
      </c>
      <c r="D361" s="156">
        <v>747870921.19000006</v>
      </c>
      <c r="E361" s="156">
        <v>0</v>
      </c>
      <c r="F361" s="156">
        <v>5839716020.9399996</v>
      </c>
      <c r="G361" s="233" t="s">
        <v>440</v>
      </c>
      <c r="H361" s="237">
        <f>+H389-H411</f>
        <v>161620992.57999998</v>
      </c>
    </row>
    <row r="362" spans="1:9" x14ac:dyDescent="0.25">
      <c r="A362" s="158">
        <v>310901</v>
      </c>
      <c r="B362" s="155" t="s">
        <v>442</v>
      </c>
      <c r="C362" s="156">
        <v>7609995408.46</v>
      </c>
      <c r="D362" s="156">
        <v>0</v>
      </c>
      <c r="E362" s="156">
        <v>0</v>
      </c>
      <c r="F362" s="156">
        <v>7609995408.46</v>
      </c>
      <c r="G362" s="233" t="s">
        <v>517</v>
      </c>
      <c r="H362" s="237">
        <f>+H357-H361</f>
        <v>0</v>
      </c>
    </row>
    <row r="363" spans="1:9" x14ac:dyDescent="0.25">
      <c r="A363" s="158">
        <v>310901001</v>
      </c>
      <c r="B363" s="155" t="s">
        <v>442</v>
      </c>
      <c r="C363" s="156">
        <v>3794284764.5999999</v>
      </c>
      <c r="D363" s="156">
        <v>0</v>
      </c>
      <c r="E363" s="156">
        <v>0</v>
      </c>
      <c r="F363" s="156">
        <v>3794284764.5999999</v>
      </c>
    </row>
    <row r="364" spans="1:9" x14ac:dyDescent="0.25">
      <c r="A364" s="158">
        <v>310901002</v>
      </c>
      <c r="B364" s="155" t="s">
        <v>443</v>
      </c>
      <c r="C364" s="156">
        <v>10596625.82</v>
      </c>
      <c r="D364" s="156">
        <v>0</v>
      </c>
      <c r="E364" s="156">
        <v>0</v>
      </c>
      <c r="F364" s="156">
        <v>10596625.82</v>
      </c>
    </row>
    <row r="365" spans="1:9" x14ac:dyDescent="0.25">
      <c r="A365" s="158">
        <v>310901003</v>
      </c>
      <c r="B365" s="155" t="s">
        <v>444</v>
      </c>
      <c r="C365" s="156">
        <v>3805114018.04</v>
      </c>
      <c r="D365" s="156">
        <v>0</v>
      </c>
      <c r="E365" s="156">
        <v>0</v>
      </c>
      <c r="F365" s="156">
        <v>3805114018.04</v>
      </c>
    </row>
    <row r="366" spans="1:9" x14ac:dyDescent="0.25">
      <c r="A366" s="158">
        <v>310902</v>
      </c>
      <c r="B366" s="155" t="s">
        <v>445</v>
      </c>
      <c r="C366" s="156">
        <v>-1022408466.33</v>
      </c>
      <c r="D366" s="156">
        <v>747870921.19000006</v>
      </c>
      <c r="E366" s="156">
        <v>0</v>
      </c>
      <c r="F366" s="156">
        <v>-1770279387.52</v>
      </c>
    </row>
    <row r="367" spans="1:9" x14ac:dyDescent="0.25">
      <c r="A367" s="158">
        <v>310902001</v>
      </c>
      <c r="B367" s="155" t="s">
        <v>445</v>
      </c>
      <c r="C367" s="156">
        <v>-1022408466.33</v>
      </c>
      <c r="D367" s="156">
        <v>747870921.19000006</v>
      </c>
      <c r="E367" s="156">
        <v>0</v>
      </c>
      <c r="F367" s="156">
        <v>-1770279387.52</v>
      </c>
    </row>
    <row r="368" spans="1:9" x14ac:dyDescent="0.25">
      <c r="A368" s="158">
        <v>3110</v>
      </c>
      <c r="B368" s="155" t="s">
        <v>446</v>
      </c>
      <c r="C368" s="156">
        <v>-747870921.19000006</v>
      </c>
      <c r="D368" s="156">
        <v>0</v>
      </c>
      <c r="E368" s="156">
        <v>747870921.19000006</v>
      </c>
      <c r="F368" s="156">
        <v>0</v>
      </c>
    </row>
    <row r="369" spans="1:10" x14ac:dyDescent="0.25">
      <c r="A369" s="158">
        <v>311001</v>
      </c>
      <c r="B369" s="155" t="s">
        <v>447</v>
      </c>
      <c r="C369" s="156">
        <v>0</v>
      </c>
      <c r="D369" s="156">
        <v>0</v>
      </c>
      <c r="E369" s="156">
        <v>0</v>
      </c>
      <c r="F369" s="156">
        <v>0</v>
      </c>
    </row>
    <row r="370" spans="1:10" x14ac:dyDescent="0.25">
      <c r="A370" s="158">
        <v>311001001</v>
      </c>
      <c r="B370" s="155" t="s">
        <v>448</v>
      </c>
      <c r="C370" s="156">
        <v>0</v>
      </c>
      <c r="D370" s="156">
        <v>0</v>
      </c>
      <c r="E370" s="156">
        <v>0</v>
      </c>
      <c r="F370" s="156">
        <v>0</v>
      </c>
    </row>
    <row r="371" spans="1:10" x14ac:dyDescent="0.25">
      <c r="A371" s="158">
        <v>311002</v>
      </c>
      <c r="B371" s="155" t="s">
        <v>449</v>
      </c>
      <c r="C371" s="156">
        <v>-747870921.19000006</v>
      </c>
      <c r="D371" s="156">
        <v>0</v>
      </c>
      <c r="E371" s="156">
        <v>747870921.19000006</v>
      </c>
      <c r="F371" s="156">
        <v>0</v>
      </c>
    </row>
    <row r="372" spans="1:10" x14ac:dyDescent="0.25">
      <c r="A372" s="158">
        <v>311002001</v>
      </c>
      <c r="B372" s="155" t="s">
        <v>449</v>
      </c>
      <c r="C372" s="156">
        <v>-747870921.19000006</v>
      </c>
      <c r="D372" s="156">
        <v>0</v>
      </c>
      <c r="E372" s="156">
        <v>747870921.19000006</v>
      </c>
      <c r="F372" s="156">
        <v>0</v>
      </c>
    </row>
    <row r="373" spans="1:10" x14ac:dyDescent="0.25">
      <c r="A373" s="158">
        <v>3145</v>
      </c>
      <c r="B373" s="155" t="s">
        <v>450</v>
      </c>
      <c r="C373" s="156">
        <v>0</v>
      </c>
      <c r="D373" s="156">
        <v>0</v>
      </c>
      <c r="E373" s="156">
        <v>0</v>
      </c>
      <c r="F373" s="156">
        <v>0</v>
      </c>
    </row>
    <row r="374" spans="1:10" x14ac:dyDescent="0.25">
      <c r="A374" s="158">
        <v>314505</v>
      </c>
      <c r="B374" s="155" t="s">
        <v>13</v>
      </c>
      <c r="C374" s="156">
        <v>0</v>
      </c>
      <c r="D374" s="156">
        <v>0</v>
      </c>
      <c r="E374" s="156">
        <v>0</v>
      </c>
      <c r="F374" s="156">
        <v>0</v>
      </c>
    </row>
    <row r="375" spans="1:10" x14ac:dyDescent="0.25">
      <c r="A375" s="158">
        <v>314505004</v>
      </c>
      <c r="B375" s="155" t="s">
        <v>451</v>
      </c>
      <c r="C375" s="156">
        <v>0</v>
      </c>
      <c r="D375" s="156">
        <v>0</v>
      </c>
      <c r="E375" s="156">
        <v>0</v>
      </c>
      <c r="F375" s="156">
        <v>0</v>
      </c>
    </row>
    <row r="376" spans="1:10" x14ac:dyDescent="0.25">
      <c r="A376" s="158">
        <v>314506</v>
      </c>
      <c r="B376" s="155" t="s">
        <v>452</v>
      </c>
      <c r="C376" s="156">
        <v>0</v>
      </c>
      <c r="D376" s="156">
        <v>0</v>
      </c>
      <c r="E376" s="156">
        <v>0</v>
      </c>
      <c r="F376" s="156">
        <v>0</v>
      </c>
    </row>
    <row r="377" spans="1:10" x14ac:dyDescent="0.25">
      <c r="A377" s="158">
        <v>314506001</v>
      </c>
      <c r="B377" s="155" t="s">
        <v>453</v>
      </c>
      <c r="C377" s="156">
        <v>0</v>
      </c>
      <c r="D377" s="156">
        <v>0</v>
      </c>
      <c r="E377" s="156">
        <v>0</v>
      </c>
      <c r="F377" s="156">
        <v>0</v>
      </c>
    </row>
    <row r="378" spans="1:10" x14ac:dyDescent="0.25">
      <c r="A378" s="158">
        <v>314506003</v>
      </c>
      <c r="B378" s="155" t="s">
        <v>454</v>
      </c>
      <c r="C378" s="156">
        <v>0</v>
      </c>
      <c r="D378" s="156">
        <v>0</v>
      </c>
      <c r="E378" s="156">
        <v>0</v>
      </c>
      <c r="F378" s="156">
        <v>0</v>
      </c>
    </row>
    <row r="379" spans="1:10" x14ac:dyDescent="0.25">
      <c r="A379" s="158">
        <v>314506004</v>
      </c>
      <c r="B379" s="155" t="s">
        <v>455</v>
      </c>
      <c r="C379" s="156">
        <v>0</v>
      </c>
      <c r="D379" s="156">
        <v>0</v>
      </c>
      <c r="E379" s="156">
        <v>0</v>
      </c>
      <c r="F379" s="156">
        <v>0</v>
      </c>
    </row>
    <row r="380" spans="1:10" x14ac:dyDescent="0.25">
      <c r="A380" s="158">
        <v>314512</v>
      </c>
      <c r="B380" s="155" t="s">
        <v>14</v>
      </c>
      <c r="C380" s="156">
        <v>0</v>
      </c>
      <c r="D380" s="156">
        <v>0</v>
      </c>
      <c r="E380" s="156">
        <v>0</v>
      </c>
      <c r="F380" s="156">
        <v>0</v>
      </c>
    </row>
    <row r="381" spans="1:10" x14ac:dyDescent="0.25">
      <c r="A381" s="158">
        <v>314512001</v>
      </c>
      <c r="B381" s="155" t="s">
        <v>456</v>
      </c>
      <c r="C381" s="156">
        <v>0</v>
      </c>
      <c r="D381" s="156">
        <v>0</v>
      </c>
      <c r="E381" s="156">
        <v>0</v>
      </c>
      <c r="F381" s="156">
        <v>0</v>
      </c>
    </row>
    <row r="382" spans="1:10" s="239" customFormat="1" x14ac:dyDescent="0.25">
      <c r="A382" s="158">
        <v>314512002</v>
      </c>
      <c r="B382" s="155" t="s">
        <v>457</v>
      </c>
      <c r="C382" s="156">
        <v>0</v>
      </c>
      <c r="D382" s="156">
        <v>0</v>
      </c>
      <c r="E382" s="156">
        <v>0</v>
      </c>
      <c r="F382" s="156">
        <v>0</v>
      </c>
      <c r="G382" s="233"/>
      <c r="H382" s="233"/>
      <c r="I382" s="233"/>
      <c r="J382" s="233"/>
    </row>
    <row r="383" spans="1:10" x14ac:dyDescent="0.25">
      <c r="A383" s="158">
        <v>314512003</v>
      </c>
      <c r="B383" s="155" t="s">
        <v>458</v>
      </c>
      <c r="C383" s="156">
        <v>0</v>
      </c>
      <c r="D383" s="156">
        <v>0</v>
      </c>
      <c r="E383" s="156">
        <v>0</v>
      </c>
      <c r="F383" s="156">
        <v>0</v>
      </c>
    </row>
    <row r="384" spans="1:10" x14ac:dyDescent="0.25">
      <c r="A384" s="158">
        <v>314512004</v>
      </c>
      <c r="B384" s="155" t="s">
        <v>459</v>
      </c>
      <c r="C384" s="156">
        <v>0</v>
      </c>
      <c r="D384" s="156">
        <v>0</v>
      </c>
      <c r="E384" s="156">
        <v>0</v>
      </c>
      <c r="F384" s="156">
        <v>0</v>
      </c>
    </row>
    <row r="385" spans="1:9" x14ac:dyDescent="0.25">
      <c r="A385" s="158">
        <v>314515</v>
      </c>
      <c r="B385" s="155" t="s">
        <v>10</v>
      </c>
      <c r="C385" s="156">
        <v>0</v>
      </c>
      <c r="D385" s="156">
        <v>0</v>
      </c>
      <c r="E385" s="156">
        <v>0</v>
      </c>
      <c r="F385" s="156">
        <v>0</v>
      </c>
    </row>
    <row r="386" spans="1:9" x14ac:dyDescent="0.25">
      <c r="A386" s="158">
        <v>314515003</v>
      </c>
      <c r="B386" s="155" t="s">
        <v>460</v>
      </c>
      <c r="C386" s="156">
        <v>0</v>
      </c>
      <c r="D386" s="156">
        <v>0</v>
      </c>
      <c r="E386" s="156">
        <v>0</v>
      </c>
      <c r="F386" s="156">
        <v>0</v>
      </c>
    </row>
    <row r="387" spans="1:9" x14ac:dyDescent="0.25">
      <c r="A387" s="158">
        <v>314590</v>
      </c>
      <c r="B387" s="155" t="s">
        <v>461</v>
      </c>
      <c r="C387" s="156">
        <v>0</v>
      </c>
      <c r="D387" s="156">
        <v>0</v>
      </c>
      <c r="E387" s="156">
        <v>0</v>
      </c>
      <c r="F387" s="156">
        <v>0</v>
      </c>
    </row>
    <row r="388" spans="1:9" x14ac:dyDescent="0.25">
      <c r="A388" s="158">
        <v>314590001</v>
      </c>
      <c r="B388" s="155" t="s">
        <v>462</v>
      </c>
      <c r="C388" s="156">
        <v>0</v>
      </c>
      <c r="D388" s="156">
        <v>0</v>
      </c>
      <c r="E388" s="156">
        <v>0</v>
      </c>
      <c r="F388" s="156">
        <v>0</v>
      </c>
    </row>
    <row r="389" spans="1:9" s="239" customFormat="1" x14ac:dyDescent="0.25">
      <c r="A389" s="159">
        <v>4</v>
      </c>
      <c r="B389" s="160" t="s">
        <v>237</v>
      </c>
      <c r="C389" s="161">
        <v>0</v>
      </c>
      <c r="D389" s="161">
        <v>391</v>
      </c>
      <c r="E389" s="161">
        <v>523502888.55000001</v>
      </c>
      <c r="F389" s="161">
        <v>523502497.55000001</v>
      </c>
      <c r="H389" s="240">
        <f>+C389-D389+E389</f>
        <v>523502497.55000001</v>
      </c>
      <c r="I389" s="240">
        <f>+F389-H389</f>
        <v>0</v>
      </c>
    </row>
    <row r="390" spans="1:9" x14ac:dyDescent="0.25">
      <c r="A390" s="158">
        <v>42</v>
      </c>
      <c r="B390" s="155" t="s">
        <v>238</v>
      </c>
      <c r="C390" s="156">
        <v>0</v>
      </c>
      <c r="D390" s="156">
        <v>0</v>
      </c>
      <c r="E390" s="156">
        <v>21825308</v>
      </c>
      <c r="F390" s="156">
        <v>21825308</v>
      </c>
    </row>
    <row r="391" spans="1:9" x14ac:dyDescent="0.25">
      <c r="A391" s="158">
        <v>4204</v>
      </c>
      <c r="B391" s="155" t="s">
        <v>345</v>
      </c>
      <c r="C391" s="156">
        <v>0</v>
      </c>
      <c r="D391" s="156">
        <v>0</v>
      </c>
      <c r="E391" s="156">
        <v>16658758</v>
      </c>
      <c r="F391" s="156">
        <v>16658758</v>
      </c>
    </row>
    <row r="392" spans="1:9" x14ac:dyDescent="0.25">
      <c r="A392" s="158">
        <v>420401</v>
      </c>
      <c r="B392" s="155" t="s">
        <v>240</v>
      </c>
      <c r="C392" s="156">
        <v>0</v>
      </c>
      <c r="D392" s="156">
        <v>0</v>
      </c>
      <c r="E392" s="156">
        <v>14530658</v>
      </c>
      <c r="F392" s="156">
        <v>14530658</v>
      </c>
    </row>
    <row r="393" spans="1:9" x14ac:dyDescent="0.25">
      <c r="A393" s="158">
        <v>420401001</v>
      </c>
      <c r="B393" s="155" t="s">
        <v>240</v>
      </c>
      <c r="C393" s="156">
        <v>0</v>
      </c>
      <c r="D393" s="156">
        <v>0</v>
      </c>
      <c r="E393" s="156">
        <v>14530658</v>
      </c>
      <c r="F393" s="156">
        <v>14530658</v>
      </c>
    </row>
    <row r="394" spans="1:9" x14ac:dyDescent="0.25">
      <c r="A394" s="158">
        <v>420410</v>
      </c>
      <c r="B394" s="155" t="s">
        <v>241</v>
      </c>
      <c r="C394" s="156">
        <v>0</v>
      </c>
      <c r="D394" s="156">
        <v>0</v>
      </c>
      <c r="E394" s="156">
        <v>2128100</v>
      </c>
      <c r="F394" s="156">
        <v>2128100</v>
      </c>
    </row>
    <row r="395" spans="1:9" x14ac:dyDescent="0.25">
      <c r="A395" s="158">
        <v>420410001</v>
      </c>
      <c r="B395" s="155" t="s">
        <v>241</v>
      </c>
      <c r="C395" s="156">
        <v>0</v>
      </c>
      <c r="D395" s="156">
        <v>0</v>
      </c>
      <c r="E395" s="156">
        <v>2128100</v>
      </c>
      <c r="F395" s="156">
        <v>2128100</v>
      </c>
    </row>
    <row r="396" spans="1:9" x14ac:dyDescent="0.25">
      <c r="A396" s="158">
        <v>4210</v>
      </c>
      <c r="B396" s="155" t="s">
        <v>463</v>
      </c>
      <c r="C396" s="156">
        <v>0</v>
      </c>
      <c r="D396" s="156">
        <v>0</v>
      </c>
      <c r="E396" s="156">
        <v>5166550</v>
      </c>
      <c r="F396" s="156">
        <v>5166550</v>
      </c>
    </row>
    <row r="397" spans="1:9" x14ac:dyDescent="0.25">
      <c r="A397" s="158">
        <v>421004</v>
      </c>
      <c r="B397" s="155" t="s">
        <v>240</v>
      </c>
      <c r="C397" s="156">
        <v>0</v>
      </c>
      <c r="D397" s="156">
        <v>0</v>
      </c>
      <c r="E397" s="156">
        <v>333900</v>
      </c>
      <c r="F397" s="156">
        <v>333900</v>
      </c>
    </row>
    <row r="398" spans="1:9" x14ac:dyDescent="0.25">
      <c r="A398" s="158">
        <v>421004001</v>
      </c>
      <c r="B398" s="155" t="s">
        <v>240</v>
      </c>
      <c r="C398" s="156">
        <v>0</v>
      </c>
      <c r="D398" s="156">
        <v>0</v>
      </c>
      <c r="E398" s="156">
        <v>333900</v>
      </c>
      <c r="F398" s="156">
        <v>333900</v>
      </c>
    </row>
    <row r="399" spans="1:9" x14ac:dyDescent="0.25">
      <c r="A399" s="158">
        <v>421025</v>
      </c>
      <c r="B399" s="155" t="s">
        <v>155</v>
      </c>
      <c r="C399" s="156">
        <v>0</v>
      </c>
      <c r="D399" s="156">
        <v>0</v>
      </c>
      <c r="E399" s="156">
        <v>4832650</v>
      </c>
      <c r="F399" s="156">
        <v>4832650</v>
      </c>
    </row>
    <row r="400" spans="1:9" x14ac:dyDescent="0.25">
      <c r="A400" s="158">
        <v>421025001</v>
      </c>
      <c r="B400" s="155" t="s">
        <v>155</v>
      </c>
      <c r="C400" s="156">
        <v>0</v>
      </c>
      <c r="D400" s="156">
        <v>0</v>
      </c>
      <c r="E400" s="156">
        <v>4832650</v>
      </c>
      <c r="F400" s="156">
        <v>4832650</v>
      </c>
    </row>
    <row r="401" spans="1:9" x14ac:dyDescent="0.25">
      <c r="A401" s="158">
        <v>47</v>
      </c>
      <c r="B401" s="155" t="s">
        <v>283</v>
      </c>
      <c r="C401" s="156">
        <v>0</v>
      </c>
      <c r="D401" s="156">
        <v>0</v>
      </c>
      <c r="E401" s="156">
        <v>501676798.55000001</v>
      </c>
      <c r="F401" s="156">
        <v>501676798.55000001</v>
      </c>
    </row>
    <row r="402" spans="1:9" x14ac:dyDescent="0.25">
      <c r="A402" s="158">
        <v>4705</v>
      </c>
      <c r="B402" s="155" t="s">
        <v>465</v>
      </c>
      <c r="C402" s="156">
        <v>0</v>
      </c>
      <c r="D402" s="156">
        <v>0</v>
      </c>
      <c r="E402" s="156">
        <v>487981282.55000001</v>
      </c>
      <c r="F402" s="156">
        <v>487981282.55000001</v>
      </c>
    </row>
    <row r="403" spans="1:9" x14ac:dyDescent="0.25">
      <c r="A403" s="158">
        <v>470508</v>
      </c>
      <c r="B403" s="155" t="s">
        <v>245</v>
      </c>
      <c r="C403" s="156">
        <v>0</v>
      </c>
      <c r="D403" s="156">
        <v>0</v>
      </c>
      <c r="E403" s="156">
        <v>207370101</v>
      </c>
      <c r="F403" s="156">
        <v>207370101</v>
      </c>
    </row>
    <row r="404" spans="1:9" x14ac:dyDescent="0.25">
      <c r="A404" s="158">
        <v>470510</v>
      </c>
      <c r="B404" s="155" t="s">
        <v>246</v>
      </c>
      <c r="C404" s="156">
        <v>0</v>
      </c>
      <c r="D404" s="156">
        <v>0</v>
      </c>
      <c r="E404" s="156">
        <v>280611181.55000001</v>
      </c>
      <c r="F404" s="156">
        <v>280611181.55000001</v>
      </c>
    </row>
    <row r="405" spans="1:9" x14ac:dyDescent="0.25">
      <c r="A405" s="158">
        <v>4722</v>
      </c>
      <c r="B405" s="155" t="s">
        <v>466</v>
      </c>
      <c r="C405" s="156">
        <v>0</v>
      </c>
      <c r="D405" s="156">
        <v>0</v>
      </c>
      <c r="E405" s="156">
        <v>13695516</v>
      </c>
      <c r="F405" s="156">
        <v>13695516</v>
      </c>
    </row>
    <row r="406" spans="1:9" x14ac:dyDescent="0.25">
      <c r="A406" s="158">
        <v>472201</v>
      </c>
      <c r="B406" s="155" t="s">
        <v>467</v>
      </c>
      <c r="C406" s="156">
        <v>0</v>
      </c>
      <c r="D406" s="156">
        <v>0</v>
      </c>
      <c r="E406" s="156">
        <v>13695516</v>
      </c>
      <c r="F406" s="156">
        <v>13695516</v>
      </c>
    </row>
    <row r="407" spans="1:9" x14ac:dyDescent="0.25">
      <c r="A407" s="158">
        <v>48</v>
      </c>
      <c r="B407" s="155" t="s">
        <v>108</v>
      </c>
      <c r="C407" s="156">
        <v>0</v>
      </c>
      <c r="D407" s="156">
        <v>391</v>
      </c>
      <c r="E407" s="156">
        <v>782</v>
      </c>
      <c r="F407" s="156">
        <v>391</v>
      </c>
    </row>
    <row r="408" spans="1:9" x14ac:dyDescent="0.25">
      <c r="A408" s="158">
        <v>4808</v>
      </c>
      <c r="B408" s="155" t="s">
        <v>468</v>
      </c>
      <c r="C408" s="156">
        <v>0</v>
      </c>
      <c r="D408" s="156">
        <v>391</v>
      </c>
      <c r="E408" s="156">
        <v>782</v>
      </c>
      <c r="F408" s="156">
        <v>391</v>
      </c>
    </row>
    <row r="409" spans="1:9" x14ac:dyDescent="0.25">
      <c r="A409" s="158">
        <v>480890</v>
      </c>
      <c r="B409" s="155" t="s">
        <v>469</v>
      </c>
      <c r="C409" s="156">
        <v>0</v>
      </c>
      <c r="D409" s="156">
        <v>391</v>
      </c>
      <c r="E409" s="156">
        <v>782</v>
      </c>
      <c r="F409" s="156">
        <v>391</v>
      </c>
    </row>
    <row r="410" spans="1:9" x14ac:dyDescent="0.25">
      <c r="A410" s="158">
        <v>480890003</v>
      </c>
      <c r="B410" s="155" t="s">
        <v>470</v>
      </c>
      <c r="C410" s="156">
        <v>0</v>
      </c>
      <c r="D410" s="156">
        <v>391</v>
      </c>
      <c r="E410" s="156">
        <v>782</v>
      </c>
      <c r="F410" s="156">
        <v>391</v>
      </c>
    </row>
    <row r="411" spans="1:9" s="239" customFormat="1" x14ac:dyDescent="0.25">
      <c r="A411" s="159">
        <v>5</v>
      </c>
      <c r="B411" s="160" t="s">
        <v>471</v>
      </c>
      <c r="C411" s="161">
        <v>0</v>
      </c>
      <c r="D411" s="161">
        <v>362714504.97000003</v>
      </c>
      <c r="E411" s="161">
        <v>833000</v>
      </c>
      <c r="F411" s="161">
        <v>361881504.97000003</v>
      </c>
      <c r="H411" s="240">
        <f>+C411+D411-E411</f>
        <v>361881504.97000003</v>
      </c>
      <c r="I411" s="240">
        <f>+F411-H411</f>
        <v>0</v>
      </c>
    </row>
    <row r="412" spans="1:9" x14ac:dyDescent="0.25">
      <c r="A412" s="158">
        <v>51</v>
      </c>
      <c r="B412" s="155" t="s">
        <v>472</v>
      </c>
      <c r="C412" s="156">
        <v>0</v>
      </c>
      <c r="D412" s="156">
        <v>335326326.97000003</v>
      </c>
      <c r="E412" s="156">
        <v>833000</v>
      </c>
      <c r="F412" s="156">
        <v>334493326.97000003</v>
      </c>
    </row>
    <row r="413" spans="1:9" x14ac:dyDescent="0.25">
      <c r="A413" s="158">
        <v>5101</v>
      </c>
      <c r="B413" s="155" t="s">
        <v>473</v>
      </c>
      <c r="C413" s="156">
        <v>0</v>
      </c>
      <c r="D413" s="156">
        <v>161858800</v>
      </c>
      <c r="E413" s="156">
        <v>0</v>
      </c>
      <c r="F413" s="156">
        <v>161858800</v>
      </c>
    </row>
    <row r="414" spans="1:9" x14ac:dyDescent="0.25">
      <c r="A414" s="158">
        <v>510101</v>
      </c>
      <c r="B414" s="155" t="s">
        <v>255</v>
      </c>
      <c r="C414" s="156">
        <v>0</v>
      </c>
      <c r="D414" s="156">
        <v>137042276</v>
      </c>
      <c r="E414" s="156">
        <v>0</v>
      </c>
      <c r="F414" s="156">
        <v>137042276</v>
      </c>
    </row>
    <row r="415" spans="1:9" x14ac:dyDescent="0.25">
      <c r="A415" s="158">
        <v>510101001</v>
      </c>
      <c r="B415" s="155" t="s">
        <v>255</v>
      </c>
      <c r="C415" s="156">
        <v>0</v>
      </c>
      <c r="D415" s="156">
        <v>137042276</v>
      </c>
      <c r="E415" s="156">
        <v>0</v>
      </c>
      <c r="F415" s="156">
        <v>137042276</v>
      </c>
    </row>
    <row r="416" spans="1:9" x14ac:dyDescent="0.25">
      <c r="A416" s="158">
        <v>510110</v>
      </c>
      <c r="B416" s="155" t="s">
        <v>474</v>
      </c>
      <c r="C416" s="156">
        <v>0</v>
      </c>
      <c r="D416" s="156">
        <v>17122857</v>
      </c>
      <c r="E416" s="156">
        <v>0</v>
      </c>
      <c r="F416" s="156">
        <v>17122857</v>
      </c>
    </row>
    <row r="417" spans="1:10" x14ac:dyDescent="0.25">
      <c r="A417" s="158">
        <v>510110001</v>
      </c>
      <c r="B417" s="155" t="s">
        <v>474</v>
      </c>
      <c r="C417" s="156">
        <v>0</v>
      </c>
      <c r="D417" s="156">
        <v>17122857</v>
      </c>
      <c r="E417" s="156">
        <v>0</v>
      </c>
      <c r="F417" s="156">
        <v>17122857</v>
      </c>
    </row>
    <row r="418" spans="1:10" x14ac:dyDescent="0.25">
      <c r="A418" s="158">
        <v>510119</v>
      </c>
      <c r="B418" s="155" t="s">
        <v>228</v>
      </c>
      <c r="C418" s="156">
        <v>0</v>
      </c>
      <c r="D418" s="156">
        <v>6054416</v>
      </c>
      <c r="E418" s="156">
        <v>0</v>
      </c>
      <c r="F418" s="156">
        <v>6054416</v>
      </c>
    </row>
    <row r="419" spans="1:10" s="239" customFormat="1" x14ac:dyDescent="0.25">
      <c r="A419" s="158">
        <v>510119003</v>
      </c>
      <c r="B419" s="155" t="s">
        <v>475</v>
      </c>
      <c r="C419" s="156">
        <v>0</v>
      </c>
      <c r="D419" s="156">
        <v>6054416</v>
      </c>
      <c r="E419" s="156">
        <v>0</v>
      </c>
      <c r="F419" s="156">
        <v>6054416</v>
      </c>
      <c r="G419" s="233"/>
      <c r="H419" s="233"/>
      <c r="I419" s="233"/>
      <c r="J419" s="233"/>
    </row>
    <row r="420" spans="1:10" x14ac:dyDescent="0.25">
      <c r="A420" s="158">
        <v>510123</v>
      </c>
      <c r="B420" s="155" t="s">
        <v>257</v>
      </c>
      <c r="C420" s="156">
        <v>0</v>
      </c>
      <c r="D420" s="156">
        <v>1011316</v>
      </c>
      <c r="E420" s="156">
        <v>0</v>
      </c>
      <c r="F420" s="156">
        <v>1011316</v>
      </c>
    </row>
    <row r="421" spans="1:10" x14ac:dyDescent="0.25">
      <c r="A421" s="158">
        <v>510123001</v>
      </c>
      <c r="B421" s="155" t="s">
        <v>257</v>
      </c>
      <c r="C421" s="156">
        <v>0</v>
      </c>
      <c r="D421" s="156">
        <v>1011316</v>
      </c>
      <c r="E421" s="156">
        <v>0</v>
      </c>
      <c r="F421" s="156">
        <v>1011316</v>
      </c>
    </row>
    <row r="422" spans="1:10" x14ac:dyDescent="0.25">
      <c r="A422" s="158">
        <v>510160</v>
      </c>
      <c r="B422" s="155" t="s">
        <v>258</v>
      </c>
      <c r="C422" s="156">
        <v>0</v>
      </c>
      <c r="D422" s="156">
        <v>627935</v>
      </c>
      <c r="E422" s="156">
        <v>0</v>
      </c>
      <c r="F422" s="156">
        <v>627935</v>
      </c>
    </row>
    <row r="423" spans="1:10" x14ac:dyDescent="0.25">
      <c r="A423" s="158">
        <v>510160001</v>
      </c>
      <c r="B423" s="155" t="s">
        <v>258</v>
      </c>
      <c r="C423" s="156">
        <v>0</v>
      </c>
      <c r="D423" s="156">
        <v>627935</v>
      </c>
      <c r="E423" s="156">
        <v>0</v>
      </c>
      <c r="F423" s="156">
        <v>627935</v>
      </c>
    </row>
    <row r="424" spans="1:10" x14ac:dyDescent="0.25">
      <c r="A424" s="158">
        <v>5103</v>
      </c>
      <c r="B424" s="155" t="s">
        <v>477</v>
      </c>
      <c r="C424" s="156">
        <v>0</v>
      </c>
      <c r="D424" s="156">
        <v>60941567</v>
      </c>
      <c r="E424" s="156">
        <v>0</v>
      </c>
      <c r="F424" s="156">
        <v>60941567</v>
      </c>
    </row>
    <row r="425" spans="1:10" x14ac:dyDescent="0.25">
      <c r="A425" s="158">
        <v>510302</v>
      </c>
      <c r="B425" s="155" t="s">
        <v>232</v>
      </c>
      <c r="C425" s="156">
        <v>0</v>
      </c>
      <c r="D425" s="156">
        <v>6646300</v>
      </c>
      <c r="E425" s="156">
        <v>0</v>
      </c>
      <c r="F425" s="156">
        <v>6646300</v>
      </c>
    </row>
    <row r="426" spans="1:10" x14ac:dyDescent="0.25">
      <c r="A426" s="158">
        <v>510302001</v>
      </c>
      <c r="B426" s="155" t="s">
        <v>232</v>
      </c>
      <c r="C426" s="156">
        <v>0</v>
      </c>
      <c r="D426" s="156">
        <v>6646300</v>
      </c>
      <c r="E426" s="156">
        <v>0</v>
      </c>
      <c r="F426" s="156">
        <v>6646300</v>
      </c>
    </row>
    <row r="427" spans="1:10" x14ac:dyDescent="0.25">
      <c r="A427" s="158">
        <v>510303</v>
      </c>
      <c r="B427" s="155" t="s">
        <v>259</v>
      </c>
      <c r="C427" s="156">
        <v>0</v>
      </c>
      <c r="D427" s="156">
        <v>23205714</v>
      </c>
      <c r="E427" s="156">
        <v>0</v>
      </c>
      <c r="F427" s="156">
        <v>23205714</v>
      </c>
    </row>
    <row r="428" spans="1:10" x14ac:dyDescent="0.25">
      <c r="A428" s="158">
        <v>510303001</v>
      </c>
      <c r="B428" s="155" t="s">
        <v>259</v>
      </c>
      <c r="C428" s="156">
        <v>0</v>
      </c>
      <c r="D428" s="156">
        <v>23205714</v>
      </c>
      <c r="E428" s="156">
        <v>0</v>
      </c>
      <c r="F428" s="156">
        <v>23205714</v>
      </c>
    </row>
    <row r="429" spans="1:10" x14ac:dyDescent="0.25">
      <c r="A429" s="158">
        <v>510305</v>
      </c>
      <c r="B429" s="155" t="s">
        <v>478</v>
      </c>
      <c r="C429" s="156">
        <v>0</v>
      </c>
      <c r="D429" s="156">
        <v>1280100</v>
      </c>
      <c r="E429" s="156">
        <v>0</v>
      </c>
      <c r="F429" s="156">
        <v>1280100</v>
      </c>
    </row>
    <row r="430" spans="1:10" x14ac:dyDescent="0.25">
      <c r="A430" s="158">
        <v>510305001</v>
      </c>
      <c r="B430" s="155" t="s">
        <v>478</v>
      </c>
      <c r="C430" s="156">
        <v>0</v>
      </c>
      <c r="D430" s="156">
        <v>1280100</v>
      </c>
      <c r="E430" s="156">
        <v>0</v>
      </c>
      <c r="F430" s="156">
        <v>1280100</v>
      </c>
    </row>
    <row r="431" spans="1:10" x14ac:dyDescent="0.25">
      <c r="A431" s="158">
        <v>510306</v>
      </c>
      <c r="B431" s="155" t="s">
        <v>479</v>
      </c>
      <c r="C431" s="156">
        <v>0</v>
      </c>
      <c r="D431" s="156">
        <v>15461299</v>
      </c>
      <c r="E431" s="156">
        <v>0</v>
      </c>
      <c r="F431" s="156">
        <v>15461299</v>
      </c>
    </row>
    <row r="432" spans="1:10" x14ac:dyDescent="0.25">
      <c r="A432" s="158">
        <v>510306001</v>
      </c>
      <c r="B432" s="155" t="s">
        <v>479</v>
      </c>
      <c r="C432" s="156">
        <v>0</v>
      </c>
      <c r="D432" s="156">
        <v>15461299</v>
      </c>
      <c r="E432" s="156">
        <v>0</v>
      </c>
      <c r="F432" s="156">
        <v>15461299</v>
      </c>
    </row>
    <row r="433" spans="1:6" x14ac:dyDescent="0.25">
      <c r="A433" s="158">
        <v>510307</v>
      </c>
      <c r="B433" s="155" t="s">
        <v>480</v>
      </c>
      <c r="C433" s="156">
        <v>0</v>
      </c>
      <c r="D433" s="156">
        <v>14348154</v>
      </c>
      <c r="E433" s="156">
        <v>0</v>
      </c>
      <c r="F433" s="156">
        <v>14348154</v>
      </c>
    </row>
    <row r="434" spans="1:6" x14ac:dyDescent="0.25">
      <c r="A434" s="158">
        <v>510307001</v>
      </c>
      <c r="B434" s="155" t="s">
        <v>480</v>
      </c>
      <c r="C434" s="156">
        <v>0</v>
      </c>
      <c r="D434" s="156">
        <v>14348154</v>
      </c>
      <c r="E434" s="156">
        <v>0</v>
      </c>
      <c r="F434" s="156">
        <v>14348154</v>
      </c>
    </row>
    <row r="435" spans="1:6" x14ac:dyDescent="0.25">
      <c r="A435" s="158">
        <v>5104</v>
      </c>
      <c r="B435" s="155" t="s">
        <v>481</v>
      </c>
      <c r="C435" s="156">
        <v>0</v>
      </c>
      <c r="D435" s="156">
        <v>8311900</v>
      </c>
      <c r="E435" s="156">
        <v>0</v>
      </c>
      <c r="F435" s="156">
        <v>8311900</v>
      </c>
    </row>
    <row r="436" spans="1:6" x14ac:dyDescent="0.25">
      <c r="A436" s="158">
        <v>510401</v>
      </c>
      <c r="B436" s="155" t="s">
        <v>264</v>
      </c>
      <c r="C436" s="156">
        <v>0</v>
      </c>
      <c r="D436" s="156">
        <v>4986000</v>
      </c>
      <c r="E436" s="156">
        <v>0</v>
      </c>
      <c r="F436" s="156">
        <v>4986000</v>
      </c>
    </row>
    <row r="437" spans="1:6" x14ac:dyDescent="0.25">
      <c r="A437" s="158">
        <v>510401001</v>
      </c>
      <c r="B437" s="155" t="s">
        <v>264</v>
      </c>
      <c r="C437" s="156">
        <v>0</v>
      </c>
      <c r="D437" s="156">
        <v>4986000</v>
      </c>
      <c r="E437" s="156">
        <v>0</v>
      </c>
      <c r="F437" s="156">
        <v>4986000</v>
      </c>
    </row>
    <row r="438" spans="1:6" x14ac:dyDescent="0.25">
      <c r="A438" s="158">
        <v>510402</v>
      </c>
      <c r="B438" s="155" t="s">
        <v>265</v>
      </c>
      <c r="C438" s="156">
        <v>0</v>
      </c>
      <c r="D438" s="156">
        <v>3325900</v>
      </c>
      <c r="E438" s="156">
        <v>0</v>
      </c>
      <c r="F438" s="156">
        <v>3325900</v>
      </c>
    </row>
    <row r="439" spans="1:6" x14ac:dyDescent="0.25">
      <c r="A439" s="158">
        <v>510402001</v>
      </c>
      <c r="B439" s="155" t="s">
        <v>265</v>
      </c>
      <c r="C439" s="156">
        <v>0</v>
      </c>
      <c r="D439" s="156">
        <v>3325900</v>
      </c>
      <c r="E439" s="156">
        <v>0</v>
      </c>
      <c r="F439" s="156">
        <v>3325900</v>
      </c>
    </row>
    <row r="440" spans="1:6" x14ac:dyDescent="0.25">
      <c r="A440" s="158">
        <v>5107</v>
      </c>
      <c r="B440" s="155" t="s">
        <v>482</v>
      </c>
      <c r="C440" s="156">
        <v>0</v>
      </c>
      <c r="D440" s="156">
        <v>86434268</v>
      </c>
      <c r="E440" s="156">
        <v>0</v>
      </c>
      <c r="F440" s="156">
        <v>86434268</v>
      </c>
    </row>
    <row r="441" spans="1:6" x14ac:dyDescent="0.25">
      <c r="A441" s="158">
        <v>510701</v>
      </c>
      <c r="B441" s="155" t="s">
        <v>224</v>
      </c>
      <c r="C441" s="156">
        <v>0</v>
      </c>
      <c r="D441" s="156">
        <v>13669842</v>
      </c>
      <c r="E441" s="156">
        <v>0</v>
      </c>
      <c r="F441" s="156">
        <v>13669842</v>
      </c>
    </row>
    <row r="442" spans="1:6" x14ac:dyDescent="0.25">
      <c r="A442" s="158">
        <v>510701001</v>
      </c>
      <c r="B442" s="155" t="s">
        <v>224</v>
      </c>
      <c r="C442" s="156">
        <v>0</v>
      </c>
      <c r="D442" s="156">
        <v>13669842</v>
      </c>
      <c r="E442" s="156">
        <v>0</v>
      </c>
      <c r="F442" s="156">
        <v>13669842</v>
      </c>
    </row>
    <row r="443" spans="1:6" x14ac:dyDescent="0.25">
      <c r="A443" s="158">
        <v>510702</v>
      </c>
      <c r="B443" s="155" t="s">
        <v>223</v>
      </c>
      <c r="C443" s="156">
        <v>0</v>
      </c>
      <c r="D443" s="156">
        <v>19450826</v>
      </c>
      <c r="E443" s="156">
        <v>0</v>
      </c>
      <c r="F443" s="156">
        <v>19450826</v>
      </c>
    </row>
    <row r="444" spans="1:6" x14ac:dyDescent="0.25">
      <c r="A444" s="158">
        <v>510702001</v>
      </c>
      <c r="B444" s="155" t="s">
        <v>223</v>
      </c>
      <c r="C444" s="156">
        <v>0</v>
      </c>
      <c r="D444" s="156">
        <v>19450826</v>
      </c>
      <c r="E444" s="156">
        <v>0</v>
      </c>
      <c r="F444" s="156">
        <v>19450826</v>
      </c>
    </row>
    <row r="445" spans="1:6" x14ac:dyDescent="0.25">
      <c r="A445" s="158">
        <v>510704</v>
      </c>
      <c r="B445" s="155" t="s">
        <v>266</v>
      </c>
      <c r="C445" s="156">
        <v>0</v>
      </c>
      <c r="D445" s="156">
        <v>9347252</v>
      </c>
      <c r="E445" s="156">
        <v>0</v>
      </c>
      <c r="F445" s="156">
        <v>9347252</v>
      </c>
    </row>
    <row r="446" spans="1:6" x14ac:dyDescent="0.25">
      <c r="A446" s="158">
        <v>510704001</v>
      </c>
      <c r="B446" s="155" t="s">
        <v>266</v>
      </c>
      <c r="C446" s="156">
        <v>0</v>
      </c>
      <c r="D446" s="156">
        <v>9347252</v>
      </c>
      <c r="E446" s="156">
        <v>0</v>
      </c>
      <c r="F446" s="156">
        <v>9347252</v>
      </c>
    </row>
    <row r="447" spans="1:6" x14ac:dyDescent="0.25">
      <c r="A447" s="158">
        <v>510705</v>
      </c>
      <c r="B447" s="155" t="s">
        <v>267</v>
      </c>
      <c r="C447" s="156">
        <v>0</v>
      </c>
      <c r="D447" s="156">
        <v>20277743</v>
      </c>
      <c r="E447" s="156">
        <v>0</v>
      </c>
      <c r="F447" s="156">
        <v>20277743</v>
      </c>
    </row>
    <row r="448" spans="1:6" x14ac:dyDescent="0.25">
      <c r="A448" s="158">
        <v>510705001</v>
      </c>
      <c r="B448" s="155" t="s">
        <v>267</v>
      </c>
      <c r="C448" s="156">
        <v>0</v>
      </c>
      <c r="D448" s="156">
        <v>20277743</v>
      </c>
      <c r="E448" s="156">
        <v>0</v>
      </c>
      <c r="F448" s="156">
        <v>20277743</v>
      </c>
    </row>
    <row r="449" spans="1:6" x14ac:dyDescent="0.25">
      <c r="A449" s="158">
        <v>510706</v>
      </c>
      <c r="B449" s="155" t="s">
        <v>268</v>
      </c>
      <c r="C449" s="156">
        <v>0</v>
      </c>
      <c r="D449" s="156">
        <v>18801118</v>
      </c>
      <c r="E449" s="156">
        <v>0</v>
      </c>
      <c r="F449" s="156">
        <v>18801118</v>
      </c>
    </row>
    <row r="450" spans="1:6" x14ac:dyDescent="0.25">
      <c r="A450" s="158">
        <v>510706001</v>
      </c>
      <c r="B450" s="155" t="s">
        <v>268</v>
      </c>
      <c r="C450" s="156">
        <v>0</v>
      </c>
      <c r="D450" s="156">
        <v>18801118</v>
      </c>
      <c r="E450" s="156">
        <v>0</v>
      </c>
      <c r="F450" s="156">
        <v>18801118</v>
      </c>
    </row>
    <row r="451" spans="1:6" x14ac:dyDescent="0.25">
      <c r="A451" s="158">
        <v>510707</v>
      </c>
      <c r="B451" s="155" t="s">
        <v>269</v>
      </c>
      <c r="C451" s="156">
        <v>0</v>
      </c>
      <c r="D451" s="156">
        <v>297609</v>
      </c>
      <c r="E451" s="156">
        <v>0</v>
      </c>
      <c r="F451" s="156">
        <v>297609</v>
      </c>
    </row>
    <row r="452" spans="1:6" x14ac:dyDescent="0.25">
      <c r="A452" s="158">
        <v>510707001</v>
      </c>
      <c r="B452" s="155" t="s">
        <v>269</v>
      </c>
      <c r="C452" s="156">
        <v>0</v>
      </c>
      <c r="D452" s="156">
        <v>297609</v>
      </c>
      <c r="E452" s="156">
        <v>0</v>
      </c>
      <c r="F452" s="156">
        <v>297609</v>
      </c>
    </row>
    <row r="453" spans="1:6" x14ac:dyDescent="0.25">
      <c r="A453" s="158">
        <v>510790</v>
      </c>
      <c r="B453" s="155" t="s">
        <v>229</v>
      </c>
      <c r="C453" s="156">
        <v>0</v>
      </c>
      <c r="D453" s="156">
        <v>4589878</v>
      </c>
      <c r="E453" s="156">
        <v>0</v>
      </c>
      <c r="F453" s="156">
        <v>4589878</v>
      </c>
    </row>
    <row r="454" spans="1:6" x14ac:dyDescent="0.25">
      <c r="A454" s="158">
        <v>510790024</v>
      </c>
      <c r="B454" s="155" t="s">
        <v>270</v>
      </c>
      <c r="C454" s="156">
        <v>0</v>
      </c>
      <c r="D454" s="156">
        <v>4589878</v>
      </c>
      <c r="E454" s="156">
        <v>0</v>
      </c>
      <c r="F454" s="156">
        <v>4589878</v>
      </c>
    </row>
    <row r="455" spans="1:6" x14ac:dyDescent="0.25">
      <c r="A455" s="158">
        <v>5111</v>
      </c>
      <c r="B455" s="155" t="s">
        <v>483</v>
      </c>
      <c r="C455" s="156">
        <v>0</v>
      </c>
      <c r="D455" s="156">
        <v>17779791.969999999</v>
      </c>
      <c r="E455" s="156">
        <v>833000</v>
      </c>
      <c r="F455" s="156">
        <v>16946791.969999999</v>
      </c>
    </row>
    <row r="456" spans="1:6" x14ac:dyDescent="0.25">
      <c r="A456" s="158">
        <v>511115</v>
      </c>
      <c r="B456" s="155" t="s">
        <v>272</v>
      </c>
      <c r="C456" s="156">
        <v>0</v>
      </c>
      <c r="D456" s="156">
        <v>3658963.97</v>
      </c>
      <c r="E456" s="156">
        <v>0</v>
      </c>
      <c r="F456" s="156">
        <v>3658963.97</v>
      </c>
    </row>
    <row r="457" spans="1:6" x14ac:dyDescent="0.25">
      <c r="A457" s="158">
        <v>511115001</v>
      </c>
      <c r="B457" s="155" t="s">
        <v>272</v>
      </c>
      <c r="C457" s="156">
        <v>0</v>
      </c>
      <c r="D457" s="156">
        <v>3658963.97</v>
      </c>
      <c r="E457" s="156">
        <v>0</v>
      </c>
      <c r="F457" s="156">
        <v>3658963.97</v>
      </c>
    </row>
    <row r="458" spans="1:6" x14ac:dyDescent="0.25">
      <c r="A458" s="158">
        <v>511117</v>
      </c>
      <c r="B458" s="155" t="s">
        <v>273</v>
      </c>
      <c r="C458" s="156">
        <v>0</v>
      </c>
      <c r="D458" s="156">
        <v>2079180</v>
      </c>
      <c r="E458" s="156">
        <v>833000</v>
      </c>
      <c r="F458" s="156">
        <v>1246180</v>
      </c>
    </row>
    <row r="459" spans="1:6" x14ac:dyDescent="0.25">
      <c r="A459" s="158">
        <v>511117001</v>
      </c>
      <c r="B459" s="155" t="s">
        <v>273</v>
      </c>
      <c r="C459" s="156">
        <v>0</v>
      </c>
      <c r="D459" s="156">
        <v>2079180</v>
      </c>
      <c r="E459" s="156">
        <v>833000</v>
      </c>
      <c r="F459" s="156">
        <v>1246180</v>
      </c>
    </row>
    <row r="460" spans="1:6" x14ac:dyDescent="0.25">
      <c r="A460" s="158">
        <v>511179</v>
      </c>
      <c r="B460" s="155" t="s">
        <v>212</v>
      </c>
      <c r="C460" s="156">
        <v>0</v>
      </c>
      <c r="D460" s="156">
        <v>12041648</v>
      </c>
      <c r="E460" s="156">
        <v>0</v>
      </c>
      <c r="F460" s="156">
        <v>12041648</v>
      </c>
    </row>
    <row r="461" spans="1:6" x14ac:dyDescent="0.25">
      <c r="A461" s="158">
        <v>511179001</v>
      </c>
      <c r="B461" s="155" t="s">
        <v>212</v>
      </c>
      <c r="C461" s="156">
        <v>0</v>
      </c>
      <c r="D461" s="156">
        <v>12041648</v>
      </c>
      <c r="E461" s="156">
        <v>0</v>
      </c>
      <c r="F461" s="156">
        <v>12041648</v>
      </c>
    </row>
    <row r="462" spans="1:6" x14ac:dyDescent="0.25">
      <c r="A462" s="158">
        <v>53</v>
      </c>
      <c r="B462" s="155" t="s">
        <v>278</v>
      </c>
      <c r="C462" s="156">
        <v>0</v>
      </c>
      <c r="D462" s="156">
        <v>27388178</v>
      </c>
      <c r="E462" s="156">
        <v>0</v>
      </c>
      <c r="F462" s="156">
        <v>27388178</v>
      </c>
    </row>
    <row r="463" spans="1:6" x14ac:dyDescent="0.25">
      <c r="A463" s="158">
        <v>5360</v>
      </c>
      <c r="B463" s="155" t="s">
        <v>484</v>
      </c>
      <c r="C463" s="156">
        <v>0</v>
      </c>
      <c r="D463" s="156">
        <v>24556862</v>
      </c>
      <c r="E463" s="156">
        <v>0</v>
      </c>
      <c r="F463" s="156">
        <v>24556862</v>
      </c>
    </row>
    <row r="464" spans="1:6" x14ac:dyDescent="0.25">
      <c r="A464" s="158">
        <v>536001</v>
      </c>
      <c r="B464" s="155" t="s">
        <v>68</v>
      </c>
      <c r="C464" s="156">
        <v>0</v>
      </c>
      <c r="D464" s="156">
        <v>1921669</v>
      </c>
      <c r="E464" s="156">
        <v>0</v>
      </c>
      <c r="F464" s="156">
        <v>1921669</v>
      </c>
    </row>
    <row r="465" spans="1:6" x14ac:dyDescent="0.25">
      <c r="A465" s="158">
        <v>536001001</v>
      </c>
      <c r="B465" s="155" t="s">
        <v>169</v>
      </c>
      <c r="C465" s="156">
        <v>0</v>
      </c>
      <c r="D465" s="156">
        <v>1921669</v>
      </c>
      <c r="E465" s="156">
        <v>0</v>
      </c>
      <c r="F465" s="156">
        <v>1921669</v>
      </c>
    </row>
    <row r="466" spans="1:6" x14ac:dyDescent="0.25">
      <c r="A466" s="158">
        <v>536003</v>
      </c>
      <c r="B466" s="155" t="s">
        <v>70</v>
      </c>
      <c r="C466" s="156">
        <v>0</v>
      </c>
      <c r="D466" s="156">
        <v>211265</v>
      </c>
      <c r="E466" s="156">
        <v>0</v>
      </c>
      <c r="F466" s="156">
        <v>211265</v>
      </c>
    </row>
    <row r="467" spans="1:6" x14ac:dyDescent="0.25">
      <c r="A467" s="158">
        <v>536003006</v>
      </c>
      <c r="B467" s="155" t="s">
        <v>362</v>
      </c>
      <c r="C467" s="156">
        <v>0</v>
      </c>
      <c r="D467" s="156">
        <v>211265</v>
      </c>
      <c r="E467" s="156">
        <v>0</v>
      </c>
      <c r="F467" s="156">
        <v>211265</v>
      </c>
    </row>
    <row r="468" spans="1:6" x14ac:dyDescent="0.25">
      <c r="A468" s="158">
        <v>536004</v>
      </c>
      <c r="B468" s="155" t="s">
        <v>71</v>
      </c>
      <c r="C468" s="156">
        <v>0</v>
      </c>
      <c r="D468" s="156">
        <v>8701504</v>
      </c>
      <c r="E468" s="156">
        <v>0</v>
      </c>
      <c r="F468" s="156">
        <v>8701504</v>
      </c>
    </row>
    <row r="469" spans="1:6" x14ac:dyDescent="0.25">
      <c r="A469" s="158">
        <v>536004004</v>
      </c>
      <c r="B469" s="155" t="s">
        <v>158</v>
      </c>
      <c r="C469" s="156">
        <v>0</v>
      </c>
      <c r="D469" s="156">
        <v>8397775</v>
      </c>
      <c r="E469" s="156">
        <v>0</v>
      </c>
      <c r="F469" s="156">
        <v>8397775</v>
      </c>
    </row>
    <row r="470" spans="1:6" x14ac:dyDescent="0.25">
      <c r="A470" s="158">
        <v>536004008</v>
      </c>
      <c r="B470" s="155" t="s">
        <v>164</v>
      </c>
      <c r="C470" s="156">
        <v>0</v>
      </c>
      <c r="D470" s="156">
        <v>294341</v>
      </c>
      <c r="E470" s="156">
        <v>0</v>
      </c>
      <c r="F470" s="156">
        <v>294341</v>
      </c>
    </row>
    <row r="471" spans="1:6" x14ac:dyDescent="0.25">
      <c r="A471" s="158">
        <v>536004009</v>
      </c>
      <c r="B471" s="155" t="s">
        <v>165</v>
      </c>
      <c r="C471" s="156">
        <v>0</v>
      </c>
      <c r="D471" s="156">
        <v>9388</v>
      </c>
      <c r="E471" s="156">
        <v>0</v>
      </c>
      <c r="F471" s="156">
        <v>9388</v>
      </c>
    </row>
    <row r="472" spans="1:6" x14ac:dyDescent="0.25">
      <c r="A472" s="158">
        <v>536005</v>
      </c>
      <c r="B472" s="155" t="s">
        <v>72</v>
      </c>
      <c r="C472" s="156">
        <v>0</v>
      </c>
      <c r="D472" s="156">
        <v>3014919</v>
      </c>
      <c r="E472" s="156">
        <v>0</v>
      </c>
      <c r="F472" s="156">
        <v>3014919</v>
      </c>
    </row>
    <row r="473" spans="1:6" x14ac:dyDescent="0.25">
      <c r="A473" s="158">
        <v>536005007</v>
      </c>
      <c r="B473" s="155" t="s">
        <v>365</v>
      </c>
      <c r="C473" s="156">
        <v>0</v>
      </c>
      <c r="D473" s="156">
        <v>3014919</v>
      </c>
      <c r="E473" s="156">
        <v>0</v>
      </c>
      <c r="F473" s="156">
        <v>3014919</v>
      </c>
    </row>
    <row r="474" spans="1:6" x14ac:dyDescent="0.25">
      <c r="A474" s="158">
        <v>536006</v>
      </c>
      <c r="B474" s="155" t="s">
        <v>73</v>
      </c>
      <c r="C474" s="156">
        <v>0</v>
      </c>
      <c r="D474" s="156">
        <v>2179612</v>
      </c>
      <c r="E474" s="156">
        <v>0</v>
      </c>
      <c r="F474" s="156">
        <v>2179612</v>
      </c>
    </row>
    <row r="475" spans="1:6" x14ac:dyDescent="0.25">
      <c r="A475" s="158">
        <v>536006001</v>
      </c>
      <c r="B475" s="155" t="s">
        <v>178</v>
      </c>
      <c r="C475" s="156">
        <v>0</v>
      </c>
      <c r="D475" s="156">
        <v>1555008</v>
      </c>
      <c r="E475" s="156">
        <v>0</v>
      </c>
      <c r="F475" s="156">
        <v>1555008</v>
      </c>
    </row>
    <row r="476" spans="1:6" x14ac:dyDescent="0.25">
      <c r="A476" s="158">
        <v>536006002</v>
      </c>
      <c r="B476" s="155" t="s">
        <v>179</v>
      </c>
      <c r="C476" s="156">
        <v>0</v>
      </c>
      <c r="D476" s="156">
        <v>624604</v>
      </c>
      <c r="E476" s="156">
        <v>0</v>
      </c>
      <c r="F476" s="156">
        <v>624604</v>
      </c>
    </row>
    <row r="477" spans="1:6" x14ac:dyDescent="0.25">
      <c r="A477" s="158">
        <v>536007</v>
      </c>
      <c r="B477" s="155" t="s">
        <v>280</v>
      </c>
      <c r="C477" s="156">
        <v>0</v>
      </c>
      <c r="D477" s="156">
        <v>7802893</v>
      </c>
      <c r="E477" s="156">
        <v>0</v>
      </c>
      <c r="F477" s="156">
        <v>7802893</v>
      </c>
    </row>
    <row r="478" spans="1:6" x14ac:dyDescent="0.25">
      <c r="A478" s="158">
        <v>536007001</v>
      </c>
      <c r="B478" s="155" t="s">
        <v>160</v>
      </c>
      <c r="C478" s="156">
        <v>0</v>
      </c>
      <c r="D478" s="156">
        <v>1088269</v>
      </c>
      <c r="E478" s="156">
        <v>0</v>
      </c>
      <c r="F478" s="156">
        <v>1088269</v>
      </c>
    </row>
    <row r="479" spans="1:6" x14ac:dyDescent="0.25">
      <c r="A479" s="158">
        <v>536007002</v>
      </c>
      <c r="B479" s="155" t="s">
        <v>168</v>
      </c>
      <c r="C479" s="156">
        <v>0</v>
      </c>
      <c r="D479" s="156">
        <v>6714624</v>
      </c>
      <c r="E479" s="156">
        <v>0</v>
      </c>
      <c r="F479" s="156">
        <v>6714624</v>
      </c>
    </row>
    <row r="480" spans="1:6" x14ac:dyDescent="0.25">
      <c r="A480" s="158">
        <v>536008</v>
      </c>
      <c r="B480" s="155" t="s">
        <v>75</v>
      </c>
      <c r="C480" s="156">
        <v>0</v>
      </c>
      <c r="D480" s="156">
        <v>683333</v>
      </c>
      <c r="E480" s="156">
        <v>0</v>
      </c>
      <c r="F480" s="156">
        <v>683333</v>
      </c>
    </row>
    <row r="481" spans="1:6" x14ac:dyDescent="0.25">
      <c r="A481" s="158">
        <v>536008002</v>
      </c>
      <c r="B481" s="155" t="s">
        <v>182</v>
      </c>
      <c r="C481" s="156">
        <v>0</v>
      </c>
      <c r="D481" s="156">
        <v>683333</v>
      </c>
      <c r="E481" s="156">
        <v>0</v>
      </c>
      <c r="F481" s="156">
        <v>683333</v>
      </c>
    </row>
    <row r="482" spans="1:6" x14ac:dyDescent="0.25">
      <c r="A482" s="158">
        <v>536012</v>
      </c>
      <c r="B482" s="155" t="s">
        <v>77</v>
      </c>
      <c r="C482" s="156">
        <v>0</v>
      </c>
      <c r="D482" s="156">
        <v>41667</v>
      </c>
      <c r="E482" s="156">
        <v>0</v>
      </c>
      <c r="F482" s="156">
        <v>41667</v>
      </c>
    </row>
    <row r="483" spans="1:6" x14ac:dyDescent="0.25">
      <c r="A483" s="158">
        <v>536012001</v>
      </c>
      <c r="B483" s="155" t="s">
        <v>186</v>
      </c>
      <c r="C483" s="156">
        <v>0</v>
      </c>
      <c r="D483" s="156">
        <v>41667</v>
      </c>
      <c r="E483" s="156">
        <v>0</v>
      </c>
      <c r="F483" s="156">
        <v>41667</v>
      </c>
    </row>
    <row r="484" spans="1:6" x14ac:dyDescent="0.25">
      <c r="A484" s="158">
        <v>5366</v>
      </c>
      <c r="B484" s="155" t="s">
        <v>485</v>
      </c>
      <c r="C484" s="156">
        <v>0</v>
      </c>
      <c r="D484" s="156">
        <v>2831316</v>
      </c>
      <c r="E484" s="156">
        <v>0</v>
      </c>
      <c r="F484" s="156">
        <v>2831316</v>
      </c>
    </row>
    <row r="485" spans="1:6" x14ac:dyDescent="0.25">
      <c r="A485" s="158">
        <v>536605</v>
      </c>
      <c r="B485" s="155" t="s">
        <v>197</v>
      </c>
      <c r="C485" s="156">
        <v>0</v>
      </c>
      <c r="D485" s="156">
        <v>2831316</v>
      </c>
      <c r="E485" s="156">
        <v>0</v>
      </c>
      <c r="F485" s="156">
        <v>2831316</v>
      </c>
    </row>
    <row r="486" spans="1:6" x14ac:dyDescent="0.25">
      <c r="A486" s="158">
        <v>536605001</v>
      </c>
      <c r="B486" s="155" t="s">
        <v>197</v>
      </c>
      <c r="C486" s="156">
        <v>0</v>
      </c>
      <c r="D486" s="156">
        <v>2831316</v>
      </c>
      <c r="E486" s="156">
        <v>0</v>
      </c>
      <c r="F486" s="156">
        <v>2831316</v>
      </c>
    </row>
    <row r="487" spans="1:6" x14ac:dyDescent="0.25">
      <c r="A487" s="157">
        <v>8</v>
      </c>
      <c r="B487" s="155" t="s">
        <v>289</v>
      </c>
      <c r="C487" s="156">
        <v>0</v>
      </c>
      <c r="D487" s="156">
        <v>0</v>
      </c>
      <c r="E487" s="156">
        <v>0</v>
      </c>
      <c r="F487" s="156">
        <v>0</v>
      </c>
    </row>
    <row r="488" spans="1:6" x14ac:dyDescent="0.25">
      <c r="A488" s="158">
        <v>81</v>
      </c>
      <c r="B488" s="155" t="s">
        <v>290</v>
      </c>
      <c r="C488" s="156">
        <v>859972664</v>
      </c>
      <c r="D488" s="156">
        <v>0</v>
      </c>
      <c r="E488" s="156">
        <v>0</v>
      </c>
      <c r="F488" s="156">
        <v>859972664</v>
      </c>
    </row>
    <row r="489" spans="1:6" x14ac:dyDescent="0.25">
      <c r="A489" s="158">
        <v>8120</v>
      </c>
      <c r="B489" s="155" t="s">
        <v>486</v>
      </c>
      <c r="C489" s="156">
        <v>859972664</v>
      </c>
      <c r="D489" s="156">
        <v>0</v>
      </c>
      <c r="E489" s="156">
        <v>0</v>
      </c>
      <c r="F489" s="156">
        <v>859972664</v>
      </c>
    </row>
    <row r="490" spans="1:6" x14ac:dyDescent="0.25">
      <c r="A490" s="158">
        <v>812004</v>
      </c>
      <c r="B490" s="155" t="s">
        <v>292</v>
      </c>
      <c r="C490" s="156">
        <v>859972664</v>
      </c>
      <c r="D490" s="156">
        <v>0</v>
      </c>
      <c r="E490" s="156">
        <v>0</v>
      </c>
      <c r="F490" s="156">
        <v>859972664</v>
      </c>
    </row>
    <row r="491" spans="1:6" x14ac:dyDescent="0.25">
      <c r="A491" s="158">
        <v>812004001</v>
      </c>
      <c r="B491" s="155" t="s">
        <v>292</v>
      </c>
      <c r="C491" s="156">
        <v>859972664</v>
      </c>
      <c r="D491" s="156">
        <v>0</v>
      </c>
      <c r="E491" s="156">
        <v>0</v>
      </c>
      <c r="F491" s="156">
        <v>859972664</v>
      </c>
    </row>
    <row r="492" spans="1:6" x14ac:dyDescent="0.25">
      <c r="A492" s="158">
        <v>83</v>
      </c>
      <c r="B492" s="155" t="s">
        <v>487</v>
      </c>
      <c r="C492" s="156">
        <v>675955916.50999999</v>
      </c>
      <c r="D492" s="156">
        <v>0</v>
      </c>
      <c r="E492" s="156">
        <v>0</v>
      </c>
      <c r="F492" s="156">
        <v>675955916.50999999</v>
      </c>
    </row>
    <row r="493" spans="1:6" x14ac:dyDescent="0.25">
      <c r="A493" s="158">
        <v>8315</v>
      </c>
      <c r="B493" s="155" t="s">
        <v>488</v>
      </c>
      <c r="C493" s="156">
        <v>566994668.79999995</v>
      </c>
      <c r="D493" s="156">
        <v>0</v>
      </c>
      <c r="E493" s="156">
        <v>0</v>
      </c>
      <c r="F493" s="156">
        <v>566994668.79999995</v>
      </c>
    </row>
    <row r="494" spans="1:6" x14ac:dyDescent="0.25">
      <c r="A494" s="158">
        <v>831510</v>
      </c>
      <c r="B494" s="155" t="s">
        <v>452</v>
      </c>
      <c r="C494" s="156">
        <v>566994668.79999995</v>
      </c>
      <c r="D494" s="156">
        <v>0</v>
      </c>
      <c r="E494" s="156">
        <v>0</v>
      </c>
      <c r="F494" s="156">
        <v>566994668.79999995</v>
      </c>
    </row>
    <row r="495" spans="1:6" x14ac:dyDescent="0.25">
      <c r="A495" s="158">
        <v>831510001</v>
      </c>
      <c r="B495" s="155" t="s">
        <v>452</v>
      </c>
      <c r="C495" s="156">
        <v>566994668.79999995</v>
      </c>
      <c r="D495" s="156">
        <v>0</v>
      </c>
      <c r="E495" s="156">
        <v>0</v>
      </c>
      <c r="F495" s="156">
        <v>566994668.79999995</v>
      </c>
    </row>
    <row r="496" spans="1:6" x14ac:dyDescent="0.25">
      <c r="A496" s="158">
        <v>8361</v>
      </c>
      <c r="B496" s="155" t="s">
        <v>489</v>
      </c>
      <c r="C496" s="156">
        <v>108961247.70999999</v>
      </c>
      <c r="D496" s="156">
        <v>0</v>
      </c>
      <c r="E496" s="156">
        <v>0</v>
      </c>
      <c r="F496" s="156">
        <v>108961247.70999999</v>
      </c>
    </row>
    <row r="497" spans="1:6" x14ac:dyDescent="0.25">
      <c r="A497" s="158">
        <v>836101</v>
      </c>
      <c r="B497" s="155" t="s">
        <v>294</v>
      </c>
      <c r="C497" s="156">
        <v>108961247.70999999</v>
      </c>
      <c r="D497" s="156">
        <v>0</v>
      </c>
      <c r="E497" s="156">
        <v>0</v>
      </c>
      <c r="F497" s="156">
        <v>108961247.70999999</v>
      </c>
    </row>
    <row r="498" spans="1:6" x14ac:dyDescent="0.25">
      <c r="A498" s="158">
        <v>836101001</v>
      </c>
      <c r="B498" s="155" t="s">
        <v>294</v>
      </c>
      <c r="C498" s="156">
        <v>108961247.70999999</v>
      </c>
      <c r="D498" s="156">
        <v>0</v>
      </c>
      <c r="E498" s="156">
        <v>0</v>
      </c>
      <c r="F498" s="156">
        <v>108961247.70999999</v>
      </c>
    </row>
    <row r="499" spans="1:6" x14ac:dyDescent="0.25">
      <c r="A499" s="158">
        <v>89</v>
      </c>
      <c r="B499" s="155" t="s">
        <v>295</v>
      </c>
      <c r="C499" s="156">
        <v>-1535928580.51</v>
      </c>
      <c r="D499" s="156">
        <v>0</v>
      </c>
      <c r="E499" s="156">
        <v>0</v>
      </c>
      <c r="F499" s="156">
        <v>-1535928580.51</v>
      </c>
    </row>
    <row r="500" spans="1:6" x14ac:dyDescent="0.25">
      <c r="A500" s="158">
        <v>8905</v>
      </c>
      <c r="B500" s="155" t="s">
        <v>490</v>
      </c>
      <c r="C500" s="156">
        <v>-859972664</v>
      </c>
      <c r="D500" s="156">
        <v>0</v>
      </c>
      <c r="E500" s="156">
        <v>0</v>
      </c>
      <c r="F500" s="156">
        <v>-859972664</v>
      </c>
    </row>
    <row r="501" spans="1:6" x14ac:dyDescent="0.25">
      <c r="A501" s="158">
        <v>890506</v>
      </c>
      <c r="B501" s="155" t="s">
        <v>291</v>
      </c>
      <c r="C501" s="156">
        <v>-859972664</v>
      </c>
      <c r="D501" s="156">
        <v>0</v>
      </c>
      <c r="E501" s="156">
        <v>0</v>
      </c>
      <c r="F501" s="156">
        <v>-859972664</v>
      </c>
    </row>
    <row r="502" spans="1:6" x14ac:dyDescent="0.25">
      <c r="A502" s="158">
        <v>890506001</v>
      </c>
      <c r="B502" s="155" t="s">
        <v>291</v>
      </c>
      <c r="C502" s="156">
        <v>-859972664</v>
      </c>
      <c r="D502" s="156">
        <v>0</v>
      </c>
      <c r="E502" s="156">
        <v>0</v>
      </c>
      <c r="F502" s="156">
        <v>-859972664</v>
      </c>
    </row>
    <row r="503" spans="1:6" x14ac:dyDescent="0.25">
      <c r="A503" s="158">
        <v>8915</v>
      </c>
      <c r="B503" s="155" t="s">
        <v>491</v>
      </c>
      <c r="C503" s="156">
        <v>-675955916.50999999</v>
      </c>
      <c r="D503" s="156">
        <v>0</v>
      </c>
      <c r="E503" s="156">
        <v>0</v>
      </c>
      <c r="F503" s="156">
        <v>-675955916.50999999</v>
      </c>
    </row>
    <row r="504" spans="1:6" x14ac:dyDescent="0.25">
      <c r="A504" s="158">
        <v>891506</v>
      </c>
      <c r="B504" s="155" t="s">
        <v>85</v>
      </c>
      <c r="C504" s="156">
        <v>-566994668.79999995</v>
      </c>
      <c r="D504" s="156">
        <v>0</v>
      </c>
      <c r="E504" s="156">
        <v>0</v>
      </c>
      <c r="F504" s="156">
        <v>-566994668.79999995</v>
      </c>
    </row>
    <row r="505" spans="1:6" x14ac:dyDescent="0.25">
      <c r="A505" s="158">
        <v>891506001</v>
      </c>
      <c r="B505" s="155" t="s">
        <v>85</v>
      </c>
      <c r="C505" s="156">
        <v>-566994668.79999995</v>
      </c>
      <c r="D505" s="156">
        <v>0</v>
      </c>
      <c r="E505" s="156">
        <v>0</v>
      </c>
      <c r="F505" s="156">
        <v>-566994668.79999995</v>
      </c>
    </row>
    <row r="506" spans="1:6" x14ac:dyDescent="0.25">
      <c r="A506" s="158">
        <v>891521</v>
      </c>
      <c r="B506" s="155" t="s">
        <v>87</v>
      </c>
      <c r="C506" s="156">
        <v>-108961247.70999999</v>
      </c>
      <c r="D506" s="156">
        <v>0</v>
      </c>
      <c r="E506" s="156">
        <v>0</v>
      </c>
      <c r="F506" s="156">
        <v>-108961247.70999999</v>
      </c>
    </row>
    <row r="507" spans="1:6" x14ac:dyDescent="0.25">
      <c r="A507" s="158">
        <v>891521001</v>
      </c>
      <c r="B507" s="155" t="s">
        <v>87</v>
      </c>
      <c r="C507" s="156">
        <v>-108961247.70999999</v>
      </c>
      <c r="D507" s="156">
        <v>0</v>
      </c>
      <c r="E507" s="156">
        <v>0</v>
      </c>
      <c r="F507" s="156">
        <v>-108961247.70999999</v>
      </c>
    </row>
    <row r="508" spans="1:6" x14ac:dyDescent="0.25">
      <c r="A508" s="157">
        <v>9</v>
      </c>
      <c r="B508" s="155" t="s">
        <v>299</v>
      </c>
      <c r="C508" s="156">
        <v>0</v>
      </c>
      <c r="D508" s="156">
        <v>0</v>
      </c>
      <c r="E508" s="156">
        <v>0</v>
      </c>
      <c r="F508" s="156">
        <v>0</v>
      </c>
    </row>
    <row r="509" spans="1:6" x14ac:dyDescent="0.25">
      <c r="A509" s="158">
        <v>91</v>
      </c>
      <c r="B509" s="155" t="s">
        <v>300</v>
      </c>
      <c r="C509" s="156">
        <v>408157795</v>
      </c>
      <c r="D509" s="156">
        <v>0</v>
      </c>
      <c r="E509" s="156">
        <v>0</v>
      </c>
      <c r="F509" s="156">
        <v>408157795</v>
      </c>
    </row>
    <row r="510" spans="1:6" x14ac:dyDescent="0.25">
      <c r="A510" s="158">
        <v>9120</v>
      </c>
      <c r="B510" s="155" t="s">
        <v>486</v>
      </c>
      <c r="C510" s="156">
        <v>408157795</v>
      </c>
      <c r="D510" s="156">
        <v>0</v>
      </c>
      <c r="E510" s="156">
        <v>0</v>
      </c>
      <c r="F510" s="156">
        <v>408157795</v>
      </c>
    </row>
    <row r="511" spans="1:6" x14ac:dyDescent="0.25">
      <c r="A511" s="158">
        <v>912004</v>
      </c>
      <c r="B511" s="155" t="s">
        <v>301</v>
      </c>
      <c r="C511" s="156">
        <v>408157795</v>
      </c>
      <c r="D511" s="156">
        <v>0</v>
      </c>
      <c r="E511" s="156">
        <v>0</v>
      </c>
      <c r="F511" s="156">
        <v>408157795</v>
      </c>
    </row>
    <row r="512" spans="1:6" x14ac:dyDescent="0.25">
      <c r="A512" s="158">
        <v>912004001</v>
      </c>
      <c r="B512" s="155" t="s">
        <v>301</v>
      </c>
      <c r="C512" s="156">
        <v>408157795</v>
      </c>
      <c r="D512" s="156">
        <v>0</v>
      </c>
      <c r="E512" s="156">
        <v>0</v>
      </c>
      <c r="F512" s="156">
        <v>408157795</v>
      </c>
    </row>
    <row r="513" spans="1:6" x14ac:dyDescent="0.25">
      <c r="A513" s="158">
        <v>99</v>
      </c>
      <c r="B513" s="155" t="s">
        <v>492</v>
      </c>
      <c r="C513" s="156">
        <v>-408157795</v>
      </c>
      <c r="D513" s="156">
        <v>0</v>
      </c>
      <c r="E513" s="156">
        <v>0</v>
      </c>
      <c r="F513" s="156">
        <v>-408157795</v>
      </c>
    </row>
    <row r="514" spans="1:6" x14ac:dyDescent="0.25">
      <c r="A514" s="158">
        <v>9905</v>
      </c>
      <c r="B514" s="155" t="s">
        <v>493</v>
      </c>
      <c r="C514" s="156">
        <v>-408157795</v>
      </c>
      <c r="D514" s="156">
        <v>0</v>
      </c>
      <c r="E514" s="156">
        <v>0</v>
      </c>
      <c r="F514" s="156">
        <v>-408157795</v>
      </c>
    </row>
    <row r="515" spans="1:6" x14ac:dyDescent="0.25">
      <c r="A515" s="158">
        <v>990505</v>
      </c>
      <c r="B515" s="155" t="s">
        <v>291</v>
      </c>
      <c r="C515" s="156">
        <v>-408157795</v>
      </c>
      <c r="D515" s="156">
        <v>0</v>
      </c>
      <c r="E515" s="156">
        <v>0</v>
      </c>
      <c r="F515" s="156">
        <v>-408157795</v>
      </c>
    </row>
    <row r="516" spans="1:6" x14ac:dyDescent="0.25">
      <c r="A516" s="158">
        <v>990505001</v>
      </c>
      <c r="B516" s="155" t="s">
        <v>291</v>
      </c>
      <c r="C516" s="156">
        <v>-408157795</v>
      </c>
      <c r="D516" s="156">
        <v>0</v>
      </c>
      <c r="E516" s="156">
        <v>0</v>
      </c>
      <c r="F516" s="156">
        <v>-408157795</v>
      </c>
    </row>
    <row r="517" spans="1:6" x14ac:dyDescent="0.25">
      <c r="A517" s="158"/>
      <c r="B517" s="155" t="s">
        <v>494</v>
      </c>
      <c r="C517" s="156">
        <v>17793044963.68</v>
      </c>
      <c r="D517" s="156">
        <v>1782784085.1600001</v>
      </c>
      <c r="E517" s="156">
        <v>1782784085.1600001</v>
      </c>
      <c r="F517" s="156">
        <v>18575517148.52</v>
      </c>
    </row>
    <row r="518" spans="1:6" x14ac:dyDescent="0.25">
      <c r="A518" s="238"/>
      <c r="B518" s="235"/>
      <c r="C518" s="236"/>
      <c r="D518" s="236"/>
      <c r="E518" s="236"/>
      <c r="F518" s="236"/>
    </row>
    <row r="519" spans="1:6" x14ac:dyDescent="0.25">
      <c r="A519" s="238"/>
      <c r="B519" s="235"/>
      <c r="C519" s="236"/>
      <c r="D519" s="236"/>
      <c r="E519" s="236"/>
      <c r="F519" s="236"/>
    </row>
    <row r="520" spans="1:6" x14ac:dyDescent="0.25">
      <c r="A520" s="238"/>
      <c r="B520" s="235"/>
      <c r="C520" s="236"/>
      <c r="D520" s="236"/>
      <c r="E520" s="236"/>
      <c r="F520" s="236"/>
    </row>
    <row r="521" spans="1:6" x14ac:dyDescent="0.25">
      <c r="A521" s="238"/>
      <c r="B521" s="235"/>
      <c r="C521" s="236"/>
      <c r="D521" s="236"/>
      <c r="E521" s="236"/>
      <c r="F521" s="236"/>
    </row>
    <row r="522" spans="1:6" x14ac:dyDescent="0.25">
      <c r="A522" s="238"/>
      <c r="B522" s="235"/>
      <c r="C522" s="236"/>
      <c r="D522" s="236"/>
      <c r="E522" s="236"/>
      <c r="F522" s="236"/>
    </row>
    <row r="523" spans="1:6" x14ac:dyDescent="0.25">
      <c r="A523" s="238"/>
      <c r="B523" s="235"/>
      <c r="C523" s="236"/>
      <c r="D523" s="236"/>
      <c r="E523" s="236"/>
      <c r="F523" s="236"/>
    </row>
    <row r="524" spans="1:6" x14ac:dyDescent="0.25">
      <c r="A524" s="238"/>
      <c r="B524" s="235"/>
      <c r="C524" s="236"/>
      <c r="D524" s="236"/>
      <c r="E524" s="236"/>
      <c r="F524" s="236"/>
    </row>
    <row r="525" spans="1:6" x14ac:dyDescent="0.25">
      <c r="A525" s="238"/>
      <c r="B525" s="235"/>
      <c r="C525" s="236"/>
      <c r="D525" s="236"/>
      <c r="E525" s="236"/>
      <c r="F525" s="236"/>
    </row>
    <row r="526" spans="1:6" x14ac:dyDescent="0.25">
      <c r="A526" s="238"/>
      <c r="B526" s="235"/>
      <c r="C526" s="236"/>
      <c r="D526" s="236"/>
      <c r="E526" s="236"/>
      <c r="F526" s="236"/>
    </row>
    <row r="527" spans="1:6" x14ac:dyDescent="0.25">
      <c r="A527" s="238"/>
      <c r="B527" s="235"/>
      <c r="C527" s="236"/>
      <c r="D527" s="236"/>
      <c r="E527" s="236"/>
      <c r="F527" s="236"/>
    </row>
    <row r="528" spans="1:6" x14ac:dyDescent="0.25">
      <c r="A528" s="238"/>
      <c r="B528" s="235"/>
      <c r="C528" s="236"/>
      <c r="D528" s="236"/>
      <c r="E528" s="236"/>
      <c r="F528" s="236"/>
    </row>
    <row r="529" spans="1:6" x14ac:dyDescent="0.25">
      <c r="A529" s="238"/>
      <c r="B529" s="235"/>
      <c r="C529" s="236"/>
      <c r="D529" s="236"/>
      <c r="E529" s="236"/>
      <c r="F529" s="236"/>
    </row>
    <row r="530" spans="1:6" x14ac:dyDescent="0.25">
      <c r="A530" s="238"/>
      <c r="B530" s="235"/>
      <c r="C530" s="236"/>
      <c r="D530" s="236"/>
      <c r="E530" s="236"/>
      <c r="F530" s="236"/>
    </row>
    <row r="531" spans="1:6" x14ac:dyDescent="0.25">
      <c r="A531" s="238"/>
      <c r="B531" s="235"/>
      <c r="C531" s="236"/>
      <c r="D531" s="236"/>
      <c r="E531" s="236"/>
      <c r="F531" s="236"/>
    </row>
    <row r="532" spans="1:6" x14ac:dyDescent="0.25">
      <c r="A532" s="238"/>
      <c r="B532" s="235"/>
      <c r="C532" s="236"/>
      <c r="D532" s="236"/>
      <c r="E532" s="236"/>
      <c r="F532" s="236"/>
    </row>
    <row r="533" spans="1:6" x14ac:dyDescent="0.25">
      <c r="A533" s="238"/>
      <c r="B533" s="235"/>
      <c r="C533" s="236"/>
      <c r="D533" s="236"/>
      <c r="E533" s="236"/>
      <c r="F533" s="236"/>
    </row>
    <row r="534" spans="1:6" x14ac:dyDescent="0.25">
      <c r="A534" s="238"/>
      <c r="B534" s="235"/>
      <c r="C534" s="236"/>
      <c r="D534" s="236"/>
      <c r="E534" s="236"/>
      <c r="F534" s="236"/>
    </row>
    <row r="535" spans="1:6" x14ac:dyDescent="0.25">
      <c r="A535" s="238"/>
      <c r="B535" s="235"/>
      <c r="C535" s="236"/>
      <c r="D535" s="236"/>
      <c r="E535" s="236"/>
      <c r="F535" s="236"/>
    </row>
    <row r="536" spans="1:6" x14ac:dyDescent="0.25">
      <c r="A536" s="238"/>
      <c r="B536" s="235"/>
      <c r="C536" s="236"/>
      <c r="D536" s="236"/>
      <c r="E536" s="236"/>
      <c r="F536" s="236"/>
    </row>
    <row r="537" spans="1:6" x14ac:dyDescent="0.25">
      <c r="A537" s="238"/>
      <c r="B537" s="235"/>
      <c r="C537" s="236"/>
      <c r="D537" s="236"/>
      <c r="E537" s="236"/>
      <c r="F537" s="236"/>
    </row>
    <row r="538" spans="1:6" x14ac:dyDescent="0.25">
      <c r="A538" s="238"/>
      <c r="B538" s="235"/>
      <c r="C538" s="236"/>
      <c r="D538" s="236"/>
      <c r="E538" s="236"/>
      <c r="F538" s="236"/>
    </row>
    <row r="539" spans="1:6" x14ac:dyDescent="0.25">
      <c r="A539" s="238"/>
      <c r="B539" s="235"/>
      <c r="C539" s="236"/>
      <c r="D539" s="236"/>
      <c r="E539" s="236"/>
      <c r="F539" s="236"/>
    </row>
    <row r="540" spans="1:6" x14ac:dyDescent="0.25">
      <c r="A540" s="238"/>
      <c r="B540" s="235"/>
      <c r="C540" s="236"/>
      <c r="D540" s="236"/>
      <c r="E540" s="236"/>
      <c r="F540" s="236"/>
    </row>
    <row r="541" spans="1:6" x14ac:dyDescent="0.25">
      <c r="A541" s="238"/>
      <c r="B541" s="235"/>
      <c r="C541" s="236"/>
      <c r="D541" s="236"/>
      <c r="E541" s="236"/>
      <c r="F541" s="236"/>
    </row>
    <row r="542" spans="1:6" x14ac:dyDescent="0.25">
      <c r="A542" s="238"/>
      <c r="B542" s="235"/>
      <c r="C542" s="236"/>
      <c r="D542" s="236"/>
      <c r="E542" s="236"/>
      <c r="F542" s="236"/>
    </row>
    <row r="543" spans="1:6" x14ac:dyDescent="0.25">
      <c r="A543" s="238"/>
      <c r="B543" s="235"/>
      <c r="C543" s="236"/>
      <c r="D543" s="236"/>
      <c r="E543" s="236"/>
      <c r="F543" s="236"/>
    </row>
    <row r="544" spans="1:6" x14ac:dyDescent="0.25">
      <c r="A544" s="238"/>
      <c r="B544" s="235"/>
      <c r="C544" s="236"/>
      <c r="D544" s="236"/>
      <c r="E544" s="236"/>
      <c r="F544" s="236"/>
    </row>
    <row r="545" spans="1:10" x14ac:dyDescent="0.25">
      <c r="A545" s="238"/>
      <c r="B545" s="235"/>
      <c r="C545" s="236"/>
      <c r="D545" s="236"/>
      <c r="E545" s="236"/>
      <c r="F545" s="236"/>
    </row>
    <row r="546" spans="1:10" x14ac:dyDescent="0.25">
      <c r="A546" s="238"/>
      <c r="B546" s="235"/>
      <c r="C546" s="236"/>
      <c r="D546" s="236"/>
      <c r="E546" s="236"/>
      <c r="F546" s="236"/>
    </row>
    <row r="547" spans="1:10" x14ac:dyDescent="0.25">
      <c r="A547" s="238"/>
      <c r="B547" s="235"/>
      <c r="C547" s="236"/>
      <c r="D547" s="236"/>
      <c r="E547" s="236"/>
      <c r="F547" s="236"/>
    </row>
    <row r="548" spans="1:10" x14ac:dyDescent="0.25">
      <c r="A548" s="238"/>
      <c r="B548" s="235"/>
      <c r="C548" s="236"/>
      <c r="D548" s="236"/>
      <c r="E548" s="236"/>
      <c r="F548" s="236"/>
    </row>
    <row r="549" spans="1:10" s="239" customFormat="1" x14ac:dyDescent="0.25">
      <c r="A549" s="238"/>
      <c r="B549" s="235"/>
      <c r="C549" s="236"/>
      <c r="D549" s="236"/>
      <c r="E549" s="236"/>
      <c r="F549" s="236"/>
      <c r="G549" s="233"/>
      <c r="H549" s="233"/>
      <c r="I549" s="233"/>
      <c r="J549" s="233"/>
    </row>
    <row r="550" spans="1:10" x14ac:dyDescent="0.25">
      <c r="A550" s="238"/>
      <c r="B550" s="235"/>
      <c r="C550" s="236"/>
      <c r="D550" s="236"/>
      <c r="E550" s="236"/>
      <c r="F550" s="236"/>
    </row>
    <row r="551" spans="1:10" x14ac:dyDescent="0.25">
      <c r="A551" s="238"/>
      <c r="B551" s="235"/>
      <c r="C551" s="236"/>
      <c r="D551" s="236"/>
      <c r="E551" s="236"/>
      <c r="F551" s="236"/>
    </row>
    <row r="552" spans="1:10" x14ac:dyDescent="0.25">
      <c r="A552" s="238"/>
      <c r="B552" s="235"/>
      <c r="C552" s="236"/>
      <c r="D552" s="236"/>
      <c r="E552" s="236"/>
      <c r="F552" s="236"/>
    </row>
    <row r="553" spans="1:10" x14ac:dyDescent="0.25">
      <c r="A553" s="238"/>
      <c r="B553" s="235"/>
      <c r="C553" s="236"/>
      <c r="D553" s="236"/>
      <c r="E553" s="236"/>
      <c r="F553" s="236"/>
    </row>
    <row r="554" spans="1:10" x14ac:dyDescent="0.25">
      <c r="A554" s="238"/>
      <c r="B554" s="235"/>
      <c r="C554" s="236"/>
      <c r="D554" s="236"/>
      <c r="E554" s="236"/>
      <c r="F554" s="236"/>
    </row>
    <row r="555" spans="1:10" s="239" customFormat="1" x14ac:dyDescent="0.25">
      <c r="A555" s="241"/>
      <c r="B555" s="242"/>
      <c r="C555" s="243"/>
      <c r="D555" s="243"/>
      <c r="E555" s="243"/>
      <c r="F555" s="243"/>
      <c r="G555" s="233"/>
      <c r="H555" s="233"/>
      <c r="I555" s="233"/>
      <c r="J555" s="233"/>
    </row>
    <row r="556" spans="1:10" x14ac:dyDescent="0.25">
      <c r="A556" s="238"/>
      <c r="B556" s="235"/>
      <c r="C556" s="236"/>
      <c r="D556" s="236"/>
      <c r="E556" s="236"/>
      <c r="F556" s="236"/>
    </row>
    <row r="557" spans="1:10" x14ac:dyDescent="0.25">
      <c r="A557" s="238"/>
      <c r="B557" s="235"/>
      <c r="C557" s="236"/>
      <c r="D557" s="236"/>
      <c r="E557" s="236"/>
      <c r="F557" s="236"/>
    </row>
    <row r="558" spans="1:10" x14ac:dyDescent="0.25">
      <c r="A558" s="238"/>
      <c r="B558" s="235"/>
      <c r="C558" s="236"/>
      <c r="D558" s="236"/>
      <c r="E558" s="236"/>
      <c r="F558" s="236"/>
    </row>
    <row r="559" spans="1:10" x14ac:dyDescent="0.25">
      <c r="A559" s="238"/>
      <c r="B559" s="235"/>
      <c r="C559" s="236"/>
      <c r="D559" s="236"/>
      <c r="E559" s="236"/>
      <c r="F559" s="236"/>
    </row>
    <row r="560" spans="1:10" x14ac:dyDescent="0.25">
      <c r="A560" s="238"/>
      <c r="B560" s="235"/>
      <c r="C560" s="236"/>
      <c r="D560" s="236"/>
      <c r="E560" s="236"/>
      <c r="F560" s="236"/>
    </row>
    <row r="561" spans="1:10" x14ac:dyDescent="0.25">
      <c r="A561" s="238"/>
      <c r="B561" s="235"/>
      <c r="C561" s="236"/>
      <c r="D561" s="236"/>
      <c r="E561" s="236"/>
      <c r="F561" s="236"/>
    </row>
    <row r="562" spans="1:10" x14ac:dyDescent="0.25">
      <c r="A562" s="238"/>
      <c r="B562" s="235"/>
      <c r="C562" s="236"/>
      <c r="D562" s="236"/>
      <c r="E562" s="236"/>
      <c r="F562" s="236"/>
      <c r="G562" s="239"/>
      <c r="H562" s="240"/>
      <c r="I562" s="240"/>
      <c r="J562" s="239"/>
    </row>
    <row r="563" spans="1:10" x14ac:dyDescent="0.25">
      <c r="A563" s="234"/>
      <c r="B563" s="235"/>
      <c r="C563" s="236"/>
      <c r="D563" s="236"/>
      <c r="E563" s="236"/>
      <c r="F563" s="236"/>
    </row>
    <row r="564" spans="1:10" x14ac:dyDescent="0.25">
      <c r="A564" s="238"/>
      <c r="B564" s="235"/>
      <c r="C564" s="236"/>
      <c r="D564" s="236"/>
      <c r="E564" s="236"/>
      <c r="F564" s="236"/>
    </row>
    <row r="565" spans="1:10" x14ac:dyDescent="0.25">
      <c r="A565" s="238"/>
      <c r="B565" s="235"/>
      <c r="C565" s="236"/>
      <c r="D565" s="236"/>
      <c r="E565" s="236"/>
      <c r="F565" s="236"/>
    </row>
    <row r="566" spans="1:10" x14ac:dyDescent="0.25">
      <c r="A566" s="238"/>
      <c r="B566" s="235"/>
      <c r="C566" s="236"/>
      <c r="D566" s="236"/>
      <c r="E566" s="236"/>
      <c r="F566" s="236"/>
    </row>
    <row r="567" spans="1:10" x14ac:dyDescent="0.25">
      <c r="A567" s="238"/>
      <c r="B567" s="235"/>
      <c r="C567" s="236"/>
      <c r="D567" s="236"/>
      <c r="E567" s="236"/>
      <c r="F567" s="236"/>
    </row>
    <row r="568" spans="1:10" x14ac:dyDescent="0.25">
      <c r="A568" s="238"/>
      <c r="B568" s="235"/>
      <c r="C568" s="236"/>
      <c r="D568" s="236"/>
      <c r="E568" s="236"/>
      <c r="F568" s="236"/>
    </row>
    <row r="569" spans="1:10" x14ac:dyDescent="0.25">
      <c r="A569" s="238"/>
      <c r="B569" s="235"/>
      <c r="C569" s="236"/>
      <c r="D569" s="236"/>
      <c r="E569" s="236"/>
      <c r="F569" s="236"/>
    </row>
    <row r="570" spans="1:10" x14ac:dyDescent="0.25">
      <c r="A570" s="238"/>
      <c r="B570" s="235"/>
      <c r="C570" s="236"/>
      <c r="D570" s="236"/>
      <c r="E570" s="236"/>
      <c r="F570" s="236"/>
    </row>
    <row r="571" spans="1:10" x14ac:dyDescent="0.25">
      <c r="A571" s="238"/>
      <c r="B571" s="235"/>
      <c r="C571" s="236"/>
      <c r="D571" s="236"/>
      <c r="E571" s="236"/>
      <c r="F571" s="236"/>
    </row>
    <row r="572" spans="1:10" x14ac:dyDescent="0.25">
      <c r="A572" s="238"/>
      <c r="B572" s="235"/>
      <c r="C572" s="236"/>
      <c r="D572" s="236"/>
      <c r="E572" s="236"/>
      <c r="F572" s="236"/>
    </row>
    <row r="573" spans="1:10" x14ac:dyDescent="0.25">
      <c r="A573" s="238"/>
      <c r="B573" s="235"/>
      <c r="C573" s="236"/>
      <c r="D573" s="236"/>
      <c r="E573" s="236"/>
      <c r="F573" s="236"/>
    </row>
    <row r="574" spans="1:10" x14ac:dyDescent="0.25">
      <c r="A574" s="234"/>
      <c r="B574" s="235"/>
      <c r="C574" s="236"/>
      <c r="D574" s="236"/>
      <c r="E574" s="236"/>
      <c r="F574" s="236"/>
    </row>
    <row r="575" spans="1:10" x14ac:dyDescent="0.25">
      <c r="A575" s="238"/>
      <c r="B575" s="235"/>
      <c r="C575" s="236"/>
      <c r="D575" s="236"/>
      <c r="E575" s="236"/>
      <c r="F575" s="236"/>
    </row>
    <row r="576" spans="1:10" x14ac:dyDescent="0.25">
      <c r="A576" s="238"/>
      <c r="B576" s="235"/>
      <c r="C576" s="236"/>
      <c r="D576" s="236"/>
      <c r="E576" s="236"/>
      <c r="F576" s="236"/>
    </row>
    <row r="577" spans="1:6" x14ac:dyDescent="0.25">
      <c r="A577" s="238"/>
      <c r="B577" s="235"/>
      <c r="C577" s="236"/>
      <c r="D577" s="236"/>
      <c r="E577" s="236"/>
      <c r="F577" s="236"/>
    </row>
    <row r="578" spans="1:6" x14ac:dyDescent="0.25">
      <c r="A578" s="238"/>
      <c r="B578" s="235"/>
      <c r="C578" s="236"/>
      <c r="D578" s="236"/>
      <c r="E578" s="236"/>
      <c r="F578" s="236"/>
    </row>
    <row r="579" spans="1:6" x14ac:dyDescent="0.25">
      <c r="A579" s="238"/>
      <c r="B579" s="235"/>
      <c r="C579" s="236"/>
      <c r="D579" s="236"/>
      <c r="E579" s="236"/>
      <c r="F579" s="236"/>
    </row>
    <row r="580" spans="1:6" x14ac:dyDescent="0.25">
      <c r="A580" s="238"/>
      <c r="B580" s="235"/>
      <c r="C580" s="236"/>
      <c r="D580" s="236"/>
      <c r="E580" s="236"/>
      <c r="F580" s="236"/>
    </row>
    <row r="581" spans="1:6" x14ac:dyDescent="0.25">
      <c r="A581" s="238"/>
      <c r="B581" s="235"/>
      <c r="C581" s="236"/>
      <c r="D581" s="236"/>
      <c r="E581" s="236"/>
      <c r="F581" s="236"/>
    </row>
    <row r="582" spans="1:6" x14ac:dyDescent="0.25">
      <c r="A582" s="238"/>
      <c r="B582" s="235"/>
      <c r="C582" s="236"/>
      <c r="D582" s="236"/>
      <c r="E582" s="236"/>
      <c r="F582" s="236"/>
    </row>
    <row r="583" spans="1:6" x14ac:dyDescent="0.25">
      <c r="A583" s="238"/>
      <c r="B583" s="235"/>
      <c r="C583" s="236"/>
      <c r="D583" s="236"/>
      <c r="E583" s="236"/>
      <c r="F583" s="236"/>
    </row>
    <row r="584" spans="1:6" x14ac:dyDescent="0.25">
      <c r="A584" s="238"/>
      <c r="B584" s="235"/>
      <c r="C584" s="236"/>
      <c r="D584" s="236"/>
      <c r="E584" s="236"/>
      <c r="F584" s="236"/>
    </row>
    <row r="585" spans="1:6" x14ac:dyDescent="0.25">
      <c r="A585" s="238"/>
      <c r="B585" s="235"/>
      <c r="C585" s="236"/>
      <c r="D585" s="236"/>
      <c r="E585" s="236"/>
      <c r="F585" s="236"/>
    </row>
    <row r="586" spans="1:6" x14ac:dyDescent="0.25">
      <c r="A586" s="238"/>
      <c r="B586" s="235"/>
      <c r="C586" s="236"/>
      <c r="D586" s="236"/>
      <c r="E586" s="236"/>
      <c r="F586" s="236"/>
    </row>
    <row r="587" spans="1:6" x14ac:dyDescent="0.25">
      <c r="A587" s="238"/>
      <c r="B587" s="235"/>
      <c r="C587" s="236"/>
      <c r="D587" s="236"/>
      <c r="E587" s="236"/>
      <c r="F587" s="236"/>
    </row>
    <row r="588" spans="1:6" x14ac:dyDescent="0.25">
      <c r="A588" s="238"/>
      <c r="B588" s="235"/>
      <c r="C588" s="236"/>
      <c r="D588" s="236"/>
      <c r="E588" s="236"/>
      <c r="F588" s="236"/>
    </row>
    <row r="589" spans="1:6" x14ac:dyDescent="0.25">
      <c r="A589" s="238"/>
      <c r="B589" s="235"/>
      <c r="C589" s="236"/>
      <c r="D589" s="236"/>
      <c r="E589" s="236"/>
      <c r="F589" s="236"/>
    </row>
    <row r="590" spans="1:6" x14ac:dyDescent="0.25">
      <c r="A590" s="238"/>
      <c r="B590" s="235"/>
      <c r="C590" s="236"/>
      <c r="D590" s="236"/>
      <c r="E590" s="236"/>
      <c r="F590" s="236"/>
    </row>
    <row r="591" spans="1:6" x14ac:dyDescent="0.25">
      <c r="A591" s="238"/>
      <c r="B591" s="235"/>
      <c r="C591" s="236"/>
      <c r="D591" s="236"/>
      <c r="E591" s="236"/>
      <c r="F591" s="236"/>
    </row>
    <row r="592" spans="1:6" x14ac:dyDescent="0.25">
      <c r="A592" s="238"/>
      <c r="B592" s="235"/>
      <c r="C592" s="236"/>
      <c r="D592" s="236"/>
      <c r="E592" s="236"/>
      <c r="F592" s="236"/>
    </row>
    <row r="593" spans="1:6" x14ac:dyDescent="0.25">
      <c r="A593" s="238"/>
      <c r="B593" s="235"/>
      <c r="C593" s="236"/>
      <c r="D593" s="236"/>
      <c r="E593" s="236"/>
      <c r="F593" s="236"/>
    </row>
    <row r="594" spans="1:6" x14ac:dyDescent="0.25">
      <c r="A594" s="238"/>
      <c r="B594" s="235"/>
      <c r="C594" s="236"/>
      <c r="D594" s="236"/>
      <c r="E594" s="236"/>
      <c r="F594" s="236"/>
    </row>
    <row r="595" spans="1:6" x14ac:dyDescent="0.25">
      <c r="A595" s="234"/>
      <c r="B595" s="235"/>
      <c r="C595" s="236"/>
      <c r="D595" s="236"/>
      <c r="E595" s="236"/>
      <c r="F595" s="236"/>
    </row>
    <row r="596" spans="1:6" x14ac:dyDescent="0.25">
      <c r="A596" s="238"/>
      <c r="B596" s="235"/>
      <c r="C596" s="236"/>
      <c r="D596" s="236"/>
      <c r="E596" s="236"/>
      <c r="F596" s="236"/>
    </row>
    <row r="597" spans="1:6" x14ac:dyDescent="0.25">
      <c r="A597" s="238"/>
      <c r="B597" s="235"/>
      <c r="C597" s="236"/>
      <c r="D597" s="236"/>
      <c r="E597" s="236"/>
      <c r="F597" s="236"/>
    </row>
    <row r="598" spans="1:6" x14ac:dyDescent="0.25">
      <c r="A598" s="238"/>
      <c r="B598" s="235"/>
      <c r="C598" s="236"/>
      <c r="D598" s="236"/>
      <c r="E598" s="236"/>
      <c r="F598" s="236"/>
    </row>
    <row r="599" spans="1:6" x14ac:dyDescent="0.25">
      <c r="A599" s="238"/>
      <c r="B599" s="235"/>
      <c r="C599" s="236"/>
      <c r="D599" s="236"/>
      <c r="E599" s="236"/>
      <c r="F599" s="236"/>
    </row>
    <row r="600" spans="1:6" x14ac:dyDescent="0.25">
      <c r="A600" s="238"/>
      <c r="B600" s="235"/>
      <c r="C600" s="236"/>
      <c r="D600" s="236"/>
      <c r="E600" s="236"/>
      <c r="F600" s="236"/>
    </row>
    <row r="601" spans="1:6" x14ac:dyDescent="0.25">
      <c r="A601" s="238"/>
      <c r="B601" s="235"/>
      <c r="C601" s="236"/>
      <c r="D601" s="236"/>
      <c r="E601" s="236"/>
      <c r="F601" s="236"/>
    </row>
    <row r="602" spans="1:6" x14ac:dyDescent="0.25">
      <c r="A602" s="238"/>
      <c r="B602" s="235"/>
      <c r="C602" s="236"/>
      <c r="D602" s="236"/>
      <c r="E602" s="236"/>
      <c r="F602" s="236"/>
    </row>
    <row r="603" spans="1:6" x14ac:dyDescent="0.25">
      <c r="A603" s="238"/>
      <c r="B603" s="235"/>
      <c r="C603" s="236"/>
      <c r="D603" s="236"/>
      <c r="E603" s="236"/>
      <c r="F603" s="236"/>
    </row>
    <row r="604" spans="1:6" x14ac:dyDescent="0.25">
      <c r="A604" s="238"/>
      <c r="B604" s="235"/>
      <c r="C604" s="236"/>
      <c r="D604" s="236"/>
      <c r="E604" s="236"/>
      <c r="F604" s="236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3"/>
  <sheetViews>
    <sheetView showGridLines="0" workbookViewId="0">
      <selection activeCell="F26" sqref="F26"/>
    </sheetView>
  </sheetViews>
  <sheetFormatPr baseColWidth="10" defaultRowHeight="15" x14ac:dyDescent="0.25"/>
  <cols>
    <col min="1" max="1" width="14.28515625" style="245" customWidth="1"/>
    <col min="2" max="2" width="63.7109375" style="233" customWidth="1"/>
    <col min="3" max="3" width="15.7109375" style="237" bestFit="1" customWidth="1"/>
    <col min="4" max="4" width="17.140625" style="237" bestFit="1" customWidth="1"/>
    <col min="5" max="5" width="17.7109375" style="237" bestFit="1" customWidth="1"/>
    <col min="6" max="6" width="15.7109375" style="237" bestFit="1" customWidth="1"/>
    <col min="7" max="7" width="11.42578125" style="233"/>
    <col min="8" max="8" width="16.140625" style="233" bestFit="1" customWidth="1"/>
    <col min="9" max="16384" width="11.42578125" style="233"/>
  </cols>
  <sheetData>
    <row r="1" spans="1:9" x14ac:dyDescent="0.25">
      <c r="A1" s="244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9151169926.1900005</v>
      </c>
      <c r="D2" s="156">
        <v>188954303.94999999</v>
      </c>
      <c r="E2" s="156">
        <v>201690761.80000001</v>
      </c>
      <c r="F2" s="156">
        <v>9138433468.3400002</v>
      </c>
      <c r="H2" s="237">
        <f>+C2+D2-E2</f>
        <v>9138433468.3400021</v>
      </c>
      <c r="I2" s="237">
        <f>+F2-H2</f>
        <v>0</v>
      </c>
    </row>
    <row r="3" spans="1:9" x14ac:dyDescent="0.25">
      <c r="A3" s="158">
        <v>11</v>
      </c>
      <c r="B3" s="155" t="s">
        <v>322</v>
      </c>
      <c r="C3" s="156">
        <v>65599099.950000003</v>
      </c>
      <c r="D3" s="156">
        <v>120997311.95</v>
      </c>
      <c r="E3" s="156">
        <v>16304745</v>
      </c>
      <c r="F3" s="156">
        <v>170291666.90000001</v>
      </c>
    </row>
    <row r="4" spans="1:9" x14ac:dyDescent="0.25">
      <c r="A4" s="158">
        <v>1105</v>
      </c>
      <c r="B4" s="155" t="s">
        <v>323</v>
      </c>
      <c r="C4" s="156">
        <v>0</v>
      </c>
      <c r="D4" s="156">
        <v>0</v>
      </c>
      <c r="E4" s="156">
        <v>0</v>
      </c>
      <c r="F4" s="156">
        <v>0</v>
      </c>
    </row>
    <row r="5" spans="1:9" x14ac:dyDescent="0.25">
      <c r="A5" s="158">
        <v>110502</v>
      </c>
      <c r="B5" s="155" t="s">
        <v>324</v>
      </c>
      <c r="C5" s="156">
        <v>0</v>
      </c>
      <c r="D5" s="156">
        <v>0</v>
      </c>
      <c r="E5" s="156">
        <v>0</v>
      </c>
      <c r="F5" s="156">
        <v>0</v>
      </c>
    </row>
    <row r="6" spans="1:9" s="249" customFormat="1" x14ac:dyDescent="0.25">
      <c r="A6" s="246">
        <v>110502001</v>
      </c>
      <c r="B6" s="247" t="s">
        <v>325</v>
      </c>
      <c r="C6" s="248">
        <v>-2705355.31</v>
      </c>
      <c r="D6" s="248">
        <v>0</v>
      </c>
      <c r="E6" s="248">
        <v>0</v>
      </c>
      <c r="F6" s="248">
        <v>-2705355.31</v>
      </c>
    </row>
    <row r="7" spans="1:9" s="249" customFormat="1" x14ac:dyDescent="0.25">
      <c r="A7" s="246">
        <v>110502002</v>
      </c>
      <c r="B7" s="247" t="s">
        <v>326</v>
      </c>
      <c r="C7" s="248">
        <v>2705355.31</v>
      </c>
      <c r="D7" s="248">
        <v>0</v>
      </c>
      <c r="E7" s="248">
        <v>0</v>
      </c>
      <c r="F7" s="248">
        <v>2705355.31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65599099.950000003</v>
      </c>
      <c r="D9" s="156">
        <v>120997311.95</v>
      </c>
      <c r="E9" s="156">
        <v>16304745</v>
      </c>
      <c r="F9" s="156">
        <v>170291666.90000001</v>
      </c>
    </row>
    <row r="10" spans="1:9" x14ac:dyDescent="0.25">
      <c r="A10" s="158">
        <v>111005</v>
      </c>
      <c r="B10" s="155" t="s">
        <v>326</v>
      </c>
      <c r="C10" s="156">
        <v>65599099.950000003</v>
      </c>
      <c r="D10" s="156">
        <v>120997311.95</v>
      </c>
      <c r="E10" s="156">
        <v>16304745</v>
      </c>
      <c r="F10" s="156">
        <v>170291666.90000001</v>
      </c>
    </row>
    <row r="11" spans="1:9" s="239" customFormat="1" x14ac:dyDescent="0.25">
      <c r="A11" s="158">
        <v>111005001</v>
      </c>
      <c r="B11" s="155" t="s">
        <v>326</v>
      </c>
      <c r="C11" s="156">
        <v>65599099.950000003</v>
      </c>
      <c r="D11" s="156">
        <v>120997311.95</v>
      </c>
      <c r="E11" s="156">
        <v>16304745</v>
      </c>
      <c r="F11" s="156">
        <v>170291666.90000001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39" x14ac:dyDescent="0.25">
      <c r="A13" s="158">
        <v>1211</v>
      </c>
      <c r="B13" s="155" t="s">
        <v>550</v>
      </c>
      <c r="C13" s="156">
        <v>0</v>
      </c>
      <c r="D13" s="156">
        <v>0</v>
      </c>
      <c r="E13" s="156">
        <v>0</v>
      </c>
      <c r="F13" s="156">
        <v>0</v>
      </c>
    </row>
    <row r="14" spans="1:9" x14ac:dyDescent="0.25">
      <c r="A14" s="158">
        <v>121101</v>
      </c>
      <c r="B14" s="155" t="s">
        <v>329</v>
      </c>
      <c r="C14" s="156">
        <v>0</v>
      </c>
      <c r="D14" s="156">
        <v>0</v>
      </c>
      <c r="E14" s="156">
        <v>0</v>
      </c>
      <c r="F14" s="156">
        <v>0</v>
      </c>
    </row>
    <row r="15" spans="1:9" x14ac:dyDescent="0.25">
      <c r="A15" s="158">
        <v>121101001</v>
      </c>
      <c r="B15" s="155" t="s">
        <v>329</v>
      </c>
      <c r="C15" s="156">
        <v>0</v>
      </c>
      <c r="D15" s="156">
        <v>0</v>
      </c>
      <c r="E15" s="156">
        <v>0</v>
      </c>
      <c r="F15" s="156">
        <v>0</v>
      </c>
    </row>
    <row r="16" spans="1:9" ht="26.25" x14ac:dyDescent="0.25">
      <c r="A16" s="158">
        <v>1222</v>
      </c>
      <c r="B16" s="155" t="s">
        <v>330</v>
      </c>
      <c r="C16" s="156">
        <v>1000</v>
      </c>
      <c r="D16" s="156">
        <v>0</v>
      </c>
      <c r="E16" s="156">
        <v>0</v>
      </c>
      <c r="F16" s="156">
        <v>1000</v>
      </c>
    </row>
    <row r="17" spans="1:6" x14ac:dyDescent="0.25">
      <c r="A17" s="158">
        <v>122202</v>
      </c>
      <c r="B17" s="155" t="s">
        <v>331</v>
      </c>
      <c r="C17" s="156">
        <v>1000</v>
      </c>
      <c r="D17" s="156">
        <v>0</v>
      </c>
      <c r="E17" s="156">
        <v>0</v>
      </c>
      <c r="F17" s="156">
        <v>1000</v>
      </c>
    </row>
    <row r="18" spans="1:6" x14ac:dyDescent="0.25">
      <c r="A18" s="158">
        <v>122202001</v>
      </c>
      <c r="B18" s="155" t="s">
        <v>331</v>
      </c>
      <c r="C18" s="156">
        <v>1000</v>
      </c>
      <c r="D18" s="156">
        <v>0</v>
      </c>
      <c r="E18" s="156">
        <v>0</v>
      </c>
      <c r="F18" s="156">
        <v>1000</v>
      </c>
    </row>
    <row r="19" spans="1:6" x14ac:dyDescent="0.25">
      <c r="A19" s="158">
        <v>13</v>
      </c>
      <c r="B19" s="155" t="s">
        <v>149</v>
      </c>
      <c r="C19" s="156">
        <v>393970536</v>
      </c>
      <c r="D19" s="156">
        <v>38527006</v>
      </c>
      <c r="E19" s="156">
        <v>118163916</v>
      </c>
      <c r="F19" s="156">
        <v>314333626</v>
      </c>
    </row>
    <row r="20" spans="1:6" x14ac:dyDescent="0.25">
      <c r="A20" s="158">
        <v>1311</v>
      </c>
      <c r="B20" s="155" t="s">
        <v>332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131102</v>
      </c>
      <c r="B21" s="155" t="s">
        <v>333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131102003</v>
      </c>
      <c r="B22" s="155" t="s">
        <v>334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131104</v>
      </c>
      <c r="B23" s="155" t="s">
        <v>335</v>
      </c>
      <c r="C23" s="156">
        <v>0</v>
      </c>
      <c r="D23" s="156">
        <v>0</v>
      </c>
      <c r="E23" s="156">
        <v>0</v>
      </c>
      <c r="F23" s="156">
        <v>0</v>
      </c>
    </row>
    <row r="24" spans="1:6" x14ac:dyDescent="0.25">
      <c r="A24" s="158">
        <v>131104004</v>
      </c>
      <c r="B24" s="155" t="s">
        <v>336</v>
      </c>
      <c r="C24" s="156">
        <v>0</v>
      </c>
      <c r="D24" s="156">
        <v>0</v>
      </c>
      <c r="E24" s="156">
        <v>0</v>
      </c>
      <c r="F24" s="156">
        <v>0</v>
      </c>
    </row>
    <row r="25" spans="1:6" x14ac:dyDescent="0.25">
      <c r="A25" s="158">
        <v>131104008</v>
      </c>
      <c r="B25" s="155" t="s">
        <v>335</v>
      </c>
      <c r="C25" s="156">
        <v>0</v>
      </c>
      <c r="D25" s="156">
        <v>0</v>
      </c>
      <c r="E25" s="156">
        <v>0</v>
      </c>
      <c r="F25" s="156">
        <v>0</v>
      </c>
    </row>
    <row r="26" spans="1:6" x14ac:dyDescent="0.25">
      <c r="A26" s="158">
        <v>1316</v>
      </c>
      <c r="B26" s="155" t="s">
        <v>238</v>
      </c>
      <c r="C26" s="156">
        <v>329191298</v>
      </c>
      <c r="D26" s="156">
        <v>30419316</v>
      </c>
      <c r="E26" s="156">
        <v>114110071</v>
      </c>
      <c r="F26" s="156">
        <v>245500543</v>
      </c>
    </row>
    <row r="27" spans="1:6" x14ac:dyDescent="0.25">
      <c r="A27" s="158">
        <v>131604</v>
      </c>
      <c r="B27" s="155" t="s">
        <v>54</v>
      </c>
      <c r="C27" s="156">
        <v>228754456</v>
      </c>
      <c r="D27" s="156">
        <v>16304745</v>
      </c>
      <c r="E27" s="156">
        <v>99995500</v>
      </c>
      <c r="F27" s="156">
        <v>145063701</v>
      </c>
    </row>
    <row r="28" spans="1:6" x14ac:dyDescent="0.25">
      <c r="A28" s="158">
        <v>131604001</v>
      </c>
      <c r="B28" s="155" t="s">
        <v>54</v>
      </c>
      <c r="C28" s="156">
        <v>228754456</v>
      </c>
      <c r="D28" s="156">
        <v>16304745</v>
      </c>
      <c r="E28" s="156">
        <v>99995500</v>
      </c>
      <c r="F28" s="156">
        <v>145063701</v>
      </c>
    </row>
    <row r="29" spans="1:6" x14ac:dyDescent="0.25">
      <c r="A29" s="158">
        <v>131606</v>
      </c>
      <c r="B29" s="155" t="s">
        <v>116</v>
      </c>
      <c r="C29" s="156">
        <v>100436842</v>
      </c>
      <c r="D29" s="156">
        <v>14114571</v>
      </c>
      <c r="E29" s="156">
        <v>14114571</v>
      </c>
      <c r="F29" s="156">
        <v>100436842</v>
      </c>
    </row>
    <row r="30" spans="1:6" x14ac:dyDescent="0.25">
      <c r="A30" s="158">
        <v>131606001</v>
      </c>
      <c r="B30" s="155" t="s">
        <v>116</v>
      </c>
      <c r="C30" s="156">
        <v>100436842</v>
      </c>
      <c r="D30" s="156">
        <v>14114571</v>
      </c>
      <c r="E30" s="156">
        <v>14114571</v>
      </c>
      <c r="F30" s="156">
        <v>100436842</v>
      </c>
    </row>
    <row r="31" spans="1:6" x14ac:dyDescent="0.25">
      <c r="A31" s="158">
        <v>1317</v>
      </c>
      <c r="B31" s="155" t="s">
        <v>337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131720</v>
      </c>
      <c r="B32" s="155" t="s">
        <v>338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131720001</v>
      </c>
      <c r="B33" s="155" t="s">
        <v>338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1337</v>
      </c>
      <c r="B34" s="155" t="s">
        <v>339</v>
      </c>
      <c r="C34" s="156">
        <v>0</v>
      </c>
      <c r="D34" s="156">
        <v>0</v>
      </c>
      <c r="E34" s="156">
        <v>0</v>
      </c>
      <c r="F34" s="156">
        <v>0</v>
      </c>
    </row>
    <row r="35" spans="1:6" x14ac:dyDescent="0.25">
      <c r="A35" s="158">
        <v>133712</v>
      </c>
      <c r="B35" s="155" t="s">
        <v>243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133712001</v>
      </c>
      <c r="B36" s="155" t="s">
        <v>243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</v>
      </c>
      <c r="B37" s="155" t="s">
        <v>340</v>
      </c>
      <c r="C37" s="156">
        <v>64779238</v>
      </c>
      <c r="D37" s="156">
        <v>8107690</v>
      </c>
      <c r="E37" s="156">
        <v>4053845</v>
      </c>
      <c r="F37" s="156">
        <v>68833083</v>
      </c>
    </row>
    <row r="38" spans="1:6" x14ac:dyDescent="0.25">
      <c r="A38" s="158">
        <v>138405</v>
      </c>
      <c r="B38" s="155" t="s">
        <v>274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138405001</v>
      </c>
      <c r="B39" s="155" t="s">
        <v>274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138416</v>
      </c>
      <c r="B40" s="155" t="s">
        <v>341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138416001</v>
      </c>
      <c r="B41" s="155" t="s">
        <v>341</v>
      </c>
      <c r="C41" s="156">
        <v>0</v>
      </c>
      <c r="D41" s="156">
        <v>0</v>
      </c>
      <c r="E41" s="156">
        <v>0</v>
      </c>
      <c r="F41" s="156">
        <v>0</v>
      </c>
    </row>
    <row r="42" spans="1:6" x14ac:dyDescent="0.25">
      <c r="A42" s="158">
        <v>138421</v>
      </c>
      <c r="B42" s="155" t="s">
        <v>251</v>
      </c>
      <c r="C42" s="156">
        <v>0</v>
      </c>
      <c r="D42" s="156">
        <v>0</v>
      </c>
      <c r="E42" s="156">
        <v>0</v>
      </c>
      <c r="F42" s="156">
        <v>0</v>
      </c>
    </row>
    <row r="43" spans="1:6" x14ac:dyDescent="0.25">
      <c r="A43" s="158">
        <v>138421001</v>
      </c>
      <c r="B43" s="155" t="s">
        <v>251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138426</v>
      </c>
      <c r="B44" s="155" t="s">
        <v>342</v>
      </c>
      <c r="C44" s="156">
        <v>65538538</v>
      </c>
      <c r="D44" s="156">
        <v>8107690</v>
      </c>
      <c r="E44" s="156">
        <v>4053845</v>
      </c>
      <c r="F44" s="156">
        <v>69592383</v>
      </c>
    </row>
    <row r="45" spans="1:6" x14ac:dyDescent="0.25">
      <c r="A45" s="158">
        <v>138426001</v>
      </c>
      <c r="B45" s="155" t="s">
        <v>342</v>
      </c>
      <c r="C45" s="156">
        <v>65538538</v>
      </c>
      <c r="D45" s="156">
        <v>8107690</v>
      </c>
      <c r="E45" s="156">
        <v>4053845</v>
      </c>
      <c r="F45" s="156">
        <v>69592383</v>
      </c>
    </row>
    <row r="46" spans="1:6" x14ac:dyDescent="0.25">
      <c r="A46" s="158">
        <v>138432</v>
      </c>
      <c r="B46" s="155" t="s">
        <v>343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138432001</v>
      </c>
      <c r="B47" s="155" t="s">
        <v>343</v>
      </c>
      <c r="C47" s="156">
        <v>0</v>
      </c>
      <c r="D47" s="156">
        <v>0</v>
      </c>
      <c r="E47" s="156">
        <v>0</v>
      </c>
      <c r="F47" s="156">
        <v>0</v>
      </c>
    </row>
    <row r="48" spans="1:6" x14ac:dyDescent="0.25">
      <c r="A48" s="158">
        <v>138435</v>
      </c>
      <c r="B48" s="155" t="s">
        <v>344</v>
      </c>
      <c r="C48" s="156">
        <v>0</v>
      </c>
      <c r="D48" s="156">
        <v>0</v>
      </c>
      <c r="E48" s="156">
        <v>0</v>
      </c>
      <c r="F48" s="156">
        <v>0</v>
      </c>
    </row>
    <row r="49" spans="1:6" x14ac:dyDescent="0.25">
      <c r="A49" s="158">
        <v>138435001</v>
      </c>
      <c r="B49" s="155" t="s">
        <v>344</v>
      </c>
      <c r="C49" s="156">
        <v>0</v>
      </c>
      <c r="D49" s="156">
        <v>0</v>
      </c>
      <c r="E49" s="156">
        <v>0</v>
      </c>
      <c r="F49" s="156">
        <v>0</v>
      </c>
    </row>
    <row r="50" spans="1:6" x14ac:dyDescent="0.25">
      <c r="A50" s="158">
        <v>138490</v>
      </c>
      <c r="B50" s="155" t="s">
        <v>51</v>
      </c>
      <c r="C50" s="156">
        <v>-759300</v>
      </c>
      <c r="D50" s="156">
        <v>0</v>
      </c>
      <c r="E50" s="156">
        <v>0</v>
      </c>
      <c r="F50" s="156">
        <v>-759300</v>
      </c>
    </row>
    <row r="51" spans="1:6" x14ac:dyDescent="0.25">
      <c r="A51" s="158">
        <v>138490001</v>
      </c>
      <c r="B51" s="155" t="s">
        <v>51</v>
      </c>
      <c r="C51" s="156">
        <v>-759300</v>
      </c>
      <c r="D51" s="156">
        <v>0</v>
      </c>
      <c r="E51" s="156">
        <v>0</v>
      </c>
      <c r="F51" s="156">
        <v>-759300</v>
      </c>
    </row>
    <row r="52" spans="1:6" x14ac:dyDescent="0.25">
      <c r="A52" s="158">
        <v>1385</v>
      </c>
      <c r="B52" s="155" t="s">
        <v>551</v>
      </c>
      <c r="C52" s="156">
        <v>0</v>
      </c>
      <c r="D52" s="156">
        <v>0</v>
      </c>
      <c r="E52" s="156">
        <v>0</v>
      </c>
      <c r="F52" s="156">
        <v>0</v>
      </c>
    </row>
    <row r="53" spans="1:6" x14ac:dyDescent="0.25">
      <c r="A53" s="158">
        <v>138510</v>
      </c>
      <c r="B53" s="155" t="s">
        <v>552</v>
      </c>
      <c r="C53" s="156">
        <v>0</v>
      </c>
      <c r="D53" s="156">
        <v>0</v>
      </c>
      <c r="E53" s="156">
        <v>0</v>
      </c>
      <c r="F53" s="156">
        <v>0</v>
      </c>
    </row>
    <row r="54" spans="1:6" ht="26.25" x14ac:dyDescent="0.25">
      <c r="A54" s="158">
        <v>138510009</v>
      </c>
      <c r="B54" s="155" t="s">
        <v>553</v>
      </c>
      <c r="C54" s="156">
        <v>0</v>
      </c>
      <c r="D54" s="156">
        <v>0</v>
      </c>
      <c r="E54" s="156">
        <v>0</v>
      </c>
      <c r="F54" s="156">
        <v>0</v>
      </c>
    </row>
    <row r="55" spans="1:6" x14ac:dyDescent="0.25">
      <c r="A55" s="158">
        <v>1386</v>
      </c>
      <c r="B55" s="155" t="s">
        <v>554</v>
      </c>
      <c r="C55" s="156">
        <v>0</v>
      </c>
      <c r="D55" s="156">
        <v>0</v>
      </c>
      <c r="E55" s="156">
        <v>0</v>
      </c>
      <c r="F55" s="156">
        <v>0</v>
      </c>
    </row>
    <row r="56" spans="1:6" x14ac:dyDescent="0.25">
      <c r="A56" s="158">
        <v>138610</v>
      </c>
      <c r="B56" s="155" t="s">
        <v>552</v>
      </c>
      <c r="C56" s="156">
        <v>0</v>
      </c>
      <c r="D56" s="156">
        <v>0</v>
      </c>
      <c r="E56" s="156">
        <v>0</v>
      </c>
      <c r="F56" s="156">
        <v>0</v>
      </c>
    </row>
    <row r="57" spans="1:6" ht="26.25" x14ac:dyDescent="0.25">
      <c r="A57" s="158">
        <v>138610009</v>
      </c>
      <c r="B57" s="155" t="s">
        <v>553</v>
      </c>
      <c r="C57" s="156">
        <v>0</v>
      </c>
      <c r="D57" s="156">
        <v>0</v>
      </c>
      <c r="E57" s="156">
        <v>0</v>
      </c>
      <c r="F57" s="156">
        <v>0</v>
      </c>
    </row>
    <row r="58" spans="1:6" x14ac:dyDescent="0.25">
      <c r="A58" s="158">
        <v>15</v>
      </c>
      <c r="B58" s="155" t="s">
        <v>152</v>
      </c>
      <c r="C58" s="156">
        <v>523634259.58999997</v>
      </c>
      <c r="D58" s="156">
        <v>0</v>
      </c>
      <c r="E58" s="156">
        <v>0</v>
      </c>
      <c r="F58" s="156">
        <v>523634259.58999997</v>
      </c>
    </row>
    <row r="59" spans="1:6" x14ac:dyDescent="0.25">
      <c r="A59" s="158">
        <v>1505</v>
      </c>
      <c r="B59" s="155" t="s">
        <v>345</v>
      </c>
      <c r="C59" s="156">
        <v>378930555.92000002</v>
      </c>
      <c r="D59" s="156">
        <v>0</v>
      </c>
      <c r="E59" s="156">
        <v>0</v>
      </c>
      <c r="F59" s="156">
        <v>378930555.92000002</v>
      </c>
    </row>
    <row r="60" spans="1:6" s="249" customFormat="1" x14ac:dyDescent="0.25">
      <c r="A60" s="246">
        <v>150506</v>
      </c>
      <c r="B60" s="247" t="s">
        <v>240</v>
      </c>
      <c r="C60" s="248">
        <v>378930555.92000002</v>
      </c>
      <c r="D60" s="248">
        <v>0</v>
      </c>
      <c r="E60" s="248">
        <v>0</v>
      </c>
      <c r="F60" s="248">
        <v>378930555.92000002</v>
      </c>
    </row>
    <row r="61" spans="1:6" x14ac:dyDescent="0.25">
      <c r="A61" s="158">
        <v>150506001</v>
      </c>
      <c r="B61" s="155" t="s">
        <v>240</v>
      </c>
      <c r="C61" s="156">
        <v>378930555.92000002</v>
      </c>
      <c r="D61" s="156">
        <v>0</v>
      </c>
      <c r="E61" s="156">
        <v>0</v>
      </c>
      <c r="F61" s="156">
        <v>378930555.92000002</v>
      </c>
    </row>
    <row r="62" spans="1:6" x14ac:dyDescent="0.25">
      <c r="A62" s="158">
        <v>1510</v>
      </c>
      <c r="B62" s="155" t="s">
        <v>346</v>
      </c>
      <c r="C62" s="156">
        <v>146640145.88</v>
      </c>
      <c r="D62" s="156">
        <v>0</v>
      </c>
      <c r="E62" s="156">
        <v>0</v>
      </c>
      <c r="F62" s="156">
        <v>146640145.88</v>
      </c>
    </row>
    <row r="63" spans="1:6" s="249" customFormat="1" x14ac:dyDescent="0.25">
      <c r="A63" s="246">
        <v>151029</v>
      </c>
      <c r="B63" s="247" t="s">
        <v>155</v>
      </c>
      <c r="C63" s="248">
        <v>146640145.88</v>
      </c>
      <c r="D63" s="248">
        <v>0</v>
      </c>
      <c r="E63" s="248">
        <v>0</v>
      </c>
      <c r="F63" s="248">
        <v>146640145.88</v>
      </c>
    </row>
    <row r="64" spans="1:6" x14ac:dyDescent="0.25">
      <c r="A64" s="158">
        <v>151029001</v>
      </c>
      <c r="B64" s="155" t="s">
        <v>155</v>
      </c>
      <c r="C64" s="156">
        <v>146640145.88</v>
      </c>
      <c r="D64" s="156">
        <v>0</v>
      </c>
      <c r="E64" s="156">
        <v>0</v>
      </c>
      <c r="F64" s="156">
        <v>146640145.88</v>
      </c>
    </row>
    <row r="65" spans="1:6" x14ac:dyDescent="0.25">
      <c r="A65" s="158">
        <v>1514</v>
      </c>
      <c r="B65" s="155" t="s">
        <v>347</v>
      </c>
      <c r="C65" s="156">
        <v>-32331680.739999998</v>
      </c>
      <c r="D65" s="156">
        <v>0</v>
      </c>
      <c r="E65" s="156">
        <v>0</v>
      </c>
      <c r="F65" s="156">
        <v>-32331680.739999998</v>
      </c>
    </row>
    <row r="66" spans="1:6" x14ac:dyDescent="0.25">
      <c r="A66" s="158">
        <v>151402</v>
      </c>
      <c r="B66" s="155" t="s">
        <v>348</v>
      </c>
      <c r="C66" s="156">
        <v>-41220575.229999997</v>
      </c>
      <c r="D66" s="156">
        <v>0</v>
      </c>
      <c r="E66" s="156">
        <v>0</v>
      </c>
      <c r="F66" s="156">
        <v>-41220575.229999997</v>
      </c>
    </row>
    <row r="67" spans="1:6" s="249" customFormat="1" x14ac:dyDescent="0.25">
      <c r="A67" s="246">
        <v>151402001</v>
      </c>
      <c r="B67" s="247" t="s">
        <v>348</v>
      </c>
      <c r="C67" s="248">
        <v>-41220575.229999997</v>
      </c>
      <c r="D67" s="248">
        <v>0</v>
      </c>
      <c r="E67" s="248">
        <v>0</v>
      </c>
      <c r="F67" s="248">
        <v>-41220575.229999997</v>
      </c>
    </row>
    <row r="68" spans="1:6" s="249" customFormat="1" x14ac:dyDescent="0.25">
      <c r="A68" s="246">
        <v>151404</v>
      </c>
      <c r="B68" s="247" t="s">
        <v>555</v>
      </c>
      <c r="C68" s="248">
        <v>1128179</v>
      </c>
      <c r="D68" s="248">
        <v>0</v>
      </c>
      <c r="E68" s="248">
        <v>0</v>
      </c>
      <c r="F68" s="248">
        <v>1128179</v>
      </c>
    </row>
    <row r="69" spans="1:6" x14ac:dyDescent="0.25">
      <c r="A69" s="158">
        <v>151404001</v>
      </c>
      <c r="B69" s="155" t="s">
        <v>555</v>
      </c>
      <c r="C69" s="156">
        <v>1128179</v>
      </c>
      <c r="D69" s="156">
        <v>0</v>
      </c>
      <c r="E69" s="156">
        <v>0</v>
      </c>
      <c r="F69" s="156">
        <v>1128179</v>
      </c>
    </row>
    <row r="70" spans="1:6" x14ac:dyDescent="0.25">
      <c r="A70" s="158">
        <v>151408</v>
      </c>
      <c r="B70" s="155" t="s">
        <v>349</v>
      </c>
      <c r="C70" s="156">
        <v>0</v>
      </c>
      <c r="D70" s="156">
        <v>0</v>
      </c>
      <c r="E70" s="156">
        <v>0</v>
      </c>
      <c r="F70" s="156">
        <v>0</v>
      </c>
    </row>
    <row r="71" spans="1:6" x14ac:dyDescent="0.25">
      <c r="A71" s="158">
        <v>151408001</v>
      </c>
      <c r="B71" s="155" t="s">
        <v>349</v>
      </c>
      <c r="C71" s="156">
        <v>0</v>
      </c>
      <c r="D71" s="156">
        <v>0</v>
      </c>
      <c r="E71" s="156">
        <v>0</v>
      </c>
      <c r="F71" s="156">
        <v>0</v>
      </c>
    </row>
    <row r="72" spans="1:6" x14ac:dyDescent="0.25">
      <c r="A72" s="158">
        <v>151409</v>
      </c>
      <c r="B72" s="155" t="s">
        <v>350</v>
      </c>
      <c r="C72" s="156">
        <v>0</v>
      </c>
      <c r="D72" s="156">
        <v>0</v>
      </c>
      <c r="E72" s="156">
        <v>0</v>
      </c>
      <c r="F72" s="156">
        <v>0</v>
      </c>
    </row>
    <row r="73" spans="1:6" x14ac:dyDescent="0.25">
      <c r="A73" s="158">
        <v>151409001</v>
      </c>
      <c r="B73" s="155" t="s">
        <v>350</v>
      </c>
      <c r="C73" s="156">
        <v>0</v>
      </c>
      <c r="D73" s="156">
        <v>0</v>
      </c>
      <c r="E73" s="156">
        <v>0</v>
      </c>
      <c r="F73" s="156">
        <v>0</v>
      </c>
    </row>
    <row r="74" spans="1:6" s="249" customFormat="1" x14ac:dyDescent="0.25">
      <c r="A74" s="246">
        <v>151417</v>
      </c>
      <c r="B74" s="247" t="s">
        <v>351</v>
      </c>
      <c r="C74" s="248">
        <v>250275.49</v>
      </c>
      <c r="D74" s="248">
        <v>0</v>
      </c>
      <c r="E74" s="248">
        <v>0</v>
      </c>
      <c r="F74" s="248">
        <v>250275.49</v>
      </c>
    </row>
    <row r="75" spans="1:6" s="249" customFormat="1" x14ac:dyDescent="0.25">
      <c r="A75" s="246">
        <v>151417001</v>
      </c>
      <c r="B75" s="247" t="s">
        <v>351</v>
      </c>
      <c r="C75" s="248">
        <v>250275.49</v>
      </c>
      <c r="D75" s="248">
        <v>0</v>
      </c>
      <c r="E75" s="248">
        <v>0</v>
      </c>
      <c r="F75" s="248">
        <v>250275.49</v>
      </c>
    </row>
    <row r="76" spans="1:6" x14ac:dyDescent="0.25">
      <c r="A76" s="158">
        <v>151421</v>
      </c>
      <c r="B76" s="155" t="s">
        <v>352</v>
      </c>
      <c r="C76" s="156">
        <v>0</v>
      </c>
      <c r="D76" s="156">
        <v>0</v>
      </c>
      <c r="E76" s="156">
        <v>0</v>
      </c>
      <c r="F76" s="156">
        <v>0</v>
      </c>
    </row>
    <row r="77" spans="1:6" x14ac:dyDescent="0.25">
      <c r="A77" s="158">
        <v>151421001</v>
      </c>
      <c r="B77" s="155" t="s">
        <v>352</v>
      </c>
      <c r="C77" s="156">
        <v>0</v>
      </c>
      <c r="D77" s="156">
        <v>0</v>
      </c>
      <c r="E77" s="156">
        <v>0</v>
      </c>
      <c r="F77" s="156">
        <v>0</v>
      </c>
    </row>
    <row r="78" spans="1:6" s="249" customFormat="1" x14ac:dyDescent="0.25">
      <c r="A78" s="246">
        <v>151490</v>
      </c>
      <c r="B78" s="247" t="s">
        <v>353</v>
      </c>
      <c r="C78" s="248">
        <v>7510440</v>
      </c>
      <c r="D78" s="248">
        <v>0</v>
      </c>
      <c r="E78" s="248">
        <v>0</v>
      </c>
      <c r="F78" s="248">
        <v>7510440</v>
      </c>
    </row>
    <row r="79" spans="1:6" s="249" customFormat="1" x14ac:dyDescent="0.25">
      <c r="A79" s="246">
        <v>151490001</v>
      </c>
      <c r="B79" s="247" t="s">
        <v>353</v>
      </c>
      <c r="C79" s="248">
        <v>7510440</v>
      </c>
      <c r="D79" s="248">
        <v>0</v>
      </c>
      <c r="E79" s="248">
        <v>0</v>
      </c>
      <c r="F79" s="248">
        <v>7510440</v>
      </c>
    </row>
    <row r="80" spans="1:6" s="249" customFormat="1" x14ac:dyDescent="0.25">
      <c r="A80" s="246">
        <v>1520</v>
      </c>
      <c r="B80" s="247" t="s">
        <v>354</v>
      </c>
      <c r="C80" s="248">
        <v>30395238.530000001</v>
      </c>
      <c r="D80" s="248">
        <v>0</v>
      </c>
      <c r="E80" s="248">
        <v>0</v>
      </c>
      <c r="F80" s="248">
        <v>30395238.530000001</v>
      </c>
    </row>
    <row r="81" spans="1:6" s="249" customFormat="1" x14ac:dyDescent="0.25">
      <c r="A81" s="246">
        <v>152007</v>
      </c>
      <c r="B81" s="247" t="s">
        <v>240</v>
      </c>
      <c r="C81" s="248">
        <v>30395238.530000001</v>
      </c>
      <c r="D81" s="248">
        <v>0</v>
      </c>
      <c r="E81" s="248">
        <v>0</v>
      </c>
      <c r="F81" s="248">
        <v>30395238.530000001</v>
      </c>
    </row>
    <row r="82" spans="1:6" s="249" customFormat="1" x14ac:dyDescent="0.25">
      <c r="A82" s="246">
        <v>152007001</v>
      </c>
      <c r="B82" s="247" t="s">
        <v>240</v>
      </c>
      <c r="C82" s="248">
        <v>30395238.530000001</v>
      </c>
      <c r="D82" s="248">
        <v>0</v>
      </c>
      <c r="E82" s="248">
        <v>0</v>
      </c>
      <c r="F82" s="248">
        <v>30395238.530000001</v>
      </c>
    </row>
    <row r="83" spans="1:6" x14ac:dyDescent="0.25">
      <c r="A83" s="158">
        <v>16</v>
      </c>
      <c r="B83" s="155" t="s">
        <v>355</v>
      </c>
      <c r="C83" s="156">
        <v>7594263968.7299995</v>
      </c>
      <c r="D83" s="156">
        <v>29238300</v>
      </c>
      <c r="E83" s="156">
        <v>35687402</v>
      </c>
      <c r="F83" s="156">
        <v>7587814866.7299995</v>
      </c>
    </row>
    <row r="84" spans="1:6" s="249" customFormat="1" x14ac:dyDescent="0.25">
      <c r="A84" s="246">
        <v>1605</v>
      </c>
      <c r="B84" s="247" t="s">
        <v>356</v>
      </c>
      <c r="C84" s="248">
        <v>1999777166.71</v>
      </c>
      <c r="D84" s="248">
        <v>0</v>
      </c>
      <c r="E84" s="248">
        <v>0</v>
      </c>
      <c r="F84" s="248">
        <v>1999777166.71</v>
      </c>
    </row>
    <row r="85" spans="1:6" s="249" customFormat="1" x14ac:dyDescent="0.25">
      <c r="A85" s="246">
        <v>160501</v>
      </c>
      <c r="B85" s="247" t="s">
        <v>162</v>
      </c>
      <c r="C85" s="248">
        <v>1999777166.71</v>
      </c>
      <c r="D85" s="248">
        <v>0</v>
      </c>
      <c r="E85" s="248">
        <v>0</v>
      </c>
      <c r="F85" s="248">
        <v>1999777166.71</v>
      </c>
    </row>
    <row r="86" spans="1:6" s="249" customFormat="1" x14ac:dyDescent="0.25">
      <c r="A86" s="246">
        <v>160501001</v>
      </c>
      <c r="B86" s="247" t="s">
        <v>162</v>
      </c>
      <c r="C86" s="248">
        <v>1999777166.71</v>
      </c>
      <c r="D86" s="248">
        <v>0</v>
      </c>
      <c r="E86" s="248">
        <v>0</v>
      </c>
      <c r="F86" s="248">
        <v>1999777166.71</v>
      </c>
    </row>
    <row r="87" spans="1:6" x14ac:dyDescent="0.25">
      <c r="A87" s="158">
        <v>1615</v>
      </c>
      <c r="B87" s="155" t="s">
        <v>357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161501</v>
      </c>
      <c r="B88" s="155" t="s">
        <v>68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161501001</v>
      </c>
      <c r="B89" s="155" t="s">
        <v>68</v>
      </c>
      <c r="C89" s="156">
        <v>0</v>
      </c>
      <c r="D89" s="156">
        <v>0</v>
      </c>
      <c r="E89" s="156">
        <v>0</v>
      </c>
      <c r="F89" s="156">
        <v>0</v>
      </c>
    </row>
    <row r="90" spans="1:6" x14ac:dyDescent="0.25">
      <c r="A90" s="158">
        <v>1635</v>
      </c>
      <c r="B90" s="155" t="s">
        <v>358</v>
      </c>
      <c r="C90" s="156">
        <v>521324208.51999998</v>
      </c>
      <c r="D90" s="156">
        <v>17885700</v>
      </c>
      <c r="E90" s="156">
        <v>11662000</v>
      </c>
      <c r="F90" s="156">
        <v>527547908.51999998</v>
      </c>
    </row>
    <row r="91" spans="1:6" s="249" customFormat="1" x14ac:dyDescent="0.25">
      <c r="A91" s="246">
        <v>163501</v>
      </c>
      <c r="B91" s="247" t="s">
        <v>71</v>
      </c>
      <c r="C91" s="248">
        <v>421250456.51999998</v>
      </c>
      <c r="D91" s="248">
        <v>17885700</v>
      </c>
      <c r="E91" s="248">
        <v>0</v>
      </c>
      <c r="F91" s="248">
        <v>439136156.51999998</v>
      </c>
    </row>
    <row r="92" spans="1:6" s="249" customFormat="1" x14ac:dyDescent="0.25">
      <c r="A92" s="246">
        <v>163501001</v>
      </c>
      <c r="B92" s="247" t="s">
        <v>359</v>
      </c>
      <c r="C92" s="248">
        <v>43666807.450000003</v>
      </c>
      <c r="D92" s="248">
        <v>0</v>
      </c>
      <c r="E92" s="248">
        <v>0</v>
      </c>
      <c r="F92" s="248">
        <v>43666807.450000003</v>
      </c>
    </row>
    <row r="93" spans="1:6" s="249" customFormat="1" x14ac:dyDescent="0.25">
      <c r="A93" s="246">
        <v>163501004</v>
      </c>
      <c r="B93" s="247" t="s">
        <v>158</v>
      </c>
      <c r="C93" s="248">
        <v>52523789.899999999</v>
      </c>
      <c r="D93" s="248">
        <v>17885700</v>
      </c>
      <c r="E93" s="248">
        <v>0</v>
      </c>
      <c r="F93" s="248">
        <v>70409489.900000006</v>
      </c>
    </row>
    <row r="94" spans="1:6" s="249" customFormat="1" x14ac:dyDescent="0.25">
      <c r="A94" s="246">
        <v>163501008</v>
      </c>
      <c r="B94" s="247" t="s">
        <v>164</v>
      </c>
      <c r="C94" s="248">
        <v>123697500</v>
      </c>
      <c r="D94" s="248">
        <v>0</v>
      </c>
      <c r="E94" s="248">
        <v>0</v>
      </c>
      <c r="F94" s="248">
        <v>123697500</v>
      </c>
    </row>
    <row r="95" spans="1:6" s="249" customFormat="1" x14ac:dyDescent="0.25">
      <c r="A95" s="246">
        <v>163501009</v>
      </c>
      <c r="B95" s="247" t="s">
        <v>165</v>
      </c>
      <c r="C95" s="248">
        <v>0</v>
      </c>
      <c r="D95" s="248">
        <v>0</v>
      </c>
      <c r="E95" s="248">
        <v>0</v>
      </c>
      <c r="F95" s="248">
        <v>0</v>
      </c>
    </row>
    <row r="96" spans="1:6" s="249" customFormat="1" x14ac:dyDescent="0.25">
      <c r="A96" s="246">
        <v>163501012</v>
      </c>
      <c r="B96" s="247" t="s">
        <v>173</v>
      </c>
      <c r="C96" s="248">
        <v>128110792</v>
      </c>
      <c r="D96" s="248">
        <v>0</v>
      </c>
      <c r="E96" s="248">
        <v>0</v>
      </c>
      <c r="F96" s="248">
        <v>128110792</v>
      </c>
    </row>
    <row r="97" spans="1:6" s="249" customFormat="1" x14ac:dyDescent="0.25">
      <c r="A97" s="246">
        <v>163501015</v>
      </c>
      <c r="B97" s="247" t="s">
        <v>360</v>
      </c>
      <c r="C97" s="248">
        <v>73251567.170000002</v>
      </c>
      <c r="D97" s="248">
        <v>0</v>
      </c>
      <c r="E97" s="248">
        <v>0</v>
      </c>
      <c r="F97" s="248">
        <v>73251567.170000002</v>
      </c>
    </row>
    <row r="98" spans="1:6" x14ac:dyDescent="0.25">
      <c r="A98" s="158">
        <v>163502</v>
      </c>
      <c r="B98" s="155" t="s">
        <v>72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163502006</v>
      </c>
      <c r="B99" s="155" t="s">
        <v>175</v>
      </c>
      <c r="C99" s="156">
        <v>0</v>
      </c>
      <c r="D99" s="156">
        <v>0</v>
      </c>
      <c r="E99" s="156">
        <v>0</v>
      </c>
      <c r="F99" s="156">
        <v>0</v>
      </c>
    </row>
    <row r="100" spans="1:6" s="249" customFormat="1" x14ac:dyDescent="0.25">
      <c r="A100" s="246">
        <v>163503</v>
      </c>
      <c r="B100" s="247" t="s">
        <v>73</v>
      </c>
      <c r="C100" s="248">
        <v>5747611</v>
      </c>
      <c r="D100" s="248">
        <v>0</v>
      </c>
      <c r="E100" s="248">
        <v>0</v>
      </c>
      <c r="F100" s="248">
        <v>5747611</v>
      </c>
    </row>
    <row r="101" spans="1:6" s="249" customFormat="1" x14ac:dyDescent="0.25">
      <c r="A101" s="246">
        <v>163503001</v>
      </c>
      <c r="B101" s="247" t="s">
        <v>178</v>
      </c>
      <c r="C101" s="248">
        <v>5747611</v>
      </c>
      <c r="D101" s="248">
        <v>0</v>
      </c>
      <c r="E101" s="248">
        <v>0</v>
      </c>
      <c r="F101" s="248">
        <v>5747611</v>
      </c>
    </row>
    <row r="102" spans="1:6" x14ac:dyDescent="0.25">
      <c r="A102" s="158">
        <v>163503002</v>
      </c>
      <c r="B102" s="155" t="s">
        <v>179</v>
      </c>
      <c r="C102" s="156">
        <v>0</v>
      </c>
      <c r="D102" s="156">
        <v>0</v>
      </c>
      <c r="E102" s="156">
        <v>0</v>
      </c>
      <c r="F102" s="156">
        <v>0</v>
      </c>
    </row>
    <row r="103" spans="1:6" s="249" customFormat="1" x14ac:dyDescent="0.25">
      <c r="A103" s="246">
        <v>163504</v>
      </c>
      <c r="B103" s="247" t="s">
        <v>280</v>
      </c>
      <c r="C103" s="248">
        <v>49402641</v>
      </c>
      <c r="D103" s="248">
        <v>0</v>
      </c>
      <c r="E103" s="248">
        <v>11662000</v>
      </c>
      <c r="F103" s="248">
        <v>37740641</v>
      </c>
    </row>
    <row r="104" spans="1:6" s="249" customFormat="1" x14ac:dyDescent="0.25">
      <c r="A104" s="246">
        <v>163504001</v>
      </c>
      <c r="B104" s="247" t="s">
        <v>160</v>
      </c>
      <c r="C104" s="248">
        <v>16312276</v>
      </c>
      <c r="D104" s="248">
        <v>0</v>
      </c>
      <c r="E104" s="248">
        <v>0</v>
      </c>
      <c r="F104" s="248">
        <v>16312276</v>
      </c>
    </row>
    <row r="105" spans="1:6" s="249" customFormat="1" x14ac:dyDescent="0.25">
      <c r="A105" s="246">
        <v>163504002</v>
      </c>
      <c r="B105" s="247" t="s">
        <v>168</v>
      </c>
      <c r="C105" s="248">
        <v>33090365</v>
      </c>
      <c r="D105" s="248">
        <v>0</v>
      </c>
      <c r="E105" s="248">
        <v>11662000</v>
      </c>
      <c r="F105" s="248">
        <v>21428365</v>
      </c>
    </row>
    <row r="106" spans="1:6" s="249" customFormat="1" x14ac:dyDescent="0.25">
      <c r="A106" s="246">
        <v>163504007</v>
      </c>
      <c r="B106" s="247" t="s">
        <v>361</v>
      </c>
      <c r="C106" s="248">
        <v>0</v>
      </c>
      <c r="D106" s="248">
        <v>0</v>
      </c>
      <c r="E106" s="248">
        <v>0</v>
      </c>
      <c r="F106" s="248">
        <v>0</v>
      </c>
    </row>
    <row r="107" spans="1:6" x14ac:dyDescent="0.25">
      <c r="A107" s="158">
        <v>163507</v>
      </c>
      <c r="B107" s="155" t="s">
        <v>70</v>
      </c>
      <c r="C107" s="156">
        <v>0</v>
      </c>
      <c r="D107" s="156">
        <v>0</v>
      </c>
      <c r="E107" s="156">
        <v>0</v>
      </c>
      <c r="F107" s="156">
        <v>0</v>
      </c>
    </row>
    <row r="108" spans="1:6" x14ac:dyDescent="0.25">
      <c r="A108" s="158">
        <v>163507006</v>
      </c>
      <c r="B108" s="155" t="s">
        <v>362</v>
      </c>
      <c r="C108" s="156">
        <v>0</v>
      </c>
      <c r="D108" s="156">
        <v>0</v>
      </c>
      <c r="E108" s="156">
        <v>0</v>
      </c>
      <c r="F108" s="156">
        <v>0</v>
      </c>
    </row>
    <row r="109" spans="1:6" x14ac:dyDescent="0.25">
      <c r="A109" s="158">
        <v>163590</v>
      </c>
      <c r="B109" s="155" t="s">
        <v>363</v>
      </c>
      <c r="C109" s="156">
        <v>44923500</v>
      </c>
      <c r="D109" s="156">
        <v>0</v>
      </c>
      <c r="E109" s="156">
        <v>0</v>
      </c>
      <c r="F109" s="156">
        <v>44923500</v>
      </c>
    </row>
    <row r="110" spans="1:6" x14ac:dyDescent="0.25">
      <c r="A110" s="158">
        <v>163590001</v>
      </c>
      <c r="B110" s="155" t="s">
        <v>363</v>
      </c>
      <c r="C110" s="156">
        <v>44923500</v>
      </c>
      <c r="D110" s="156">
        <v>0</v>
      </c>
      <c r="E110" s="156">
        <v>0</v>
      </c>
      <c r="F110" s="156">
        <v>44923500</v>
      </c>
    </row>
    <row r="111" spans="1:6" s="249" customFormat="1" x14ac:dyDescent="0.25">
      <c r="A111" s="246">
        <v>1637</v>
      </c>
      <c r="B111" s="247" t="s">
        <v>364</v>
      </c>
      <c r="C111" s="248">
        <v>364749104.98000002</v>
      </c>
      <c r="D111" s="248">
        <v>0</v>
      </c>
      <c r="E111" s="248">
        <v>0</v>
      </c>
      <c r="F111" s="248">
        <v>364749104.98000002</v>
      </c>
    </row>
    <row r="112" spans="1:6" s="249" customFormat="1" x14ac:dyDescent="0.25">
      <c r="A112" s="246">
        <v>163701</v>
      </c>
      <c r="B112" s="247" t="s">
        <v>63</v>
      </c>
      <c r="C112" s="248">
        <v>38112889</v>
      </c>
      <c r="D112" s="248">
        <v>0</v>
      </c>
      <c r="E112" s="248">
        <v>0</v>
      </c>
      <c r="F112" s="248">
        <v>38112889</v>
      </c>
    </row>
    <row r="113" spans="1:6" s="249" customFormat="1" x14ac:dyDescent="0.25">
      <c r="A113" s="246">
        <v>163701001</v>
      </c>
      <c r="B113" s="247" t="s">
        <v>162</v>
      </c>
      <c r="C113" s="248">
        <v>38112889</v>
      </c>
      <c r="D113" s="248">
        <v>0</v>
      </c>
      <c r="E113" s="248">
        <v>0</v>
      </c>
      <c r="F113" s="248">
        <v>38112889</v>
      </c>
    </row>
    <row r="114" spans="1:6" x14ac:dyDescent="0.25">
      <c r="A114" s="158">
        <v>163707</v>
      </c>
      <c r="B114" s="155" t="s">
        <v>71</v>
      </c>
      <c r="C114" s="156">
        <v>133884752.38</v>
      </c>
      <c r="D114" s="156">
        <v>0</v>
      </c>
      <c r="E114" s="156">
        <v>0</v>
      </c>
      <c r="F114" s="156">
        <v>133884752.38</v>
      </c>
    </row>
    <row r="115" spans="1:6" s="249" customFormat="1" x14ac:dyDescent="0.25">
      <c r="A115" s="246">
        <v>163707004</v>
      </c>
      <c r="B115" s="247" t="s">
        <v>158</v>
      </c>
      <c r="C115" s="248">
        <v>126500000</v>
      </c>
      <c r="D115" s="248">
        <v>0</v>
      </c>
      <c r="E115" s="248">
        <v>0</v>
      </c>
      <c r="F115" s="248">
        <v>126500000</v>
      </c>
    </row>
    <row r="116" spans="1:6" s="249" customFormat="1" x14ac:dyDescent="0.25">
      <c r="A116" s="246">
        <v>163707008</v>
      </c>
      <c r="B116" s="247" t="s">
        <v>164</v>
      </c>
      <c r="C116" s="248">
        <v>6704752</v>
      </c>
      <c r="D116" s="248">
        <v>0</v>
      </c>
      <c r="E116" s="248">
        <v>0</v>
      </c>
      <c r="F116" s="248">
        <v>6704752</v>
      </c>
    </row>
    <row r="117" spans="1:6" s="249" customFormat="1" x14ac:dyDescent="0.25">
      <c r="A117" s="246">
        <v>163707009</v>
      </c>
      <c r="B117" s="247" t="s">
        <v>165</v>
      </c>
      <c r="C117" s="248">
        <v>680000.38</v>
      </c>
      <c r="D117" s="248">
        <v>0</v>
      </c>
      <c r="E117" s="248">
        <v>0</v>
      </c>
      <c r="F117" s="248">
        <v>680000.38</v>
      </c>
    </row>
    <row r="118" spans="1:6" s="249" customFormat="1" x14ac:dyDescent="0.25">
      <c r="A118" s="246">
        <v>163708</v>
      </c>
      <c r="B118" s="247" t="s">
        <v>72</v>
      </c>
      <c r="C118" s="248">
        <v>3277495</v>
      </c>
      <c r="D118" s="248">
        <v>0</v>
      </c>
      <c r="E118" s="248">
        <v>0</v>
      </c>
      <c r="F118" s="248">
        <v>3277495</v>
      </c>
    </row>
    <row r="119" spans="1:6" s="249" customFormat="1" x14ac:dyDescent="0.25">
      <c r="A119" s="246">
        <v>163708007</v>
      </c>
      <c r="B119" s="247" t="s">
        <v>365</v>
      </c>
      <c r="C119" s="248">
        <v>3277495</v>
      </c>
      <c r="D119" s="248">
        <v>0</v>
      </c>
      <c r="E119" s="248">
        <v>0</v>
      </c>
      <c r="F119" s="248">
        <v>3277495</v>
      </c>
    </row>
    <row r="120" spans="1:6" s="249" customFormat="1" x14ac:dyDescent="0.25">
      <c r="A120" s="246">
        <v>163709</v>
      </c>
      <c r="B120" s="247" t="s">
        <v>73</v>
      </c>
      <c r="C120" s="248">
        <v>23198418</v>
      </c>
      <c r="D120" s="248">
        <v>0</v>
      </c>
      <c r="E120" s="248">
        <v>0</v>
      </c>
      <c r="F120" s="248">
        <v>23198418</v>
      </c>
    </row>
    <row r="121" spans="1:6" s="249" customFormat="1" x14ac:dyDescent="0.25">
      <c r="A121" s="246">
        <v>163709001</v>
      </c>
      <c r="B121" s="247" t="s">
        <v>178</v>
      </c>
      <c r="C121" s="248">
        <v>11289675</v>
      </c>
      <c r="D121" s="248">
        <v>0</v>
      </c>
      <c r="E121" s="248">
        <v>0</v>
      </c>
      <c r="F121" s="248">
        <v>11289675</v>
      </c>
    </row>
    <row r="122" spans="1:6" s="249" customFormat="1" x14ac:dyDescent="0.25">
      <c r="A122" s="246">
        <v>163709002</v>
      </c>
      <c r="B122" s="247" t="s">
        <v>179</v>
      </c>
      <c r="C122" s="248">
        <v>11908743</v>
      </c>
      <c r="D122" s="248">
        <v>0</v>
      </c>
      <c r="E122" s="248">
        <v>0</v>
      </c>
      <c r="F122" s="248">
        <v>11908743</v>
      </c>
    </row>
    <row r="123" spans="1:6" s="249" customFormat="1" x14ac:dyDescent="0.25">
      <c r="A123" s="246">
        <v>163710</v>
      </c>
      <c r="B123" s="247" t="s">
        <v>280</v>
      </c>
      <c r="C123" s="248">
        <v>166275550.59999999</v>
      </c>
      <c r="D123" s="248">
        <v>0</v>
      </c>
      <c r="E123" s="248">
        <v>0</v>
      </c>
      <c r="F123" s="248">
        <v>166275550.59999999</v>
      </c>
    </row>
    <row r="124" spans="1:6" s="249" customFormat="1" x14ac:dyDescent="0.25">
      <c r="A124" s="246">
        <v>163710001</v>
      </c>
      <c r="B124" s="247" t="s">
        <v>160</v>
      </c>
      <c r="C124" s="248">
        <v>60458705</v>
      </c>
      <c r="D124" s="248">
        <v>0</v>
      </c>
      <c r="E124" s="248">
        <v>0</v>
      </c>
      <c r="F124" s="248">
        <v>60458705</v>
      </c>
    </row>
    <row r="125" spans="1:6" s="249" customFormat="1" x14ac:dyDescent="0.25">
      <c r="A125" s="246">
        <v>163710002</v>
      </c>
      <c r="B125" s="247" t="s">
        <v>168</v>
      </c>
      <c r="C125" s="248">
        <v>105816845.59999999</v>
      </c>
      <c r="D125" s="248">
        <v>0</v>
      </c>
      <c r="E125" s="248">
        <v>0</v>
      </c>
      <c r="F125" s="248">
        <v>105816845.59999999</v>
      </c>
    </row>
    <row r="126" spans="1:6" x14ac:dyDescent="0.25">
      <c r="A126" s="158">
        <v>163710007</v>
      </c>
      <c r="B126" s="155" t="s">
        <v>361</v>
      </c>
      <c r="C126" s="156">
        <v>0</v>
      </c>
      <c r="D126" s="156">
        <v>0</v>
      </c>
      <c r="E126" s="156">
        <v>0</v>
      </c>
      <c r="F126" s="156">
        <v>0</v>
      </c>
    </row>
    <row r="127" spans="1:6" x14ac:dyDescent="0.25">
      <c r="A127" s="158">
        <v>163712</v>
      </c>
      <c r="B127" s="155" t="s">
        <v>76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163712002</v>
      </c>
      <c r="B128" s="155" t="s">
        <v>184</v>
      </c>
      <c r="C128" s="156">
        <v>0</v>
      </c>
      <c r="D128" s="156">
        <v>0</v>
      </c>
      <c r="E128" s="156">
        <v>0</v>
      </c>
      <c r="F128" s="156">
        <v>0</v>
      </c>
    </row>
    <row r="129" spans="1:6" s="249" customFormat="1" x14ac:dyDescent="0.25">
      <c r="A129" s="246">
        <v>1640</v>
      </c>
      <c r="B129" s="247" t="s">
        <v>366</v>
      </c>
      <c r="C129" s="248">
        <v>3365839151.6799998</v>
      </c>
      <c r="D129" s="248">
        <v>0</v>
      </c>
      <c r="E129" s="248">
        <v>0</v>
      </c>
      <c r="F129" s="248">
        <v>3365839151.6799998</v>
      </c>
    </row>
    <row r="130" spans="1:6" s="249" customFormat="1" x14ac:dyDescent="0.25">
      <c r="A130" s="246">
        <v>164001</v>
      </c>
      <c r="B130" s="247" t="s">
        <v>169</v>
      </c>
      <c r="C130" s="248">
        <v>3365839151.6799998</v>
      </c>
      <c r="D130" s="248">
        <v>0</v>
      </c>
      <c r="E130" s="248">
        <v>0</v>
      </c>
      <c r="F130" s="248">
        <v>3365839151.6799998</v>
      </c>
    </row>
    <row r="131" spans="1:6" s="249" customFormat="1" x14ac:dyDescent="0.25">
      <c r="A131" s="246">
        <v>164001001</v>
      </c>
      <c r="B131" s="247" t="s">
        <v>169</v>
      </c>
      <c r="C131" s="248">
        <v>3365839151.6799998</v>
      </c>
      <c r="D131" s="248">
        <v>0</v>
      </c>
      <c r="E131" s="248">
        <v>0</v>
      </c>
      <c r="F131" s="248">
        <v>3365839151.6799998</v>
      </c>
    </row>
    <row r="132" spans="1:6" s="249" customFormat="1" x14ac:dyDescent="0.25">
      <c r="A132" s="246">
        <v>1650</v>
      </c>
      <c r="B132" s="247" t="s">
        <v>367</v>
      </c>
      <c r="C132" s="248">
        <v>65631390</v>
      </c>
      <c r="D132" s="248">
        <v>0</v>
      </c>
      <c r="E132" s="248">
        <v>0</v>
      </c>
      <c r="F132" s="248">
        <v>65631390</v>
      </c>
    </row>
    <row r="133" spans="1:6" s="249" customFormat="1" x14ac:dyDescent="0.25">
      <c r="A133" s="246">
        <v>165007</v>
      </c>
      <c r="B133" s="247" t="s">
        <v>362</v>
      </c>
      <c r="C133" s="248">
        <v>65631390</v>
      </c>
      <c r="D133" s="248">
        <v>0</v>
      </c>
      <c r="E133" s="248">
        <v>0</v>
      </c>
      <c r="F133" s="248">
        <v>65631390</v>
      </c>
    </row>
    <row r="134" spans="1:6" s="249" customFormat="1" x14ac:dyDescent="0.25">
      <c r="A134" s="246">
        <v>165007001</v>
      </c>
      <c r="B134" s="247" t="s">
        <v>362</v>
      </c>
      <c r="C134" s="248">
        <v>65631390</v>
      </c>
      <c r="D134" s="248">
        <v>0</v>
      </c>
      <c r="E134" s="248">
        <v>0</v>
      </c>
      <c r="F134" s="248">
        <v>65631390</v>
      </c>
    </row>
    <row r="135" spans="1:6" s="249" customFormat="1" x14ac:dyDescent="0.25">
      <c r="A135" s="246">
        <v>1655</v>
      </c>
      <c r="B135" s="247" t="s">
        <v>368</v>
      </c>
      <c r="C135" s="248">
        <v>2103941233</v>
      </c>
      <c r="D135" s="248">
        <v>0</v>
      </c>
      <c r="E135" s="248">
        <v>0</v>
      </c>
      <c r="F135" s="248">
        <v>2103941233</v>
      </c>
    </row>
    <row r="136" spans="1:6" s="249" customFormat="1" x14ac:dyDescent="0.25">
      <c r="A136" s="246">
        <v>165504</v>
      </c>
      <c r="B136" s="247" t="s">
        <v>158</v>
      </c>
      <c r="C136" s="248">
        <v>2004659275</v>
      </c>
      <c r="D136" s="248">
        <v>0</v>
      </c>
      <c r="E136" s="248">
        <v>0</v>
      </c>
      <c r="F136" s="248">
        <v>2004659275</v>
      </c>
    </row>
    <row r="137" spans="1:6" s="249" customFormat="1" x14ac:dyDescent="0.25">
      <c r="A137" s="246">
        <v>165504001</v>
      </c>
      <c r="B137" s="247" t="s">
        <v>158</v>
      </c>
      <c r="C137" s="248">
        <v>2004659275</v>
      </c>
      <c r="D137" s="248">
        <v>0</v>
      </c>
      <c r="E137" s="248">
        <v>0</v>
      </c>
      <c r="F137" s="248">
        <v>2004659275</v>
      </c>
    </row>
    <row r="138" spans="1:6" s="249" customFormat="1" x14ac:dyDescent="0.25">
      <c r="A138" s="246">
        <v>165506</v>
      </c>
      <c r="B138" s="247" t="s">
        <v>369</v>
      </c>
      <c r="C138" s="248">
        <v>0</v>
      </c>
      <c r="D138" s="248">
        <v>0</v>
      </c>
      <c r="E138" s="248">
        <v>0</v>
      </c>
      <c r="F138" s="248">
        <v>0</v>
      </c>
    </row>
    <row r="139" spans="1:6" s="249" customFormat="1" x14ac:dyDescent="0.25">
      <c r="A139" s="246">
        <v>165506001</v>
      </c>
      <c r="B139" s="247" t="s">
        <v>369</v>
      </c>
      <c r="C139" s="248">
        <v>0</v>
      </c>
      <c r="D139" s="248">
        <v>0</v>
      </c>
      <c r="E139" s="248">
        <v>0</v>
      </c>
      <c r="F139" s="248">
        <v>0</v>
      </c>
    </row>
    <row r="140" spans="1:6" s="249" customFormat="1" x14ac:dyDescent="0.25">
      <c r="A140" s="246">
        <v>165509</v>
      </c>
      <c r="B140" s="247" t="s">
        <v>164</v>
      </c>
      <c r="C140" s="248">
        <v>32098867</v>
      </c>
      <c r="D140" s="248">
        <v>0</v>
      </c>
      <c r="E140" s="248">
        <v>0</v>
      </c>
      <c r="F140" s="248">
        <v>32098867</v>
      </c>
    </row>
    <row r="141" spans="1:6" s="249" customFormat="1" x14ac:dyDescent="0.25">
      <c r="A141" s="246">
        <v>165509001</v>
      </c>
      <c r="B141" s="247" t="s">
        <v>164</v>
      </c>
      <c r="C141" s="248">
        <v>32098867</v>
      </c>
      <c r="D141" s="248">
        <v>0</v>
      </c>
      <c r="E141" s="248">
        <v>0</v>
      </c>
      <c r="F141" s="248">
        <v>32098867</v>
      </c>
    </row>
    <row r="142" spans="1:6" s="249" customFormat="1" x14ac:dyDescent="0.25">
      <c r="A142" s="246">
        <v>165511</v>
      </c>
      <c r="B142" s="247" t="s">
        <v>165</v>
      </c>
      <c r="C142" s="248">
        <v>7046619</v>
      </c>
      <c r="D142" s="248">
        <v>0</v>
      </c>
      <c r="E142" s="248">
        <v>0</v>
      </c>
      <c r="F142" s="248">
        <v>7046619</v>
      </c>
    </row>
    <row r="143" spans="1:6" s="249" customFormat="1" x14ac:dyDescent="0.25">
      <c r="A143" s="246">
        <v>165511001</v>
      </c>
      <c r="B143" s="247" t="s">
        <v>165</v>
      </c>
      <c r="C143" s="248">
        <v>7046619</v>
      </c>
      <c r="D143" s="248">
        <v>0</v>
      </c>
      <c r="E143" s="248">
        <v>0</v>
      </c>
      <c r="F143" s="248">
        <v>7046619</v>
      </c>
    </row>
    <row r="144" spans="1:6" s="249" customFormat="1" x14ac:dyDescent="0.25">
      <c r="A144" s="246">
        <v>165522</v>
      </c>
      <c r="B144" s="247" t="s">
        <v>173</v>
      </c>
      <c r="C144" s="248">
        <v>60136472</v>
      </c>
      <c r="D144" s="248">
        <v>0</v>
      </c>
      <c r="E144" s="248">
        <v>0</v>
      </c>
      <c r="F144" s="248">
        <v>60136472</v>
      </c>
    </row>
    <row r="145" spans="1:6" s="249" customFormat="1" x14ac:dyDescent="0.25">
      <c r="A145" s="246">
        <v>165522001</v>
      </c>
      <c r="B145" s="247" t="s">
        <v>173</v>
      </c>
      <c r="C145" s="248">
        <v>60136472</v>
      </c>
      <c r="D145" s="248">
        <v>0</v>
      </c>
      <c r="E145" s="248">
        <v>0</v>
      </c>
      <c r="F145" s="248">
        <v>60136472</v>
      </c>
    </row>
    <row r="146" spans="1:6" s="249" customFormat="1" x14ac:dyDescent="0.25">
      <c r="A146" s="246">
        <v>1660</v>
      </c>
      <c r="B146" s="247" t="s">
        <v>370</v>
      </c>
      <c r="C146" s="248">
        <v>8736473</v>
      </c>
      <c r="D146" s="248">
        <v>0</v>
      </c>
      <c r="E146" s="248">
        <v>0</v>
      </c>
      <c r="F146" s="248">
        <v>8736473</v>
      </c>
    </row>
    <row r="147" spans="1:6" s="249" customFormat="1" x14ac:dyDescent="0.25">
      <c r="A147" s="246">
        <v>166007</v>
      </c>
      <c r="B147" s="247" t="s">
        <v>175</v>
      </c>
      <c r="C147" s="248">
        <v>1540000</v>
      </c>
      <c r="D147" s="248">
        <v>0</v>
      </c>
      <c r="E147" s="248">
        <v>0</v>
      </c>
      <c r="F147" s="248">
        <v>1540000</v>
      </c>
    </row>
    <row r="148" spans="1:6" s="249" customFormat="1" x14ac:dyDescent="0.25">
      <c r="A148" s="246">
        <v>166007001</v>
      </c>
      <c r="B148" s="247" t="s">
        <v>175</v>
      </c>
      <c r="C148" s="248">
        <v>1540000</v>
      </c>
      <c r="D148" s="248">
        <v>0</v>
      </c>
      <c r="E148" s="248">
        <v>0</v>
      </c>
      <c r="F148" s="248">
        <v>1540000</v>
      </c>
    </row>
    <row r="149" spans="1:6" s="249" customFormat="1" x14ac:dyDescent="0.25">
      <c r="A149" s="246">
        <v>166008</v>
      </c>
      <c r="B149" s="247" t="s">
        <v>365</v>
      </c>
      <c r="C149" s="248">
        <v>7196473</v>
      </c>
      <c r="D149" s="248">
        <v>0</v>
      </c>
      <c r="E149" s="248">
        <v>0</v>
      </c>
      <c r="F149" s="248">
        <v>7196473</v>
      </c>
    </row>
    <row r="150" spans="1:6" s="249" customFormat="1" x14ac:dyDescent="0.25">
      <c r="A150" s="246">
        <v>166008001</v>
      </c>
      <c r="B150" s="247" t="s">
        <v>365</v>
      </c>
      <c r="C150" s="248">
        <v>7196473</v>
      </c>
      <c r="D150" s="248">
        <v>0</v>
      </c>
      <c r="E150" s="248">
        <v>0</v>
      </c>
      <c r="F150" s="248">
        <v>7196473</v>
      </c>
    </row>
    <row r="151" spans="1:6" s="249" customFormat="1" x14ac:dyDescent="0.25">
      <c r="A151" s="246">
        <v>1665</v>
      </c>
      <c r="B151" s="247" t="s">
        <v>371</v>
      </c>
      <c r="C151" s="248">
        <v>413616254.17000002</v>
      </c>
      <c r="D151" s="248">
        <v>0</v>
      </c>
      <c r="E151" s="248">
        <v>0</v>
      </c>
      <c r="F151" s="248">
        <v>413616254.17000002</v>
      </c>
    </row>
    <row r="152" spans="1:6" s="249" customFormat="1" x14ac:dyDescent="0.25">
      <c r="A152" s="246">
        <v>166501</v>
      </c>
      <c r="B152" s="247" t="s">
        <v>178</v>
      </c>
      <c r="C152" s="248">
        <v>264694920.78</v>
      </c>
      <c r="D152" s="248">
        <v>0</v>
      </c>
      <c r="E152" s="248">
        <v>0</v>
      </c>
      <c r="F152" s="248">
        <v>264694920.78</v>
      </c>
    </row>
    <row r="153" spans="1:6" s="249" customFormat="1" x14ac:dyDescent="0.25">
      <c r="A153" s="246">
        <v>166501001</v>
      </c>
      <c r="B153" s="247" t="s">
        <v>178</v>
      </c>
      <c r="C153" s="248">
        <v>264694920.78</v>
      </c>
      <c r="D153" s="248">
        <v>0</v>
      </c>
      <c r="E153" s="248">
        <v>0</v>
      </c>
      <c r="F153" s="248">
        <v>264694920.78</v>
      </c>
    </row>
    <row r="154" spans="1:6" s="249" customFormat="1" x14ac:dyDescent="0.25">
      <c r="A154" s="246">
        <v>166502</v>
      </c>
      <c r="B154" s="247" t="s">
        <v>179</v>
      </c>
      <c r="C154" s="248">
        <v>148921333.38999999</v>
      </c>
      <c r="D154" s="248">
        <v>0</v>
      </c>
      <c r="E154" s="248">
        <v>0</v>
      </c>
      <c r="F154" s="248">
        <v>148921333.38999999</v>
      </c>
    </row>
    <row r="155" spans="1:6" s="249" customFormat="1" x14ac:dyDescent="0.25">
      <c r="A155" s="246">
        <v>166502001</v>
      </c>
      <c r="B155" s="247" t="s">
        <v>179</v>
      </c>
      <c r="C155" s="248">
        <v>148921333.38999999</v>
      </c>
      <c r="D155" s="248">
        <v>0</v>
      </c>
      <c r="E155" s="248">
        <v>0</v>
      </c>
      <c r="F155" s="248">
        <v>148921333.38999999</v>
      </c>
    </row>
    <row r="156" spans="1:6" s="249" customFormat="1" x14ac:dyDescent="0.25">
      <c r="A156" s="246">
        <v>1670</v>
      </c>
      <c r="B156" s="247" t="s">
        <v>372</v>
      </c>
      <c r="C156" s="248">
        <v>1503669732.96</v>
      </c>
      <c r="D156" s="248">
        <v>11352600</v>
      </c>
      <c r="E156" s="248">
        <v>0</v>
      </c>
      <c r="F156" s="248">
        <v>1515022332.96</v>
      </c>
    </row>
    <row r="157" spans="1:6" s="249" customFormat="1" x14ac:dyDescent="0.25">
      <c r="A157" s="246">
        <v>167001</v>
      </c>
      <c r="B157" s="247" t="s">
        <v>160</v>
      </c>
      <c r="C157" s="248">
        <v>241704868.80000001</v>
      </c>
      <c r="D157" s="248">
        <v>0</v>
      </c>
      <c r="E157" s="248">
        <v>0</v>
      </c>
      <c r="F157" s="248">
        <v>241704868.80000001</v>
      </c>
    </row>
    <row r="158" spans="1:6" s="249" customFormat="1" x14ac:dyDescent="0.25">
      <c r="A158" s="246">
        <v>167001001</v>
      </c>
      <c r="B158" s="247" t="s">
        <v>160</v>
      </c>
      <c r="C158" s="248">
        <v>241704868.80000001</v>
      </c>
      <c r="D158" s="248">
        <v>0</v>
      </c>
      <c r="E158" s="248">
        <v>0</v>
      </c>
      <c r="F158" s="248">
        <v>241704868.80000001</v>
      </c>
    </row>
    <row r="159" spans="1:6" s="249" customFormat="1" x14ac:dyDescent="0.25">
      <c r="A159" s="246">
        <v>167002</v>
      </c>
      <c r="B159" s="247" t="s">
        <v>168</v>
      </c>
      <c r="C159" s="248">
        <v>1261964864.1600001</v>
      </c>
      <c r="D159" s="248">
        <v>11352600</v>
      </c>
      <c r="E159" s="248">
        <v>0</v>
      </c>
      <c r="F159" s="248">
        <v>1273317464.1600001</v>
      </c>
    </row>
    <row r="160" spans="1:6" s="249" customFormat="1" x14ac:dyDescent="0.25">
      <c r="A160" s="246">
        <v>167002001</v>
      </c>
      <c r="B160" s="247" t="s">
        <v>168</v>
      </c>
      <c r="C160" s="248">
        <v>1261964864.1600001</v>
      </c>
      <c r="D160" s="248">
        <v>11352600</v>
      </c>
      <c r="E160" s="248">
        <v>0</v>
      </c>
      <c r="F160" s="248">
        <v>1273317464.1600001</v>
      </c>
    </row>
    <row r="161" spans="1:6" s="249" customFormat="1" x14ac:dyDescent="0.25">
      <c r="A161" s="246">
        <v>1675</v>
      </c>
      <c r="B161" s="247" t="s">
        <v>373</v>
      </c>
      <c r="C161" s="248">
        <v>82000000</v>
      </c>
      <c r="D161" s="248">
        <v>0</v>
      </c>
      <c r="E161" s="248">
        <v>0</v>
      </c>
      <c r="F161" s="248">
        <v>82000000</v>
      </c>
    </row>
    <row r="162" spans="1:6" s="249" customFormat="1" x14ac:dyDescent="0.25">
      <c r="A162" s="246">
        <v>167502</v>
      </c>
      <c r="B162" s="247" t="s">
        <v>182</v>
      </c>
      <c r="C162" s="248">
        <v>82000000</v>
      </c>
      <c r="D162" s="248">
        <v>0</v>
      </c>
      <c r="E162" s="248">
        <v>0</v>
      </c>
      <c r="F162" s="248">
        <v>82000000</v>
      </c>
    </row>
    <row r="163" spans="1:6" s="249" customFormat="1" x14ac:dyDescent="0.25">
      <c r="A163" s="246">
        <v>167502001</v>
      </c>
      <c r="B163" s="247" t="s">
        <v>182</v>
      </c>
      <c r="C163" s="248">
        <v>82000000</v>
      </c>
      <c r="D163" s="248">
        <v>0</v>
      </c>
      <c r="E163" s="248">
        <v>0</v>
      </c>
      <c r="F163" s="248">
        <v>82000000</v>
      </c>
    </row>
    <row r="164" spans="1:6" s="249" customFormat="1" x14ac:dyDescent="0.25">
      <c r="A164" s="246">
        <v>167507</v>
      </c>
      <c r="B164" s="247" t="s">
        <v>374</v>
      </c>
      <c r="C164" s="248">
        <v>0</v>
      </c>
      <c r="D164" s="248">
        <v>0</v>
      </c>
      <c r="E164" s="248">
        <v>0</v>
      </c>
      <c r="F164" s="248">
        <v>0</v>
      </c>
    </row>
    <row r="165" spans="1:6" s="249" customFormat="1" x14ac:dyDescent="0.25">
      <c r="A165" s="246">
        <v>167507001</v>
      </c>
      <c r="B165" s="247" t="s">
        <v>374</v>
      </c>
      <c r="C165" s="248">
        <v>0</v>
      </c>
      <c r="D165" s="248">
        <v>0</v>
      </c>
      <c r="E165" s="248">
        <v>0</v>
      </c>
      <c r="F165" s="248">
        <v>0</v>
      </c>
    </row>
    <row r="166" spans="1:6" s="249" customFormat="1" x14ac:dyDescent="0.25">
      <c r="A166" s="246">
        <v>1680</v>
      </c>
      <c r="B166" s="247" t="s">
        <v>375</v>
      </c>
      <c r="C166" s="248">
        <v>1003911</v>
      </c>
      <c r="D166" s="248">
        <v>0</v>
      </c>
      <c r="E166" s="248">
        <v>0</v>
      </c>
      <c r="F166" s="248">
        <v>1003911</v>
      </c>
    </row>
    <row r="167" spans="1:6" s="249" customFormat="1" x14ac:dyDescent="0.25">
      <c r="A167" s="246">
        <v>168002</v>
      </c>
      <c r="B167" s="247" t="s">
        <v>184</v>
      </c>
      <c r="C167" s="248">
        <v>1003911</v>
      </c>
      <c r="D167" s="248">
        <v>0</v>
      </c>
      <c r="E167" s="248">
        <v>0</v>
      </c>
      <c r="F167" s="248">
        <v>1003911</v>
      </c>
    </row>
    <row r="168" spans="1:6" s="249" customFormat="1" x14ac:dyDescent="0.25">
      <c r="A168" s="246">
        <v>168002001</v>
      </c>
      <c r="B168" s="247" t="s">
        <v>184</v>
      </c>
      <c r="C168" s="248">
        <v>1003911</v>
      </c>
      <c r="D168" s="248">
        <v>0</v>
      </c>
      <c r="E168" s="248">
        <v>0</v>
      </c>
      <c r="F168" s="248">
        <v>1003911</v>
      </c>
    </row>
    <row r="169" spans="1:6" s="249" customFormat="1" x14ac:dyDescent="0.25">
      <c r="A169" s="246">
        <v>1681</v>
      </c>
      <c r="B169" s="247" t="s">
        <v>376</v>
      </c>
      <c r="C169" s="248">
        <v>8383000</v>
      </c>
      <c r="D169" s="248">
        <v>0</v>
      </c>
      <c r="E169" s="248">
        <v>0</v>
      </c>
      <c r="F169" s="248">
        <v>8383000</v>
      </c>
    </row>
    <row r="170" spans="1:6" s="249" customFormat="1" x14ac:dyDescent="0.25">
      <c r="A170" s="246">
        <v>168101</v>
      </c>
      <c r="B170" s="247" t="s">
        <v>186</v>
      </c>
      <c r="C170" s="248">
        <v>8383000</v>
      </c>
      <c r="D170" s="248">
        <v>0</v>
      </c>
      <c r="E170" s="248">
        <v>0</v>
      </c>
      <c r="F170" s="248">
        <v>8383000</v>
      </c>
    </row>
    <row r="171" spans="1:6" s="249" customFormat="1" x14ac:dyDescent="0.25">
      <c r="A171" s="246">
        <v>168101001</v>
      </c>
      <c r="B171" s="247" t="s">
        <v>186</v>
      </c>
      <c r="C171" s="248">
        <v>8383000</v>
      </c>
      <c r="D171" s="248">
        <v>0</v>
      </c>
      <c r="E171" s="248">
        <v>0</v>
      </c>
      <c r="F171" s="248">
        <v>8383000</v>
      </c>
    </row>
    <row r="172" spans="1:6" x14ac:dyDescent="0.25">
      <c r="A172" s="158">
        <v>1685</v>
      </c>
      <c r="B172" s="155" t="s">
        <v>377</v>
      </c>
      <c r="C172" s="156">
        <v>-2844407657.29</v>
      </c>
      <c r="D172" s="156">
        <v>0</v>
      </c>
      <c r="E172" s="156">
        <v>24025402</v>
      </c>
      <c r="F172" s="156">
        <v>-2868433059.29</v>
      </c>
    </row>
    <row r="173" spans="1:6" s="249" customFormat="1" x14ac:dyDescent="0.25">
      <c r="A173" s="246">
        <v>168501</v>
      </c>
      <c r="B173" s="247" t="s">
        <v>68</v>
      </c>
      <c r="C173" s="248">
        <v>-436442531.49000001</v>
      </c>
      <c r="D173" s="248">
        <v>0</v>
      </c>
      <c r="E173" s="248">
        <v>1921669</v>
      </c>
      <c r="F173" s="248">
        <v>-438364200.49000001</v>
      </c>
    </row>
    <row r="174" spans="1:6" s="249" customFormat="1" x14ac:dyDescent="0.25">
      <c r="A174" s="246">
        <v>168501001</v>
      </c>
      <c r="B174" s="247" t="s">
        <v>169</v>
      </c>
      <c r="C174" s="248">
        <v>-436442531.49000001</v>
      </c>
      <c r="D174" s="248">
        <v>0</v>
      </c>
      <c r="E174" s="248">
        <v>1921669</v>
      </c>
      <c r="F174" s="248">
        <v>-438364200.49000001</v>
      </c>
    </row>
    <row r="175" spans="1:6" s="249" customFormat="1" x14ac:dyDescent="0.25">
      <c r="A175" s="246">
        <v>168503</v>
      </c>
      <c r="B175" s="247" t="s">
        <v>70</v>
      </c>
      <c r="C175" s="248">
        <v>-10781835.560000001</v>
      </c>
      <c r="D175" s="248">
        <v>0</v>
      </c>
      <c r="E175" s="248">
        <v>211265</v>
      </c>
      <c r="F175" s="248">
        <v>-10993100.560000001</v>
      </c>
    </row>
    <row r="176" spans="1:6" s="249" customFormat="1" x14ac:dyDescent="0.25">
      <c r="A176" s="246">
        <v>168503006</v>
      </c>
      <c r="B176" s="247" t="s">
        <v>362</v>
      </c>
      <c r="C176" s="248">
        <v>-10781835.560000001</v>
      </c>
      <c r="D176" s="248">
        <v>0</v>
      </c>
      <c r="E176" s="248">
        <v>211265</v>
      </c>
      <c r="F176" s="248">
        <v>-10993100.560000001</v>
      </c>
    </row>
    <row r="177" spans="1:6" s="249" customFormat="1" x14ac:dyDescent="0.25">
      <c r="A177" s="246">
        <v>168504</v>
      </c>
      <c r="B177" s="247" t="s">
        <v>71</v>
      </c>
      <c r="C177" s="248">
        <v>-738157531.27999997</v>
      </c>
      <c r="D177" s="248">
        <v>0</v>
      </c>
      <c r="E177" s="248">
        <v>8527514</v>
      </c>
      <c r="F177" s="248">
        <v>-746685045.27999997</v>
      </c>
    </row>
    <row r="178" spans="1:6" s="249" customFormat="1" x14ac:dyDescent="0.25">
      <c r="A178" s="246">
        <v>168504004</v>
      </c>
      <c r="B178" s="247" t="s">
        <v>158</v>
      </c>
      <c r="C178" s="248">
        <v>-683477960.99000001</v>
      </c>
      <c r="D178" s="248">
        <v>0</v>
      </c>
      <c r="E178" s="248">
        <v>8100509</v>
      </c>
      <c r="F178" s="248">
        <v>-691578469.99000001</v>
      </c>
    </row>
    <row r="179" spans="1:6" s="249" customFormat="1" x14ac:dyDescent="0.25">
      <c r="A179" s="246">
        <v>168504006</v>
      </c>
      <c r="B179" s="247" t="s">
        <v>369</v>
      </c>
      <c r="C179" s="248">
        <v>0</v>
      </c>
      <c r="D179" s="248">
        <v>0</v>
      </c>
      <c r="E179" s="248">
        <v>0</v>
      </c>
      <c r="F179" s="248">
        <v>0</v>
      </c>
    </row>
    <row r="180" spans="1:6" s="249" customFormat="1" x14ac:dyDescent="0.25">
      <c r="A180" s="246">
        <v>168504008</v>
      </c>
      <c r="B180" s="247" t="s">
        <v>164</v>
      </c>
      <c r="C180" s="248">
        <v>-29331853.800000001</v>
      </c>
      <c r="D180" s="248">
        <v>0</v>
      </c>
      <c r="E180" s="248">
        <v>239138</v>
      </c>
      <c r="F180" s="248">
        <v>-29570991.800000001</v>
      </c>
    </row>
    <row r="181" spans="1:6" s="249" customFormat="1" x14ac:dyDescent="0.25">
      <c r="A181" s="246">
        <v>168504009</v>
      </c>
      <c r="B181" s="247" t="s">
        <v>165</v>
      </c>
      <c r="C181" s="248">
        <v>-3609245.49</v>
      </c>
      <c r="D181" s="248">
        <v>0</v>
      </c>
      <c r="E181" s="248">
        <v>9388</v>
      </c>
      <c r="F181" s="248">
        <v>-3618633.49</v>
      </c>
    </row>
    <row r="182" spans="1:6" s="249" customFormat="1" x14ac:dyDescent="0.25">
      <c r="A182" s="246">
        <v>168504012</v>
      </c>
      <c r="B182" s="247" t="s">
        <v>173</v>
      </c>
      <c r="C182" s="248">
        <v>-21738471</v>
      </c>
      <c r="D182" s="248">
        <v>0</v>
      </c>
      <c r="E182" s="248">
        <v>178479</v>
      </c>
      <c r="F182" s="248">
        <v>-21916950</v>
      </c>
    </row>
    <row r="183" spans="1:6" s="249" customFormat="1" x14ac:dyDescent="0.25">
      <c r="A183" s="246">
        <v>168505</v>
      </c>
      <c r="B183" s="247" t="s">
        <v>72</v>
      </c>
      <c r="C183" s="248">
        <v>-11396983.300000001</v>
      </c>
      <c r="D183" s="248">
        <v>0</v>
      </c>
      <c r="E183" s="248">
        <v>1569</v>
      </c>
      <c r="F183" s="248">
        <v>-11398552.300000001</v>
      </c>
    </row>
    <row r="184" spans="1:6" s="249" customFormat="1" x14ac:dyDescent="0.25">
      <c r="A184" s="246">
        <v>168505006</v>
      </c>
      <c r="B184" s="247" t="s">
        <v>175</v>
      </c>
      <c r="C184" s="248">
        <v>-958223</v>
      </c>
      <c r="D184" s="248">
        <v>0</v>
      </c>
      <c r="E184" s="248">
        <v>0</v>
      </c>
      <c r="F184" s="248">
        <v>-958223</v>
      </c>
    </row>
    <row r="185" spans="1:6" s="249" customFormat="1" x14ac:dyDescent="0.25">
      <c r="A185" s="246">
        <v>168505007</v>
      </c>
      <c r="B185" s="247" t="s">
        <v>365</v>
      </c>
      <c r="C185" s="248">
        <v>-10438760.300000001</v>
      </c>
      <c r="D185" s="248">
        <v>0</v>
      </c>
      <c r="E185" s="248">
        <v>1569</v>
      </c>
      <c r="F185" s="248">
        <v>-10440329.300000001</v>
      </c>
    </row>
    <row r="186" spans="1:6" s="249" customFormat="1" x14ac:dyDescent="0.25">
      <c r="A186" s="246">
        <v>168506</v>
      </c>
      <c r="B186" s="247" t="s">
        <v>73</v>
      </c>
      <c r="C186" s="248">
        <v>-241524826.78</v>
      </c>
      <c r="D186" s="248">
        <v>0</v>
      </c>
      <c r="E186" s="248">
        <v>2547066</v>
      </c>
      <c r="F186" s="248">
        <v>-244071892.78</v>
      </c>
    </row>
    <row r="187" spans="1:6" s="249" customFormat="1" x14ac:dyDescent="0.25">
      <c r="A187" s="246">
        <v>168506001</v>
      </c>
      <c r="B187" s="247" t="s">
        <v>178</v>
      </c>
      <c r="C187" s="248">
        <v>-152847852.12</v>
      </c>
      <c r="D187" s="248">
        <v>0</v>
      </c>
      <c r="E187" s="248">
        <v>1972463</v>
      </c>
      <c r="F187" s="248">
        <v>-154820315.12</v>
      </c>
    </row>
    <row r="188" spans="1:6" s="249" customFormat="1" x14ac:dyDescent="0.25">
      <c r="A188" s="246">
        <v>168506002</v>
      </c>
      <c r="B188" s="247" t="s">
        <v>179</v>
      </c>
      <c r="C188" s="248">
        <v>-88676974.659999996</v>
      </c>
      <c r="D188" s="248">
        <v>0</v>
      </c>
      <c r="E188" s="248">
        <v>574603</v>
      </c>
      <c r="F188" s="248">
        <v>-89251577.659999996</v>
      </c>
    </row>
    <row r="189" spans="1:6" s="249" customFormat="1" x14ac:dyDescent="0.25">
      <c r="A189" s="246">
        <v>168507</v>
      </c>
      <c r="B189" s="247" t="s">
        <v>280</v>
      </c>
      <c r="C189" s="248">
        <v>-1316540879.1800001</v>
      </c>
      <c r="D189" s="248">
        <v>0</v>
      </c>
      <c r="E189" s="248">
        <v>10049070</v>
      </c>
      <c r="F189" s="248">
        <v>-1326589949.1800001</v>
      </c>
    </row>
    <row r="190" spans="1:6" s="249" customFormat="1" x14ac:dyDescent="0.25">
      <c r="A190" s="246">
        <v>168507001</v>
      </c>
      <c r="B190" s="247" t="s">
        <v>160</v>
      </c>
      <c r="C190" s="248">
        <v>-300991236.42000002</v>
      </c>
      <c r="D190" s="248">
        <v>0</v>
      </c>
      <c r="E190" s="248">
        <v>2892227</v>
      </c>
      <c r="F190" s="248">
        <v>-303883463.42000002</v>
      </c>
    </row>
    <row r="191" spans="1:6" s="249" customFormat="1" x14ac:dyDescent="0.25">
      <c r="A191" s="246">
        <v>168507002</v>
      </c>
      <c r="B191" s="247" t="s">
        <v>168</v>
      </c>
      <c r="C191" s="248">
        <v>-1015549642.76</v>
      </c>
      <c r="D191" s="248">
        <v>0</v>
      </c>
      <c r="E191" s="248">
        <v>7156843</v>
      </c>
      <c r="F191" s="248">
        <v>-1022706485.76</v>
      </c>
    </row>
    <row r="192" spans="1:6" s="249" customFormat="1" x14ac:dyDescent="0.25">
      <c r="A192" s="246">
        <v>168508</v>
      </c>
      <c r="B192" s="247" t="s">
        <v>75</v>
      </c>
      <c r="C192" s="248">
        <v>-81401148.700000003</v>
      </c>
      <c r="D192" s="248">
        <v>0</v>
      </c>
      <c r="E192" s="248">
        <v>725582</v>
      </c>
      <c r="F192" s="248">
        <v>-82126730.700000003</v>
      </c>
    </row>
    <row r="193" spans="1:6" s="249" customFormat="1" x14ac:dyDescent="0.25">
      <c r="A193" s="246">
        <v>168508002</v>
      </c>
      <c r="B193" s="247" t="s">
        <v>182</v>
      </c>
      <c r="C193" s="248">
        <v>-81401148.700000003</v>
      </c>
      <c r="D193" s="248">
        <v>0</v>
      </c>
      <c r="E193" s="248">
        <v>725582</v>
      </c>
      <c r="F193" s="248">
        <v>-82126730.700000003</v>
      </c>
    </row>
    <row r="194" spans="1:6" s="249" customFormat="1" x14ac:dyDescent="0.25">
      <c r="A194" s="246">
        <v>168509</v>
      </c>
      <c r="B194" s="247" t="s">
        <v>76</v>
      </c>
      <c r="C194" s="248">
        <v>-1003911</v>
      </c>
      <c r="D194" s="248">
        <v>0</v>
      </c>
      <c r="E194" s="248">
        <v>0</v>
      </c>
      <c r="F194" s="248">
        <v>-1003911</v>
      </c>
    </row>
    <row r="195" spans="1:6" s="249" customFormat="1" x14ac:dyDescent="0.25">
      <c r="A195" s="246">
        <v>168509002</v>
      </c>
      <c r="B195" s="247" t="s">
        <v>184</v>
      </c>
      <c r="C195" s="248">
        <v>-1003911</v>
      </c>
      <c r="D195" s="248">
        <v>0</v>
      </c>
      <c r="E195" s="248">
        <v>0</v>
      </c>
      <c r="F195" s="248">
        <v>-1003911</v>
      </c>
    </row>
    <row r="196" spans="1:6" s="249" customFormat="1" x14ac:dyDescent="0.25">
      <c r="A196" s="246">
        <v>168512</v>
      </c>
      <c r="B196" s="247" t="s">
        <v>77</v>
      </c>
      <c r="C196" s="248">
        <v>-7158010</v>
      </c>
      <c r="D196" s="248">
        <v>0</v>
      </c>
      <c r="E196" s="248">
        <v>41667</v>
      </c>
      <c r="F196" s="248">
        <v>-7199677</v>
      </c>
    </row>
    <row r="197" spans="1:6" s="249" customFormat="1" x14ac:dyDescent="0.25">
      <c r="A197" s="246">
        <v>168512001</v>
      </c>
      <c r="B197" s="247" t="s">
        <v>186</v>
      </c>
      <c r="C197" s="248">
        <v>-7158010</v>
      </c>
      <c r="D197" s="248">
        <v>0</v>
      </c>
      <c r="E197" s="248">
        <v>41667</v>
      </c>
      <c r="F197" s="248">
        <v>-7199677</v>
      </c>
    </row>
    <row r="198" spans="1:6" x14ac:dyDescent="0.25">
      <c r="A198" s="158">
        <v>19</v>
      </c>
      <c r="B198" s="155" t="s">
        <v>192</v>
      </c>
      <c r="C198" s="156">
        <v>573701061.91999996</v>
      </c>
      <c r="D198" s="156">
        <v>191686</v>
      </c>
      <c r="E198" s="156">
        <v>31534698.800000001</v>
      </c>
      <c r="F198" s="156">
        <v>542358049.12</v>
      </c>
    </row>
    <row r="199" spans="1:6" s="249" customFormat="1" x14ac:dyDescent="0.25">
      <c r="A199" s="246">
        <v>1905</v>
      </c>
      <c r="B199" s="247" t="s">
        <v>378</v>
      </c>
      <c r="C199" s="248">
        <v>9292247</v>
      </c>
      <c r="D199" s="248">
        <v>0</v>
      </c>
      <c r="E199" s="248">
        <v>0</v>
      </c>
      <c r="F199" s="248">
        <v>9292247</v>
      </c>
    </row>
    <row r="200" spans="1:6" s="249" customFormat="1" x14ac:dyDescent="0.25">
      <c r="A200" s="246">
        <v>190501</v>
      </c>
      <c r="B200" s="247" t="s">
        <v>193</v>
      </c>
      <c r="C200" s="248">
        <v>9292247</v>
      </c>
      <c r="D200" s="248">
        <v>0</v>
      </c>
      <c r="E200" s="248">
        <v>0</v>
      </c>
      <c r="F200" s="248">
        <v>9292247</v>
      </c>
    </row>
    <row r="201" spans="1:6" s="249" customFormat="1" x14ac:dyDescent="0.25">
      <c r="A201" s="246">
        <v>190501001</v>
      </c>
      <c r="B201" s="247" t="s">
        <v>193</v>
      </c>
      <c r="C201" s="248">
        <v>9292247</v>
      </c>
      <c r="D201" s="248">
        <v>0</v>
      </c>
      <c r="E201" s="248">
        <v>0</v>
      </c>
      <c r="F201" s="248">
        <v>9292247</v>
      </c>
    </row>
    <row r="202" spans="1:6" s="249" customFormat="1" x14ac:dyDescent="0.25">
      <c r="A202" s="246">
        <v>1906</v>
      </c>
      <c r="B202" s="247" t="s">
        <v>379</v>
      </c>
      <c r="C202" s="248">
        <v>1734289</v>
      </c>
      <c r="D202" s="248">
        <v>0</v>
      </c>
      <c r="E202" s="248">
        <v>0</v>
      </c>
      <c r="F202" s="248">
        <v>1734289</v>
      </c>
    </row>
    <row r="203" spans="1:6" s="249" customFormat="1" x14ac:dyDescent="0.25">
      <c r="A203" s="246">
        <v>190603</v>
      </c>
      <c r="B203" s="247" t="s">
        <v>380</v>
      </c>
      <c r="C203" s="248">
        <v>1734289</v>
      </c>
      <c r="D203" s="248">
        <v>0</v>
      </c>
      <c r="E203" s="248">
        <v>0</v>
      </c>
      <c r="F203" s="248">
        <v>1734289</v>
      </c>
    </row>
    <row r="204" spans="1:6" s="249" customFormat="1" x14ac:dyDescent="0.25">
      <c r="A204" s="246">
        <v>190603001</v>
      </c>
      <c r="B204" s="247" t="s">
        <v>380</v>
      </c>
      <c r="C204" s="248">
        <v>1734289</v>
      </c>
      <c r="D204" s="248">
        <v>0</v>
      </c>
      <c r="E204" s="248">
        <v>0</v>
      </c>
      <c r="F204" s="248">
        <v>1734289</v>
      </c>
    </row>
    <row r="205" spans="1:6" s="249" customFormat="1" x14ac:dyDescent="0.25">
      <c r="A205" s="246">
        <v>190604</v>
      </c>
      <c r="B205" s="247" t="s">
        <v>381</v>
      </c>
      <c r="C205" s="248">
        <v>0</v>
      </c>
      <c r="D205" s="248">
        <v>0</v>
      </c>
      <c r="E205" s="248">
        <v>0</v>
      </c>
      <c r="F205" s="248">
        <v>0</v>
      </c>
    </row>
    <row r="206" spans="1:6" s="249" customFormat="1" x14ac:dyDescent="0.25">
      <c r="A206" s="246">
        <v>190604001</v>
      </c>
      <c r="B206" s="247" t="s">
        <v>382</v>
      </c>
      <c r="C206" s="248">
        <v>0</v>
      </c>
      <c r="D206" s="248">
        <v>0</v>
      </c>
      <c r="E206" s="248">
        <v>0</v>
      </c>
      <c r="F206" s="248">
        <v>0</v>
      </c>
    </row>
    <row r="207" spans="1:6" s="249" customFormat="1" x14ac:dyDescent="0.25">
      <c r="A207" s="246">
        <v>1908</v>
      </c>
      <c r="B207" s="247" t="s">
        <v>383</v>
      </c>
      <c r="C207" s="248">
        <v>41371460.479999997</v>
      </c>
      <c r="D207" s="248">
        <v>191686</v>
      </c>
      <c r="E207" s="248">
        <v>19518702.800000001</v>
      </c>
      <c r="F207" s="248">
        <v>22044443.68</v>
      </c>
    </row>
    <row r="208" spans="1:6" s="249" customFormat="1" x14ac:dyDescent="0.25">
      <c r="A208" s="246">
        <v>190801</v>
      </c>
      <c r="B208" s="247" t="s">
        <v>384</v>
      </c>
      <c r="C208" s="248">
        <v>41371460.479999997</v>
      </c>
      <c r="D208" s="248">
        <v>191686</v>
      </c>
      <c r="E208" s="248">
        <v>19518702.800000001</v>
      </c>
      <c r="F208" s="248">
        <v>22044443.68</v>
      </c>
    </row>
    <row r="209" spans="1:9" s="249" customFormat="1" x14ac:dyDescent="0.25">
      <c r="A209" s="246">
        <v>190801002</v>
      </c>
      <c r="B209" s="247" t="s">
        <v>385</v>
      </c>
      <c r="C209" s="248">
        <v>41371460.479999997</v>
      </c>
      <c r="D209" s="248">
        <v>191686</v>
      </c>
      <c r="E209" s="248">
        <v>19518702.800000001</v>
      </c>
      <c r="F209" s="248">
        <v>22044443.68</v>
      </c>
    </row>
    <row r="210" spans="1:9" x14ac:dyDescent="0.25">
      <c r="A210" s="158">
        <v>1970</v>
      </c>
      <c r="B210" s="155" t="s">
        <v>386</v>
      </c>
      <c r="C210" s="156">
        <v>1165330129.21</v>
      </c>
      <c r="D210" s="156">
        <v>0</v>
      </c>
      <c r="E210" s="156">
        <v>0</v>
      </c>
      <c r="F210" s="156">
        <v>1165330129.21</v>
      </c>
    </row>
    <row r="211" spans="1:9" s="249" customFormat="1" x14ac:dyDescent="0.25">
      <c r="A211" s="246">
        <v>197005</v>
      </c>
      <c r="B211" s="247" t="s">
        <v>196</v>
      </c>
      <c r="C211" s="248">
        <v>715705238</v>
      </c>
      <c r="D211" s="248">
        <v>0</v>
      </c>
      <c r="E211" s="248">
        <v>0</v>
      </c>
      <c r="F211" s="248">
        <v>715705238</v>
      </c>
    </row>
    <row r="212" spans="1:9" s="249" customFormat="1" x14ac:dyDescent="0.25">
      <c r="A212" s="246">
        <v>197005001</v>
      </c>
      <c r="B212" s="247" t="s">
        <v>196</v>
      </c>
      <c r="C212" s="248">
        <v>715705238</v>
      </c>
      <c r="D212" s="248">
        <v>0</v>
      </c>
      <c r="E212" s="248">
        <v>0</v>
      </c>
      <c r="F212" s="248">
        <v>715705238</v>
      </c>
    </row>
    <row r="213" spans="1:9" s="249" customFormat="1" x14ac:dyDescent="0.25">
      <c r="A213" s="246">
        <v>197007</v>
      </c>
      <c r="B213" s="247" t="s">
        <v>197</v>
      </c>
      <c r="C213" s="248">
        <v>433829891.20999998</v>
      </c>
      <c r="D213" s="248">
        <v>0</v>
      </c>
      <c r="E213" s="248">
        <v>0</v>
      </c>
      <c r="F213" s="248">
        <v>433829891.20999998</v>
      </c>
    </row>
    <row r="214" spans="1:9" s="249" customFormat="1" x14ac:dyDescent="0.25">
      <c r="A214" s="246">
        <v>197007001</v>
      </c>
      <c r="B214" s="247" t="s">
        <v>197</v>
      </c>
      <c r="C214" s="248">
        <v>433829891.20999998</v>
      </c>
      <c r="D214" s="248">
        <v>0</v>
      </c>
      <c r="E214" s="248">
        <v>0</v>
      </c>
      <c r="F214" s="248">
        <v>433829891.20999998</v>
      </c>
    </row>
    <row r="215" spans="1:9" s="249" customFormat="1" x14ac:dyDescent="0.25">
      <c r="A215" s="246">
        <v>197008</v>
      </c>
      <c r="B215" s="247" t="s">
        <v>198</v>
      </c>
      <c r="C215" s="248">
        <v>15795000</v>
      </c>
      <c r="D215" s="248">
        <v>0</v>
      </c>
      <c r="E215" s="248">
        <v>0</v>
      </c>
      <c r="F215" s="248">
        <v>15795000</v>
      </c>
    </row>
    <row r="216" spans="1:9" s="249" customFormat="1" x14ac:dyDescent="0.25">
      <c r="A216" s="246">
        <v>197008001</v>
      </c>
      <c r="B216" s="247" t="s">
        <v>198</v>
      </c>
      <c r="C216" s="248">
        <v>15795000</v>
      </c>
      <c r="D216" s="248">
        <v>0</v>
      </c>
      <c r="E216" s="248">
        <v>0</v>
      </c>
      <c r="F216" s="248">
        <v>15795000</v>
      </c>
    </row>
    <row r="217" spans="1:9" x14ac:dyDescent="0.25">
      <c r="A217" s="158">
        <v>1975</v>
      </c>
      <c r="B217" s="155" t="s">
        <v>387</v>
      </c>
      <c r="C217" s="156">
        <v>-644027063.76999998</v>
      </c>
      <c r="D217" s="156">
        <v>0</v>
      </c>
      <c r="E217" s="156">
        <v>12015996</v>
      </c>
      <c r="F217" s="156">
        <v>-656043059.76999998</v>
      </c>
    </row>
    <row r="218" spans="1:9" s="249" customFormat="1" x14ac:dyDescent="0.25">
      <c r="A218" s="246">
        <v>197505</v>
      </c>
      <c r="B218" s="247" t="s">
        <v>196</v>
      </c>
      <c r="C218" s="248">
        <v>-343143009.85000002</v>
      </c>
      <c r="D218" s="248">
        <v>0</v>
      </c>
      <c r="E218" s="248">
        <v>0</v>
      </c>
      <c r="F218" s="248">
        <v>-343143009.85000002</v>
      </c>
    </row>
    <row r="219" spans="1:9" s="249" customFormat="1" x14ac:dyDescent="0.25">
      <c r="A219" s="246">
        <v>197505001</v>
      </c>
      <c r="B219" s="247" t="s">
        <v>196</v>
      </c>
      <c r="C219" s="248">
        <v>-343143009.85000002</v>
      </c>
      <c r="D219" s="248">
        <v>0</v>
      </c>
      <c r="E219" s="248">
        <v>0</v>
      </c>
      <c r="F219" s="248">
        <v>-343143009.85000002</v>
      </c>
    </row>
    <row r="220" spans="1:9" s="249" customFormat="1" x14ac:dyDescent="0.25">
      <c r="A220" s="246">
        <v>197507</v>
      </c>
      <c r="B220" s="247" t="s">
        <v>197</v>
      </c>
      <c r="C220" s="248">
        <v>-296219459.92000002</v>
      </c>
      <c r="D220" s="248">
        <v>0</v>
      </c>
      <c r="E220" s="248">
        <v>11769329</v>
      </c>
      <c r="F220" s="248">
        <v>-307988788.92000002</v>
      </c>
    </row>
    <row r="221" spans="1:9" s="249" customFormat="1" x14ac:dyDescent="0.25">
      <c r="A221" s="246">
        <v>197507001</v>
      </c>
      <c r="B221" s="247" t="s">
        <v>197</v>
      </c>
      <c r="C221" s="248">
        <v>-296219459.92000002</v>
      </c>
      <c r="D221" s="248">
        <v>0</v>
      </c>
      <c r="E221" s="248">
        <v>11769329</v>
      </c>
      <c r="F221" s="248">
        <v>-307988788.92000002</v>
      </c>
    </row>
    <row r="222" spans="1:9" s="249" customFormat="1" x14ac:dyDescent="0.25">
      <c r="A222" s="246">
        <v>197508</v>
      </c>
      <c r="B222" s="247" t="s">
        <v>198</v>
      </c>
      <c r="C222" s="248">
        <v>-4664594</v>
      </c>
      <c r="D222" s="248">
        <v>0</v>
      </c>
      <c r="E222" s="248">
        <v>246667</v>
      </c>
      <c r="F222" s="248">
        <v>-4911261</v>
      </c>
    </row>
    <row r="223" spans="1:9" s="249" customFormat="1" x14ac:dyDescent="0.25">
      <c r="A223" s="246">
        <v>197508001</v>
      </c>
      <c r="B223" s="247" t="s">
        <v>198</v>
      </c>
      <c r="C223" s="248">
        <v>-4664594</v>
      </c>
      <c r="D223" s="248">
        <v>0</v>
      </c>
      <c r="E223" s="248">
        <v>246667</v>
      </c>
      <c r="F223" s="248">
        <v>-4911261</v>
      </c>
    </row>
    <row r="224" spans="1:9" s="239" customFormat="1" x14ac:dyDescent="0.25">
      <c r="A224" s="159">
        <v>2</v>
      </c>
      <c r="B224" s="160" t="s">
        <v>388</v>
      </c>
      <c r="C224" s="161">
        <v>997536403.95000005</v>
      </c>
      <c r="D224" s="161">
        <v>382414518.80000001</v>
      </c>
      <c r="E224" s="161">
        <v>430438407.94999999</v>
      </c>
      <c r="F224" s="161">
        <v>1045560293.1</v>
      </c>
      <c r="H224" s="240">
        <f>+C224-D224+E224</f>
        <v>1045560293.1000001</v>
      </c>
      <c r="I224" s="240">
        <f>+F224-H224</f>
        <v>0</v>
      </c>
    </row>
    <row r="225" spans="1:6" x14ac:dyDescent="0.25">
      <c r="A225" s="158">
        <v>24</v>
      </c>
      <c r="B225" s="155" t="s">
        <v>199</v>
      </c>
      <c r="C225" s="156">
        <v>216213315.03999999</v>
      </c>
      <c r="D225" s="156">
        <v>114956140.8</v>
      </c>
      <c r="E225" s="156">
        <v>122096877.95</v>
      </c>
      <c r="F225" s="156">
        <v>223354052.19</v>
      </c>
    </row>
    <row r="226" spans="1:6" x14ac:dyDescent="0.25">
      <c r="A226" s="158">
        <v>2401</v>
      </c>
      <c r="B226" s="155" t="s">
        <v>389</v>
      </c>
      <c r="C226" s="156">
        <v>113587873.75</v>
      </c>
      <c r="D226" s="156">
        <v>1819008</v>
      </c>
      <c r="E226" s="156">
        <v>25602783</v>
      </c>
      <c r="F226" s="156">
        <v>137371648.75</v>
      </c>
    </row>
    <row r="227" spans="1:6" x14ac:dyDescent="0.25">
      <c r="A227" s="158">
        <v>240101</v>
      </c>
      <c r="B227" s="155" t="s">
        <v>390</v>
      </c>
      <c r="C227" s="156">
        <v>21551749.969999999</v>
      </c>
      <c r="D227" s="156">
        <v>1119552</v>
      </c>
      <c r="E227" s="156">
        <v>0</v>
      </c>
      <c r="F227" s="156">
        <v>20432197.969999999</v>
      </c>
    </row>
    <row r="228" spans="1:6" x14ac:dyDescent="0.25">
      <c r="A228" s="158">
        <v>240101001</v>
      </c>
      <c r="B228" s="155" t="s">
        <v>390</v>
      </c>
      <c r="C228" s="156">
        <v>21551749.969999999</v>
      </c>
      <c r="D228" s="156">
        <v>1119552</v>
      </c>
      <c r="E228" s="156">
        <v>0</v>
      </c>
      <c r="F228" s="156">
        <v>20432197.969999999</v>
      </c>
    </row>
    <row r="229" spans="1:6" x14ac:dyDescent="0.25">
      <c r="A229" s="158">
        <v>240102</v>
      </c>
      <c r="B229" s="155" t="s">
        <v>391</v>
      </c>
      <c r="C229" s="156">
        <v>92036123.780000001</v>
      </c>
      <c r="D229" s="156">
        <v>699456</v>
      </c>
      <c r="E229" s="156">
        <v>25602783</v>
      </c>
      <c r="F229" s="156">
        <v>116939450.78</v>
      </c>
    </row>
    <row r="230" spans="1:6" x14ac:dyDescent="0.25">
      <c r="A230" s="158">
        <v>240102001</v>
      </c>
      <c r="B230" s="155" t="s">
        <v>392</v>
      </c>
      <c r="C230" s="156">
        <v>92036123.780000001</v>
      </c>
      <c r="D230" s="156">
        <v>699456</v>
      </c>
      <c r="E230" s="156">
        <v>25602783</v>
      </c>
      <c r="F230" s="156">
        <v>116939450.78</v>
      </c>
    </row>
    <row r="231" spans="1:6" s="249" customFormat="1" x14ac:dyDescent="0.25">
      <c r="A231" s="246">
        <v>2407</v>
      </c>
      <c r="B231" s="247" t="s">
        <v>393</v>
      </c>
      <c r="C231" s="248">
        <v>-4639131</v>
      </c>
      <c r="D231" s="248">
        <v>17856379</v>
      </c>
      <c r="E231" s="248">
        <v>9495530</v>
      </c>
      <c r="F231" s="248">
        <v>-12999980</v>
      </c>
    </row>
    <row r="232" spans="1:6" s="249" customFormat="1" x14ac:dyDescent="0.25">
      <c r="A232" s="246">
        <v>240706</v>
      </c>
      <c r="B232" s="247" t="s">
        <v>394</v>
      </c>
      <c r="C232" s="248">
        <v>3203373</v>
      </c>
      <c r="D232" s="248">
        <v>3203373</v>
      </c>
      <c r="E232" s="248">
        <v>0</v>
      </c>
      <c r="F232" s="248">
        <v>0</v>
      </c>
    </row>
    <row r="233" spans="1:6" s="249" customFormat="1" x14ac:dyDescent="0.25">
      <c r="A233" s="246">
        <v>240706002</v>
      </c>
      <c r="B233" s="247" t="s">
        <v>395</v>
      </c>
      <c r="C233" s="248">
        <v>3203373</v>
      </c>
      <c r="D233" s="248">
        <v>3203373</v>
      </c>
      <c r="E233" s="248">
        <v>0</v>
      </c>
      <c r="F233" s="248">
        <v>0</v>
      </c>
    </row>
    <row r="234" spans="1:6" s="249" customFormat="1" x14ac:dyDescent="0.25">
      <c r="A234" s="246">
        <v>240720</v>
      </c>
      <c r="B234" s="247" t="s">
        <v>396</v>
      </c>
      <c r="C234" s="248">
        <v>-8380939</v>
      </c>
      <c r="D234" s="248">
        <v>14114571</v>
      </c>
      <c r="E234" s="248">
        <v>9495530</v>
      </c>
      <c r="F234" s="248">
        <v>-12999980</v>
      </c>
    </row>
    <row r="235" spans="1:6" s="249" customFormat="1" x14ac:dyDescent="0.25">
      <c r="A235" s="246">
        <v>240720001</v>
      </c>
      <c r="B235" s="247" t="s">
        <v>396</v>
      </c>
      <c r="C235" s="248">
        <v>-8380939</v>
      </c>
      <c r="D235" s="248">
        <v>14114571</v>
      </c>
      <c r="E235" s="248">
        <v>9495530</v>
      </c>
      <c r="F235" s="248">
        <v>-12999980</v>
      </c>
    </row>
    <row r="236" spans="1:6" s="249" customFormat="1" x14ac:dyDescent="0.25">
      <c r="A236" s="246">
        <v>240722</v>
      </c>
      <c r="B236" s="247" t="s">
        <v>202</v>
      </c>
      <c r="C236" s="248">
        <v>538435</v>
      </c>
      <c r="D236" s="248">
        <v>538435</v>
      </c>
      <c r="E236" s="248">
        <v>0</v>
      </c>
      <c r="F236" s="248">
        <v>0</v>
      </c>
    </row>
    <row r="237" spans="1:6" s="249" customFormat="1" x14ac:dyDescent="0.25">
      <c r="A237" s="246">
        <v>240722001</v>
      </c>
      <c r="B237" s="247" t="s">
        <v>397</v>
      </c>
      <c r="C237" s="248">
        <v>0</v>
      </c>
      <c r="D237" s="248">
        <v>0</v>
      </c>
      <c r="E237" s="248">
        <v>0</v>
      </c>
      <c r="F237" s="248">
        <v>0</v>
      </c>
    </row>
    <row r="238" spans="1:6" s="249" customFormat="1" x14ac:dyDescent="0.25">
      <c r="A238" s="246">
        <v>240722002</v>
      </c>
      <c r="B238" s="247" t="s">
        <v>398</v>
      </c>
      <c r="C238" s="248">
        <v>538435</v>
      </c>
      <c r="D238" s="248">
        <v>538435</v>
      </c>
      <c r="E238" s="248">
        <v>0</v>
      </c>
      <c r="F238" s="248">
        <v>0</v>
      </c>
    </row>
    <row r="239" spans="1:6" s="249" customFormat="1" x14ac:dyDescent="0.25">
      <c r="A239" s="246">
        <v>240790</v>
      </c>
      <c r="B239" s="247" t="s">
        <v>399</v>
      </c>
      <c r="C239" s="248">
        <v>0</v>
      </c>
      <c r="D239" s="248">
        <v>0</v>
      </c>
      <c r="E239" s="248">
        <v>0</v>
      </c>
      <c r="F239" s="248">
        <v>0</v>
      </c>
    </row>
    <row r="240" spans="1:6" s="249" customFormat="1" x14ac:dyDescent="0.25">
      <c r="A240" s="246">
        <v>240790001</v>
      </c>
      <c r="B240" s="247" t="s">
        <v>399</v>
      </c>
      <c r="C240" s="248">
        <v>0</v>
      </c>
      <c r="D240" s="248">
        <v>0</v>
      </c>
      <c r="E240" s="248">
        <v>0</v>
      </c>
      <c r="F240" s="248">
        <v>0</v>
      </c>
    </row>
    <row r="241" spans="1:6" x14ac:dyDescent="0.25">
      <c r="A241" s="158">
        <v>2424</v>
      </c>
      <c r="B241" s="155" t="s">
        <v>400</v>
      </c>
      <c r="C241" s="156">
        <v>43101237</v>
      </c>
      <c r="D241" s="156">
        <v>25696301</v>
      </c>
      <c r="E241" s="156">
        <v>50564563</v>
      </c>
      <c r="F241" s="156">
        <v>67969499</v>
      </c>
    </row>
    <row r="242" spans="1:6" s="249" customFormat="1" x14ac:dyDescent="0.25">
      <c r="A242" s="246">
        <v>242401</v>
      </c>
      <c r="B242" s="247" t="s">
        <v>401</v>
      </c>
      <c r="C242" s="248">
        <v>2417164</v>
      </c>
      <c r="D242" s="248">
        <v>7449606</v>
      </c>
      <c r="E242" s="248">
        <v>14429959</v>
      </c>
      <c r="F242" s="248">
        <v>9397517</v>
      </c>
    </row>
    <row r="243" spans="1:6" s="249" customFormat="1" x14ac:dyDescent="0.25">
      <c r="A243" s="246">
        <v>242401001</v>
      </c>
      <c r="B243" s="247" t="s">
        <v>401</v>
      </c>
      <c r="C243" s="248">
        <v>2417164</v>
      </c>
      <c r="D243" s="248">
        <v>7449606</v>
      </c>
      <c r="E243" s="248">
        <v>14429959</v>
      </c>
      <c r="F243" s="248">
        <v>9397517</v>
      </c>
    </row>
    <row r="244" spans="1:6" s="249" customFormat="1" x14ac:dyDescent="0.25">
      <c r="A244" s="246">
        <v>242402</v>
      </c>
      <c r="B244" s="247" t="s">
        <v>205</v>
      </c>
      <c r="C244" s="248">
        <v>1829220</v>
      </c>
      <c r="D244" s="248">
        <v>7226135</v>
      </c>
      <c r="E244" s="248">
        <v>14093484</v>
      </c>
      <c r="F244" s="248">
        <v>8696569</v>
      </c>
    </row>
    <row r="245" spans="1:6" s="249" customFormat="1" x14ac:dyDescent="0.25">
      <c r="A245" s="246">
        <v>242402001</v>
      </c>
      <c r="B245" s="247" t="s">
        <v>205</v>
      </c>
      <c r="C245" s="248">
        <v>1829220</v>
      </c>
      <c r="D245" s="248">
        <v>7226135</v>
      </c>
      <c r="E245" s="248">
        <v>14093484</v>
      </c>
      <c r="F245" s="248">
        <v>8696569</v>
      </c>
    </row>
    <row r="246" spans="1:6" s="249" customFormat="1" x14ac:dyDescent="0.25">
      <c r="A246" s="246">
        <v>242405</v>
      </c>
      <c r="B246" s="247" t="s">
        <v>206</v>
      </c>
      <c r="C246" s="248">
        <v>0</v>
      </c>
      <c r="D246" s="248">
        <v>5304626</v>
      </c>
      <c r="E246" s="248">
        <v>10609252</v>
      </c>
      <c r="F246" s="248">
        <v>5304626</v>
      </c>
    </row>
    <row r="247" spans="1:6" s="249" customFormat="1" x14ac:dyDescent="0.25">
      <c r="A247" s="246">
        <v>242405001</v>
      </c>
      <c r="B247" s="247" t="s">
        <v>206</v>
      </c>
      <c r="C247" s="248">
        <v>0</v>
      </c>
      <c r="D247" s="248">
        <v>5304626</v>
      </c>
      <c r="E247" s="248">
        <v>10609252</v>
      </c>
      <c r="F247" s="248">
        <v>5304626</v>
      </c>
    </row>
    <row r="248" spans="1:6" s="249" customFormat="1" x14ac:dyDescent="0.25">
      <c r="A248" s="246">
        <v>242406</v>
      </c>
      <c r="B248" s="247" t="s">
        <v>207</v>
      </c>
      <c r="C248" s="248">
        <v>0</v>
      </c>
      <c r="D248" s="248">
        <v>200000</v>
      </c>
      <c r="E248" s="248">
        <v>400000</v>
      </c>
      <c r="F248" s="248">
        <v>200000</v>
      </c>
    </row>
    <row r="249" spans="1:6" s="249" customFormat="1" x14ac:dyDescent="0.25">
      <c r="A249" s="246">
        <v>242406001</v>
      </c>
      <c r="B249" s="247" t="s">
        <v>207</v>
      </c>
      <c r="C249" s="248">
        <v>0</v>
      </c>
      <c r="D249" s="248">
        <v>200000</v>
      </c>
      <c r="E249" s="248">
        <v>400000</v>
      </c>
      <c r="F249" s="248">
        <v>200000</v>
      </c>
    </row>
    <row r="250" spans="1:6" s="249" customFormat="1" x14ac:dyDescent="0.25">
      <c r="A250" s="246">
        <v>242407</v>
      </c>
      <c r="B250" s="247" t="s">
        <v>208</v>
      </c>
      <c r="C250" s="248">
        <v>32077000</v>
      </c>
      <c r="D250" s="248">
        <v>2958000</v>
      </c>
      <c r="E250" s="248">
        <v>5916000</v>
      </c>
      <c r="F250" s="248">
        <v>35035000</v>
      </c>
    </row>
    <row r="251" spans="1:6" s="249" customFormat="1" x14ac:dyDescent="0.25">
      <c r="A251" s="246">
        <v>242407001</v>
      </c>
      <c r="B251" s="247" t="s">
        <v>208</v>
      </c>
      <c r="C251" s="248">
        <v>32077000</v>
      </c>
      <c r="D251" s="248">
        <v>2958000</v>
      </c>
      <c r="E251" s="248">
        <v>5916000</v>
      </c>
      <c r="F251" s="248">
        <v>35035000</v>
      </c>
    </row>
    <row r="252" spans="1:6" s="249" customFormat="1" x14ac:dyDescent="0.25">
      <c r="A252" s="246">
        <v>242408</v>
      </c>
      <c r="B252" s="247" t="s">
        <v>209</v>
      </c>
      <c r="C252" s="248">
        <v>0</v>
      </c>
      <c r="D252" s="248">
        <v>557934</v>
      </c>
      <c r="E252" s="248">
        <v>1115868</v>
      </c>
      <c r="F252" s="248">
        <v>557934</v>
      </c>
    </row>
    <row r="253" spans="1:6" s="249" customFormat="1" x14ac:dyDescent="0.25">
      <c r="A253" s="246">
        <v>242408001</v>
      </c>
      <c r="B253" s="247" t="s">
        <v>209</v>
      </c>
      <c r="C253" s="248">
        <v>0</v>
      </c>
      <c r="D253" s="248">
        <v>557934</v>
      </c>
      <c r="E253" s="248">
        <v>1115868</v>
      </c>
      <c r="F253" s="248">
        <v>557934</v>
      </c>
    </row>
    <row r="254" spans="1:6" s="249" customFormat="1" x14ac:dyDescent="0.25">
      <c r="A254" s="246">
        <v>242411</v>
      </c>
      <c r="B254" s="247" t="s">
        <v>402</v>
      </c>
      <c r="C254" s="248">
        <v>0</v>
      </c>
      <c r="D254" s="248">
        <v>0</v>
      </c>
      <c r="E254" s="248">
        <v>0</v>
      </c>
      <c r="F254" s="248">
        <v>0</v>
      </c>
    </row>
    <row r="255" spans="1:6" s="249" customFormat="1" x14ac:dyDescent="0.25">
      <c r="A255" s="246">
        <v>242411001</v>
      </c>
      <c r="B255" s="247" t="s">
        <v>402</v>
      </c>
      <c r="C255" s="248">
        <v>0</v>
      </c>
      <c r="D255" s="248">
        <v>0</v>
      </c>
      <c r="E255" s="248">
        <v>0</v>
      </c>
      <c r="F255" s="248">
        <v>0</v>
      </c>
    </row>
    <row r="256" spans="1:6" s="249" customFormat="1" x14ac:dyDescent="0.25">
      <c r="A256" s="246">
        <v>242413</v>
      </c>
      <c r="B256" s="247" t="s">
        <v>210</v>
      </c>
      <c r="C256" s="248">
        <v>4000000</v>
      </c>
      <c r="D256" s="248">
        <v>2000000</v>
      </c>
      <c r="E256" s="248">
        <v>4000000</v>
      </c>
      <c r="F256" s="248">
        <v>6000000</v>
      </c>
    </row>
    <row r="257" spans="1:6" s="249" customFormat="1" x14ac:dyDescent="0.25">
      <c r="A257" s="246">
        <v>242413001</v>
      </c>
      <c r="B257" s="247" t="s">
        <v>210</v>
      </c>
      <c r="C257" s="248">
        <v>4000000</v>
      </c>
      <c r="D257" s="248">
        <v>2000000</v>
      </c>
      <c r="E257" s="248">
        <v>4000000</v>
      </c>
      <c r="F257" s="248">
        <v>6000000</v>
      </c>
    </row>
    <row r="258" spans="1:6" s="249" customFormat="1" x14ac:dyDescent="0.25">
      <c r="A258" s="246">
        <v>242490</v>
      </c>
      <c r="B258" s="247" t="s">
        <v>211</v>
      </c>
      <c r="C258" s="248">
        <v>2777853</v>
      </c>
      <c r="D258" s="248">
        <v>0</v>
      </c>
      <c r="E258" s="248">
        <v>0</v>
      </c>
      <c r="F258" s="248">
        <v>2777853</v>
      </c>
    </row>
    <row r="259" spans="1:6" s="249" customFormat="1" x14ac:dyDescent="0.25">
      <c r="A259" s="246">
        <v>242490001</v>
      </c>
      <c r="B259" s="247" t="s">
        <v>211</v>
      </c>
      <c r="C259" s="248">
        <v>2777853</v>
      </c>
      <c r="D259" s="248">
        <v>0</v>
      </c>
      <c r="E259" s="248">
        <v>0</v>
      </c>
      <c r="F259" s="248">
        <v>2777853</v>
      </c>
    </row>
    <row r="260" spans="1:6" x14ac:dyDescent="0.25">
      <c r="A260" s="158">
        <v>2436</v>
      </c>
      <c r="B260" s="155" t="s">
        <v>403</v>
      </c>
      <c r="C260" s="156">
        <v>38913614</v>
      </c>
      <c r="D260" s="156">
        <v>55529000</v>
      </c>
      <c r="E260" s="156">
        <v>35321502</v>
      </c>
      <c r="F260" s="156">
        <v>18706116</v>
      </c>
    </row>
    <row r="261" spans="1:6" x14ac:dyDescent="0.25">
      <c r="A261" s="158">
        <v>243602</v>
      </c>
      <c r="B261" s="155" t="s">
        <v>404</v>
      </c>
      <c r="C261" s="156">
        <v>0</v>
      </c>
      <c r="D261" s="156">
        <v>0</v>
      </c>
      <c r="E261" s="156">
        <v>0</v>
      </c>
      <c r="F261" s="156">
        <v>0</v>
      </c>
    </row>
    <row r="262" spans="1:6" x14ac:dyDescent="0.25">
      <c r="A262" s="158">
        <v>243602002</v>
      </c>
      <c r="B262" s="155" t="s">
        <v>405</v>
      </c>
      <c r="C262" s="156">
        <v>0</v>
      </c>
      <c r="D262" s="156">
        <v>0</v>
      </c>
      <c r="E262" s="156">
        <v>0</v>
      </c>
      <c r="F262" s="156">
        <v>0</v>
      </c>
    </row>
    <row r="263" spans="1:6" s="249" customFormat="1" x14ac:dyDescent="0.25">
      <c r="A263" s="246">
        <v>243603</v>
      </c>
      <c r="B263" s="247" t="s">
        <v>212</v>
      </c>
      <c r="C263" s="248">
        <v>579327</v>
      </c>
      <c r="D263" s="248">
        <v>1158000</v>
      </c>
      <c r="E263" s="248">
        <v>579000</v>
      </c>
      <c r="F263" s="248">
        <v>327</v>
      </c>
    </row>
    <row r="264" spans="1:6" s="249" customFormat="1" x14ac:dyDescent="0.25">
      <c r="A264" s="246">
        <v>243603001</v>
      </c>
      <c r="B264" s="247" t="s">
        <v>406</v>
      </c>
      <c r="C264" s="248">
        <v>868327</v>
      </c>
      <c r="D264" s="248">
        <v>579000</v>
      </c>
      <c r="E264" s="248">
        <v>0</v>
      </c>
      <c r="F264" s="248">
        <v>289327</v>
      </c>
    </row>
    <row r="265" spans="1:6" s="249" customFormat="1" x14ac:dyDescent="0.25">
      <c r="A265" s="246">
        <v>243603002</v>
      </c>
      <c r="B265" s="247" t="s">
        <v>405</v>
      </c>
      <c r="C265" s="248">
        <v>-289000</v>
      </c>
      <c r="D265" s="248">
        <v>579000</v>
      </c>
      <c r="E265" s="248">
        <v>579000</v>
      </c>
      <c r="F265" s="248">
        <v>-289000</v>
      </c>
    </row>
    <row r="266" spans="1:6" s="249" customFormat="1" x14ac:dyDescent="0.25">
      <c r="A266" s="246">
        <v>243605</v>
      </c>
      <c r="B266" s="247" t="s">
        <v>213</v>
      </c>
      <c r="C266" s="248">
        <v>5413833</v>
      </c>
      <c r="D266" s="248">
        <v>7458000</v>
      </c>
      <c r="E266" s="248">
        <v>3793610</v>
      </c>
      <c r="F266" s="248">
        <v>1749443</v>
      </c>
    </row>
    <row r="267" spans="1:6" s="249" customFormat="1" x14ac:dyDescent="0.25">
      <c r="A267" s="246">
        <v>243605001</v>
      </c>
      <c r="B267" s="247" t="s">
        <v>406</v>
      </c>
      <c r="C267" s="248">
        <v>5413833</v>
      </c>
      <c r="D267" s="248">
        <v>3729000</v>
      </c>
      <c r="E267" s="248">
        <v>64610</v>
      </c>
      <c r="F267" s="248">
        <v>1749443</v>
      </c>
    </row>
    <row r="268" spans="1:6" s="249" customFormat="1" x14ac:dyDescent="0.25">
      <c r="A268" s="246">
        <v>243605002</v>
      </c>
      <c r="B268" s="247" t="s">
        <v>405</v>
      </c>
      <c r="C268" s="248">
        <v>0</v>
      </c>
      <c r="D268" s="248">
        <v>3729000</v>
      </c>
      <c r="E268" s="248">
        <v>3729000</v>
      </c>
      <c r="F268" s="248">
        <v>0</v>
      </c>
    </row>
    <row r="269" spans="1:6" s="249" customFormat="1" x14ac:dyDescent="0.25">
      <c r="A269" s="246">
        <v>243608</v>
      </c>
      <c r="B269" s="247" t="s">
        <v>214</v>
      </c>
      <c r="C269" s="248">
        <v>3774694</v>
      </c>
      <c r="D269" s="248">
        <v>3387000</v>
      </c>
      <c r="E269" s="248">
        <v>561600</v>
      </c>
      <c r="F269" s="248">
        <v>949294</v>
      </c>
    </row>
    <row r="270" spans="1:6" s="249" customFormat="1" x14ac:dyDescent="0.25">
      <c r="A270" s="246">
        <v>243608001</v>
      </c>
      <c r="B270" s="247" t="s">
        <v>406</v>
      </c>
      <c r="C270" s="248">
        <v>3774694</v>
      </c>
      <c r="D270" s="248">
        <v>0</v>
      </c>
      <c r="E270" s="248">
        <v>561600</v>
      </c>
      <c r="F270" s="248">
        <v>4336294</v>
      </c>
    </row>
    <row r="271" spans="1:6" s="249" customFormat="1" x14ac:dyDescent="0.25">
      <c r="A271" s="246">
        <v>243608002</v>
      </c>
      <c r="B271" s="247" t="s">
        <v>405</v>
      </c>
      <c r="C271" s="248">
        <v>0</v>
      </c>
      <c r="D271" s="248">
        <v>3387000</v>
      </c>
      <c r="E271" s="248">
        <v>0</v>
      </c>
      <c r="F271" s="248">
        <v>-3387000</v>
      </c>
    </row>
    <row r="272" spans="1:6" s="249" customFormat="1" x14ac:dyDescent="0.25">
      <c r="A272" s="246">
        <v>243615</v>
      </c>
      <c r="B272" s="247" t="s">
        <v>215</v>
      </c>
      <c r="C272" s="248">
        <v>10457615</v>
      </c>
      <c r="D272" s="248">
        <v>24861000</v>
      </c>
      <c r="E272" s="248">
        <v>18381000</v>
      </c>
      <c r="F272" s="248">
        <v>3977615</v>
      </c>
    </row>
    <row r="273" spans="1:6" s="249" customFormat="1" x14ac:dyDescent="0.25">
      <c r="A273" s="246">
        <v>243615001</v>
      </c>
      <c r="B273" s="247" t="s">
        <v>406</v>
      </c>
      <c r="C273" s="248">
        <v>10457615</v>
      </c>
      <c r="D273" s="248">
        <v>14414000</v>
      </c>
      <c r="E273" s="248">
        <v>7934000</v>
      </c>
      <c r="F273" s="248">
        <v>3977615</v>
      </c>
    </row>
    <row r="274" spans="1:6" s="249" customFormat="1" x14ac:dyDescent="0.25">
      <c r="A274" s="246">
        <v>243615002</v>
      </c>
      <c r="B274" s="247" t="s">
        <v>405</v>
      </c>
      <c r="C274" s="248">
        <v>0</v>
      </c>
      <c r="D274" s="248">
        <v>10447000</v>
      </c>
      <c r="E274" s="248">
        <v>10447000</v>
      </c>
      <c r="F274" s="248">
        <v>0</v>
      </c>
    </row>
    <row r="275" spans="1:6" s="249" customFormat="1" x14ac:dyDescent="0.25">
      <c r="A275" s="246">
        <v>243625</v>
      </c>
      <c r="B275" s="247" t="s">
        <v>407</v>
      </c>
      <c r="C275" s="248">
        <v>9635390</v>
      </c>
      <c r="D275" s="248">
        <v>13850000</v>
      </c>
      <c r="E275" s="248">
        <v>7611258</v>
      </c>
      <c r="F275" s="248">
        <v>3396648</v>
      </c>
    </row>
    <row r="276" spans="1:6" s="249" customFormat="1" x14ac:dyDescent="0.25">
      <c r="A276" s="246">
        <v>243625001</v>
      </c>
      <c r="B276" s="247" t="s">
        <v>408</v>
      </c>
      <c r="C276" s="248">
        <v>9635390</v>
      </c>
      <c r="D276" s="248">
        <v>6925000</v>
      </c>
      <c r="E276" s="248">
        <v>686258</v>
      </c>
      <c r="F276" s="248">
        <v>3396648</v>
      </c>
    </row>
    <row r="277" spans="1:6" s="249" customFormat="1" x14ac:dyDescent="0.25">
      <c r="A277" s="246">
        <v>243625002</v>
      </c>
      <c r="B277" s="247" t="s">
        <v>409</v>
      </c>
      <c r="C277" s="248">
        <v>0</v>
      </c>
      <c r="D277" s="248">
        <v>6925000</v>
      </c>
      <c r="E277" s="248">
        <v>6925000</v>
      </c>
      <c r="F277" s="248">
        <v>0</v>
      </c>
    </row>
    <row r="278" spans="1:6" s="249" customFormat="1" x14ac:dyDescent="0.25">
      <c r="A278" s="246">
        <v>243626</v>
      </c>
      <c r="B278" s="247" t="s">
        <v>410</v>
      </c>
      <c r="C278" s="248">
        <v>714927</v>
      </c>
      <c r="D278" s="248">
        <v>4815000</v>
      </c>
      <c r="E278" s="248">
        <v>4101000</v>
      </c>
      <c r="F278" s="248">
        <v>927</v>
      </c>
    </row>
    <row r="279" spans="1:6" s="249" customFormat="1" x14ac:dyDescent="0.25">
      <c r="A279" s="246">
        <v>243626001</v>
      </c>
      <c r="B279" s="247" t="s">
        <v>406</v>
      </c>
      <c r="C279" s="248">
        <v>714927</v>
      </c>
      <c r="D279" s="248">
        <v>4101000</v>
      </c>
      <c r="E279" s="248">
        <v>0</v>
      </c>
      <c r="F279" s="248">
        <v>-3386073</v>
      </c>
    </row>
    <row r="280" spans="1:6" s="249" customFormat="1" x14ac:dyDescent="0.25">
      <c r="A280" s="246">
        <v>243626002</v>
      </c>
      <c r="B280" s="247" t="s">
        <v>405</v>
      </c>
      <c r="C280" s="248">
        <v>0</v>
      </c>
      <c r="D280" s="248">
        <v>714000</v>
      </c>
      <c r="E280" s="248">
        <v>4101000</v>
      </c>
      <c r="F280" s="248">
        <v>3387000</v>
      </c>
    </row>
    <row r="281" spans="1:6" s="249" customFormat="1" x14ac:dyDescent="0.25">
      <c r="A281" s="246">
        <v>243627</v>
      </c>
      <c r="B281" s="247" t="s">
        <v>411</v>
      </c>
      <c r="C281" s="248">
        <v>8337828</v>
      </c>
      <c r="D281" s="248">
        <v>0</v>
      </c>
      <c r="E281" s="248">
        <v>294034</v>
      </c>
      <c r="F281" s="248">
        <v>8631862</v>
      </c>
    </row>
    <row r="282" spans="1:6" s="249" customFormat="1" x14ac:dyDescent="0.25">
      <c r="A282" s="246">
        <v>243627001</v>
      </c>
      <c r="B282" s="247" t="s">
        <v>406</v>
      </c>
      <c r="C282" s="248">
        <v>8337828</v>
      </c>
      <c r="D282" s="248">
        <v>0</v>
      </c>
      <c r="E282" s="248">
        <v>294034</v>
      </c>
      <c r="F282" s="248">
        <v>8631862</v>
      </c>
    </row>
    <row r="283" spans="1:6" s="249" customFormat="1" x14ac:dyDescent="0.25">
      <c r="A283" s="246">
        <v>243627002</v>
      </c>
      <c r="B283" s="247" t="s">
        <v>405</v>
      </c>
      <c r="C283" s="248">
        <v>0</v>
      </c>
      <c r="D283" s="248">
        <v>0</v>
      </c>
      <c r="E283" s="248">
        <v>0</v>
      </c>
      <c r="F283" s="248">
        <v>0</v>
      </c>
    </row>
    <row r="284" spans="1:6" s="249" customFormat="1" x14ac:dyDescent="0.25">
      <c r="A284" s="246">
        <v>243628</v>
      </c>
      <c r="B284" s="247" t="s">
        <v>412</v>
      </c>
      <c r="C284" s="248">
        <v>0</v>
      </c>
      <c r="D284" s="248">
        <v>0</v>
      </c>
      <c r="E284" s="248">
        <v>0</v>
      </c>
      <c r="F284" s="248">
        <v>0</v>
      </c>
    </row>
    <row r="285" spans="1:6" s="249" customFormat="1" x14ac:dyDescent="0.25">
      <c r="A285" s="246">
        <v>243628001</v>
      </c>
      <c r="B285" s="247" t="s">
        <v>406</v>
      </c>
      <c r="C285" s="248">
        <v>0</v>
      </c>
      <c r="D285" s="248">
        <v>0</v>
      </c>
      <c r="E285" s="248">
        <v>0</v>
      </c>
      <c r="F285" s="248">
        <v>0</v>
      </c>
    </row>
    <row r="286" spans="1:6" s="249" customFormat="1" x14ac:dyDescent="0.25">
      <c r="A286" s="246">
        <v>243628002</v>
      </c>
      <c r="B286" s="247" t="s">
        <v>405</v>
      </c>
      <c r="C286" s="248">
        <v>0</v>
      </c>
      <c r="D286" s="248">
        <v>0</v>
      </c>
      <c r="E286" s="248">
        <v>0</v>
      </c>
      <c r="F286" s="248">
        <v>0</v>
      </c>
    </row>
    <row r="287" spans="1:6" s="249" customFormat="1" x14ac:dyDescent="0.25">
      <c r="A287" s="246">
        <v>243630</v>
      </c>
      <c r="B287" s="247" t="s">
        <v>218</v>
      </c>
      <c r="C287" s="248">
        <v>0</v>
      </c>
      <c r="D287" s="248">
        <v>0</v>
      </c>
      <c r="E287" s="248">
        <v>0</v>
      </c>
      <c r="F287" s="248">
        <v>0</v>
      </c>
    </row>
    <row r="288" spans="1:6" s="249" customFormat="1" x14ac:dyDescent="0.25">
      <c r="A288" s="246">
        <v>243630001</v>
      </c>
      <c r="B288" s="247" t="s">
        <v>406</v>
      </c>
      <c r="C288" s="248">
        <v>0</v>
      </c>
      <c r="D288" s="248">
        <v>0</v>
      </c>
      <c r="E288" s="248">
        <v>0</v>
      </c>
      <c r="F288" s="248">
        <v>0</v>
      </c>
    </row>
    <row r="289" spans="1:10" s="249" customFormat="1" x14ac:dyDescent="0.25">
      <c r="A289" s="246">
        <v>243630002</v>
      </c>
      <c r="B289" s="247" t="s">
        <v>405</v>
      </c>
      <c r="C289" s="248">
        <v>0</v>
      </c>
      <c r="D289" s="248">
        <v>0</v>
      </c>
      <c r="E289" s="248">
        <v>0</v>
      </c>
      <c r="F289" s="248">
        <v>0</v>
      </c>
    </row>
    <row r="290" spans="1:10" s="249" customFormat="1" x14ac:dyDescent="0.25">
      <c r="A290" s="246">
        <v>2440</v>
      </c>
      <c r="B290" s="247" t="s">
        <v>413</v>
      </c>
      <c r="C290" s="248">
        <v>0</v>
      </c>
      <c r="D290" s="248">
        <v>0</v>
      </c>
      <c r="E290" s="248">
        <v>0</v>
      </c>
      <c r="F290" s="248">
        <v>0</v>
      </c>
    </row>
    <row r="291" spans="1:10" s="249" customFormat="1" x14ac:dyDescent="0.25">
      <c r="A291" s="246">
        <v>244003</v>
      </c>
      <c r="B291" s="247" t="s">
        <v>276</v>
      </c>
      <c r="C291" s="248">
        <v>0</v>
      </c>
      <c r="D291" s="248">
        <v>0</v>
      </c>
      <c r="E291" s="248">
        <v>0</v>
      </c>
      <c r="F291" s="248">
        <v>0</v>
      </c>
    </row>
    <row r="292" spans="1:10" s="249" customFormat="1" x14ac:dyDescent="0.25">
      <c r="A292" s="246">
        <v>244003001</v>
      </c>
      <c r="B292" s="247" t="s">
        <v>276</v>
      </c>
      <c r="C292" s="248">
        <v>0</v>
      </c>
      <c r="D292" s="248">
        <v>0</v>
      </c>
      <c r="E292" s="248">
        <v>0</v>
      </c>
      <c r="F292" s="248">
        <v>0</v>
      </c>
    </row>
    <row r="293" spans="1:10" s="249" customFormat="1" x14ac:dyDescent="0.25">
      <c r="A293" s="246">
        <v>244014</v>
      </c>
      <c r="B293" s="247" t="s">
        <v>247</v>
      </c>
      <c r="C293" s="248">
        <v>0</v>
      </c>
      <c r="D293" s="248">
        <v>0</v>
      </c>
      <c r="E293" s="248">
        <v>0</v>
      </c>
      <c r="F293" s="248">
        <v>0</v>
      </c>
    </row>
    <row r="294" spans="1:10" s="249" customFormat="1" x14ac:dyDescent="0.25">
      <c r="A294" s="246">
        <v>244014001</v>
      </c>
      <c r="B294" s="247" t="s">
        <v>247</v>
      </c>
      <c r="C294" s="248">
        <v>0</v>
      </c>
      <c r="D294" s="248">
        <v>0</v>
      </c>
      <c r="E294" s="248">
        <v>0</v>
      </c>
      <c r="F294" s="248">
        <v>0</v>
      </c>
    </row>
    <row r="295" spans="1:10" s="249" customFormat="1" x14ac:dyDescent="0.25">
      <c r="A295" s="246">
        <v>244016</v>
      </c>
      <c r="B295" s="247" t="s">
        <v>414</v>
      </c>
      <c r="C295" s="248">
        <v>0</v>
      </c>
      <c r="D295" s="248">
        <v>0</v>
      </c>
      <c r="E295" s="248">
        <v>0</v>
      </c>
      <c r="F295" s="248">
        <v>0</v>
      </c>
    </row>
    <row r="296" spans="1:10" s="249" customFormat="1" x14ac:dyDescent="0.25">
      <c r="A296" s="246">
        <v>244016001</v>
      </c>
      <c r="B296" s="247" t="s">
        <v>414</v>
      </c>
      <c r="C296" s="248">
        <v>0</v>
      </c>
      <c r="D296" s="248">
        <v>0</v>
      </c>
      <c r="E296" s="248">
        <v>0</v>
      </c>
      <c r="F296" s="248">
        <v>0</v>
      </c>
    </row>
    <row r="297" spans="1:10" s="249" customFormat="1" x14ac:dyDescent="0.25">
      <c r="A297" s="246">
        <v>244023</v>
      </c>
      <c r="B297" s="247" t="s">
        <v>415</v>
      </c>
      <c r="C297" s="248">
        <v>0</v>
      </c>
      <c r="D297" s="248">
        <v>0</v>
      </c>
      <c r="E297" s="248">
        <v>0</v>
      </c>
      <c r="F297" s="248">
        <v>0</v>
      </c>
    </row>
    <row r="298" spans="1:10" s="249" customFormat="1" x14ac:dyDescent="0.25">
      <c r="A298" s="246">
        <v>244023001</v>
      </c>
      <c r="B298" s="247" t="s">
        <v>415</v>
      </c>
      <c r="C298" s="248">
        <v>0</v>
      </c>
      <c r="D298" s="248">
        <v>0</v>
      </c>
      <c r="E298" s="248">
        <v>0</v>
      </c>
      <c r="F298" s="248">
        <v>0</v>
      </c>
    </row>
    <row r="299" spans="1:10" s="249" customFormat="1" x14ac:dyDescent="0.25">
      <c r="A299" s="246">
        <v>244024</v>
      </c>
      <c r="B299" s="247" t="s">
        <v>277</v>
      </c>
      <c r="C299" s="248">
        <v>0</v>
      </c>
      <c r="D299" s="248">
        <v>0</v>
      </c>
      <c r="E299" s="248">
        <v>0</v>
      </c>
      <c r="F299" s="248">
        <v>0</v>
      </c>
    </row>
    <row r="300" spans="1:10" s="249" customFormat="1" x14ac:dyDescent="0.25">
      <c r="A300" s="246">
        <v>244024001</v>
      </c>
      <c r="B300" s="247" t="s">
        <v>277</v>
      </c>
      <c r="C300" s="248">
        <v>0</v>
      </c>
      <c r="D300" s="248">
        <v>0</v>
      </c>
      <c r="E300" s="248">
        <v>0</v>
      </c>
      <c r="F300" s="248">
        <v>0</v>
      </c>
    </row>
    <row r="301" spans="1:10" s="250" customFormat="1" x14ac:dyDescent="0.25">
      <c r="A301" s="246">
        <v>2460</v>
      </c>
      <c r="B301" s="247" t="s">
        <v>416</v>
      </c>
      <c r="C301" s="248">
        <v>0</v>
      </c>
      <c r="D301" s="248">
        <v>0</v>
      </c>
      <c r="E301" s="248">
        <v>0</v>
      </c>
      <c r="F301" s="248">
        <v>0</v>
      </c>
      <c r="G301" s="249"/>
      <c r="H301" s="249"/>
      <c r="I301" s="249"/>
      <c r="J301" s="249"/>
    </row>
    <row r="302" spans="1:10" s="250" customFormat="1" x14ac:dyDescent="0.25">
      <c r="A302" s="246">
        <v>246002</v>
      </c>
      <c r="B302" s="247" t="s">
        <v>417</v>
      </c>
      <c r="C302" s="248">
        <v>0</v>
      </c>
      <c r="D302" s="248">
        <v>0</v>
      </c>
      <c r="E302" s="248">
        <v>0</v>
      </c>
      <c r="F302" s="248">
        <v>0</v>
      </c>
      <c r="G302" s="249"/>
      <c r="H302" s="249"/>
      <c r="I302" s="249"/>
      <c r="J302" s="249"/>
    </row>
    <row r="303" spans="1:10" s="249" customFormat="1" x14ac:dyDescent="0.25">
      <c r="A303" s="246">
        <v>246002001</v>
      </c>
      <c r="B303" s="247" t="s">
        <v>417</v>
      </c>
      <c r="C303" s="248">
        <v>0</v>
      </c>
      <c r="D303" s="248">
        <v>0</v>
      </c>
      <c r="E303" s="248">
        <v>0</v>
      </c>
      <c r="F303" s="248">
        <v>0</v>
      </c>
    </row>
    <row r="304" spans="1:10" s="249" customFormat="1" x14ac:dyDescent="0.25">
      <c r="A304" s="246">
        <v>246003</v>
      </c>
      <c r="B304" s="247" t="s">
        <v>418</v>
      </c>
      <c r="C304" s="248">
        <v>0</v>
      </c>
      <c r="D304" s="248">
        <v>0</v>
      </c>
      <c r="E304" s="248">
        <v>0</v>
      </c>
      <c r="F304" s="248">
        <v>0</v>
      </c>
    </row>
    <row r="305" spans="1:10" s="249" customFormat="1" x14ac:dyDescent="0.25">
      <c r="A305" s="246">
        <v>246003002</v>
      </c>
      <c r="B305" s="247" t="s">
        <v>419</v>
      </c>
      <c r="C305" s="248">
        <v>0</v>
      </c>
      <c r="D305" s="248">
        <v>0</v>
      </c>
      <c r="E305" s="248">
        <v>0</v>
      </c>
      <c r="F305" s="248">
        <v>0</v>
      </c>
    </row>
    <row r="306" spans="1:10" s="249" customFormat="1" x14ac:dyDescent="0.25">
      <c r="A306" s="246">
        <v>2490</v>
      </c>
      <c r="B306" s="247" t="s">
        <v>420</v>
      </c>
      <c r="C306" s="248">
        <v>25249721.289999999</v>
      </c>
      <c r="D306" s="248">
        <v>14055452.800000001</v>
      </c>
      <c r="E306" s="248">
        <v>1112499.95</v>
      </c>
      <c r="F306" s="248">
        <v>12306768.439999999</v>
      </c>
    </row>
    <row r="307" spans="1:10" s="249" customFormat="1" x14ac:dyDescent="0.25">
      <c r="A307" s="246">
        <v>249028</v>
      </c>
      <c r="B307" s="247" t="s">
        <v>193</v>
      </c>
      <c r="C307" s="248">
        <v>0</v>
      </c>
      <c r="D307" s="248">
        <v>0</v>
      </c>
      <c r="E307" s="248">
        <v>0</v>
      </c>
      <c r="F307" s="248">
        <v>0</v>
      </c>
    </row>
    <row r="308" spans="1:10" s="249" customFormat="1" x14ac:dyDescent="0.25">
      <c r="A308" s="246">
        <v>249028001</v>
      </c>
      <c r="B308" s="247" t="s">
        <v>193</v>
      </c>
      <c r="C308" s="248">
        <v>0</v>
      </c>
      <c r="D308" s="248">
        <v>0</v>
      </c>
      <c r="E308" s="248">
        <v>0</v>
      </c>
      <c r="F308" s="248">
        <v>0</v>
      </c>
    </row>
    <row r="309" spans="1:10" s="249" customFormat="1" x14ac:dyDescent="0.25">
      <c r="A309" s="246">
        <v>249040</v>
      </c>
      <c r="B309" s="247" t="s">
        <v>421</v>
      </c>
      <c r="C309" s="248">
        <v>236500</v>
      </c>
      <c r="D309" s="248">
        <v>0</v>
      </c>
      <c r="E309" s="248">
        <v>0</v>
      </c>
      <c r="F309" s="248">
        <v>236500</v>
      </c>
      <c r="G309" s="250"/>
      <c r="H309" s="250"/>
      <c r="I309" s="250"/>
      <c r="J309" s="250"/>
    </row>
    <row r="310" spans="1:10" s="249" customFormat="1" x14ac:dyDescent="0.25">
      <c r="A310" s="246">
        <v>249040001</v>
      </c>
      <c r="B310" s="247" t="s">
        <v>421</v>
      </c>
      <c r="C310" s="248">
        <v>236500</v>
      </c>
      <c r="D310" s="248">
        <v>0</v>
      </c>
      <c r="E310" s="248">
        <v>0</v>
      </c>
      <c r="F310" s="248">
        <v>236500</v>
      </c>
      <c r="G310" s="250"/>
      <c r="H310" s="250"/>
      <c r="I310" s="250"/>
      <c r="J310" s="250"/>
    </row>
    <row r="311" spans="1:10" s="249" customFormat="1" x14ac:dyDescent="0.25">
      <c r="A311" s="246">
        <v>249045</v>
      </c>
      <c r="B311" s="247" t="s">
        <v>333</v>
      </c>
      <c r="C311" s="248">
        <v>0</v>
      </c>
      <c r="D311" s="248">
        <v>0</v>
      </c>
      <c r="E311" s="248">
        <v>0</v>
      </c>
      <c r="F311" s="248">
        <v>0</v>
      </c>
    </row>
    <row r="312" spans="1:10" s="249" customFormat="1" x14ac:dyDescent="0.25">
      <c r="A312" s="246">
        <v>249045001</v>
      </c>
      <c r="B312" s="247" t="s">
        <v>333</v>
      </c>
      <c r="C312" s="248">
        <v>0</v>
      </c>
      <c r="D312" s="248">
        <v>0</v>
      </c>
      <c r="E312" s="248">
        <v>0</v>
      </c>
      <c r="F312" s="248">
        <v>0</v>
      </c>
    </row>
    <row r="313" spans="1:10" s="249" customFormat="1" x14ac:dyDescent="0.25">
      <c r="A313" s="246">
        <v>249050</v>
      </c>
      <c r="B313" s="247" t="s">
        <v>422</v>
      </c>
      <c r="C313" s="248">
        <v>0</v>
      </c>
      <c r="D313" s="248">
        <v>0</v>
      </c>
      <c r="E313" s="248">
        <v>0</v>
      </c>
      <c r="F313" s="248">
        <v>0</v>
      </c>
    </row>
    <row r="314" spans="1:10" s="249" customFormat="1" x14ac:dyDescent="0.25">
      <c r="A314" s="246">
        <v>249050001</v>
      </c>
      <c r="B314" s="247" t="s">
        <v>264</v>
      </c>
      <c r="C314" s="248">
        <v>0</v>
      </c>
      <c r="D314" s="248">
        <v>0</v>
      </c>
      <c r="E314" s="248">
        <v>0</v>
      </c>
      <c r="F314" s="248">
        <v>0</v>
      </c>
    </row>
    <row r="315" spans="1:10" s="249" customFormat="1" x14ac:dyDescent="0.25">
      <c r="A315" s="246">
        <v>249050002</v>
      </c>
      <c r="B315" s="247" t="s">
        <v>265</v>
      </c>
      <c r="C315" s="248">
        <v>0</v>
      </c>
      <c r="D315" s="248">
        <v>0</v>
      </c>
      <c r="E315" s="248">
        <v>0</v>
      </c>
      <c r="F315" s="248">
        <v>0</v>
      </c>
    </row>
    <row r="316" spans="1:10" s="249" customFormat="1" x14ac:dyDescent="0.25">
      <c r="A316" s="246">
        <v>249051</v>
      </c>
      <c r="B316" s="247" t="s">
        <v>273</v>
      </c>
      <c r="C316" s="248">
        <v>0</v>
      </c>
      <c r="D316" s="248">
        <v>0</v>
      </c>
      <c r="E316" s="248">
        <v>0</v>
      </c>
      <c r="F316" s="248">
        <v>0</v>
      </c>
    </row>
    <row r="317" spans="1:10" s="249" customFormat="1" x14ac:dyDescent="0.25">
      <c r="A317" s="246">
        <v>249051001</v>
      </c>
      <c r="B317" s="247" t="s">
        <v>273</v>
      </c>
      <c r="C317" s="248">
        <v>0</v>
      </c>
      <c r="D317" s="248">
        <v>0</v>
      </c>
      <c r="E317" s="248">
        <v>0</v>
      </c>
      <c r="F317" s="248">
        <v>0</v>
      </c>
    </row>
    <row r="318" spans="1:10" s="249" customFormat="1" x14ac:dyDescent="0.25">
      <c r="A318" s="246">
        <v>249053</v>
      </c>
      <c r="B318" s="247" t="s">
        <v>274</v>
      </c>
      <c r="C318" s="248">
        <v>0</v>
      </c>
      <c r="D318" s="248">
        <v>0</v>
      </c>
      <c r="E318" s="248">
        <v>0</v>
      </c>
      <c r="F318" s="248">
        <v>0</v>
      </c>
    </row>
    <row r="319" spans="1:10" s="249" customFormat="1" x14ac:dyDescent="0.25">
      <c r="A319" s="246">
        <v>249053001</v>
      </c>
      <c r="B319" s="247" t="s">
        <v>274</v>
      </c>
      <c r="C319" s="248">
        <v>0</v>
      </c>
      <c r="D319" s="248">
        <v>0</v>
      </c>
      <c r="E319" s="248">
        <v>0</v>
      </c>
      <c r="F319" s="248">
        <v>0</v>
      </c>
    </row>
    <row r="320" spans="1:10" s="249" customFormat="1" x14ac:dyDescent="0.25">
      <c r="A320" s="246">
        <v>249054</v>
      </c>
      <c r="B320" s="247" t="s">
        <v>212</v>
      </c>
      <c r="C320" s="248">
        <v>0</v>
      </c>
      <c r="D320" s="248">
        <v>0</v>
      </c>
      <c r="E320" s="248">
        <v>0</v>
      </c>
      <c r="F320" s="248">
        <v>0</v>
      </c>
    </row>
    <row r="321" spans="1:6" s="249" customFormat="1" x14ac:dyDescent="0.25">
      <c r="A321" s="246">
        <v>249054001</v>
      </c>
      <c r="B321" s="247" t="s">
        <v>212</v>
      </c>
      <c r="C321" s="248">
        <v>0</v>
      </c>
      <c r="D321" s="248">
        <v>0</v>
      </c>
      <c r="E321" s="248">
        <v>0</v>
      </c>
      <c r="F321" s="248">
        <v>0</v>
      </c>
    </row>
    <row r="322" spans="1:6" s="249" customFormat="1" x14ac:dyDescent="0.25">
      <c r="A322" s="246">
        <v>249055</v>
      </c>
      <c r="B322" s="247" t="s">
        <v>213</v>
      </c>
      <c r="C322" s="248">
        <v>25013221.289999999</v>
      </c>
      <c r="D322" s="248">
        <v>14055452.800000001</v>
      </c>
      <c r="E322" s="248">
        <v>1112499.95</v>
      </c>
      <c r="F322" s="248">
        <v>12070268.439999999</v>
      </c>
    </row>
    <row r="323" spans="1:6" s="249" customFormat="1" x14ac:dyDescent="0.25">
      <c r="A323" s="246">
        <v>249055001</v>
      </c>
      <c r="B323" s="247" t="s">
        <v>213</v>
      </c>
      <c r="C323" s="248">
        <v>25013221.289999999</v>
      </c>
      <c r="D323" s="248">
        <v>14055452.800000001</v>
      </c>
      <c r="E323" s="248">
        <v>1112499.95</v>
      </c>
      <c r="F323" s="248">
        <v>12070268.439999999</v>
      </c>
    </row>
    <row r="324" spans="1:6" x14ac:dyDescent="0.25">
      <c r="A324" s="158">
        <v>249058</v>
      </c>
      <c r="B324" s="155" t="s">
        <v>423</v>
      </c>
      <c r="C324" s="156">
        <v>0</v>
      </c>
      <c r="D324" s="156">
        <v>0</v>
      </c>
      <c r="E324" s="156">
        <v>0</v>
      </c>
      <c r="F324" s="156">
        <v>0</v>
      </c>
    </row>
    <row r="325" spans="1:6" x14ac:dyDescent="0.25">
      <c r="A325" s="158">
        <v>249058001</v>
      </c>
      <c r="B325" s="155" t="s">
        <v>423</v>
      </c>
      <c r="C325" s="156">
        <v>0</v>
      </c>
      <c r="D325" s="156">
        <v>0</v>
      </c>
      <c r="E325" s="156">
        <v>0</v>
      </c>
      <c r="F325" s="156">
        <v>0</v>
      </c>
    </row>
    <row r="326" spans="1:6" x14ac:dyDescent="0.25">
      <c r="A326" s="158">
        <v>249090</v>
      </c>
      <c r="B326" s="155" t="s">
        <v>50</v>
      </c>
      <c r="C326" s="156">
        <v>0</v>
      </c>
      <c r="D326" s="156">
        <v>0</v>
      </c>
      <c r="E326" s="156">
        <v>0</v>
      </c>
      <c r="F326" s="156">
        <v>0</v>
      </c>
    </row>
    <row r="327" spans="1:6" x14ac:dyDescent="0.25">
      <c r="A327" s="158">
        <v>249090001</v>
      </c>
      <c r="B327" s="155" t="s">
        <v>50</v>
      </c>
      <c r="C327" s="156">
        <v>0</v>
      </c>
      <c r="D327" s="156">
        <v>0</v>
      </c>
      <c r="E327" s="156">
        <v>0</v>
      </c>
      <c r="F327" s="156">
        <v>0</v>
      </c>
    </row>
    <row r="328" spans="1:6" x14ac:dyDescent="0.25">
      <c r="A328" s="158">
        <v>25</v>
      </c>
      <c r="B328" s="155" t="s">
        <v>221</v>
      </c>
      <c r="C328" s="156">
        <v>695928644.90999997</v>
      </c>
      <c r="D328" s="156">
        <v>267458378</v>
      </c>
      <c r="E328" s="156">
        <v>308341530</v>
      </c>
      <c r="F328" s="156">
        <v>736811796.90999997</v>
      </c>
    </row>
    <row r="329" spans="1:6" x14ac:dyDescent="0.25">
      <c r="A329" s="158">
        <v>2511</v>
      </c>
      <c r="B329" s="155" t="s">
        <v>424</v>
      </c>
      <c r="C329" s="156">
        <v>695928644.90999997</v>
      </c>
      <c r="D329" s="156">
        <v>267458378</v>
      </c>
      <c r="E329" s="156">
        <v>308341530</v>
      </c>
      <c r="F329" s="156">
        <v>736811796.90999997</v>
      </c>
    </row>
    <row r="330" spans="1:6" s="249" customFormat="1" x14ac:dyDescent="0.25">
      <c r="A330" s="246">
        <v>251101</v>
      </c>
      <c r="B330" s="247" t="s">
        <v>222</v>
      </c>
      <c r="C330" s="248">
        <v>0</v>
      </c>
      <c r="D330" s="248">
        <v>222996969.38999999</v>
      </c>
      <c r="E330" s="248">
        <v>228150218.38999999</v>
      </c>
      <c r="F330" s="248">
        <v>5153249</v>
      </c>
    </row>
    <row r="331" spans="1:6" s="249" customFormat="1" x14ac:dyDescent="0.25">
      <c r="A331" s="246">
        <v>251101001</v>
      </c>
      <c r="B331" s="247" t="s">
        <v>222</v>
      </c>
      <c r="C331" s="248">
        <v>0</v>
      </c>
      <c r="D331" s="248">
        <v>222996969.38999999</v>
      </c>
      <c r="E331" s="248">
        <v>228150218.38999999</v>
      </c>
      <c r="F331" s="248">
        <v>5153249</v>
      </c>
    </row>
    <row r="332" spans="1:6" s="249" customFormat="1" x14ac:dyDescent="0.25">
      <c r="A332" s="246">
        <v>251102</v>
      </c>
      <c r="B332" s="247" t="s">
        <v>223</v>
      </c>
      <c r="C332" s="248">
        <v>0</v>
      </c>
      <c r="D332" s="248">
        <v>0</v>
      </c>
      <c r="E332" s="248">
        <v>0</v>
      </c>
      <c r="F332" s="248">
        <v>0</v>
      </c>
    </row>
    <row r="333" spans="1:6" s="249" customFormat="1" x14ac:dyDescent="0.25">
      <c r="A333" s="246">
        <v>251102001</v>
      </c>
      <c r="B333" s="247" t="s">
        <v>223</v>
      </c>
      <c r="C333" s="248">
        <v>0</v>
      </c>
      <c r="D333" s="248">
        <v>0</v>
      </c>
      <c r="E333" s="248">
        <v>0</v>
      </c>
      <c r="F333" s="248">
        <v>0</v>
      </c>
    </row>
    <row r="334" spans="1:6" s="249" customFormat="1" x14ac:dyDescent="0.25">
      <c r="A334" s="246">
        <v>251104</v>
      </c>
      <c r="B334" s="247" t="s">
        <v>224</v>
      </c>
      <c r="C334" s="248">
        <v>104425697.47</v>
      </c>
      <c r="D334" s="248">
        <v>0</v>
      </c>
      <c r="E334" s="248">
        <v>14641047</v>
      </c>
      <c r="F334" s="248">
        <v>119066744.47</v>
      </c>
    </row>
    <row r="335" spans="1:6" s="249" customFormat="1" x14ac:dyDescent="0.25">
      <c r="A335" s="246">
        <v>251104001</v>
      </c>
      <c r="B335" s="247" t="s">
        <v>224</v>
      </c>
      <c r="C335" s="248">
        <v>104425697.47</v>
      </c>
      <c r="D335" s="248">
        <v>0</v>
      </c>
      <c r="E335" s="248">
        <v>14641047</v>
      </c>
      <c r="F335" s="248">
        <v>119066744.47</v>
      </c>
    </row>
    <row r="336" spans="1:6" s="249" customFormat="1" x14ac:dyDescent="0.25">
      <c r="A336" s="246">
        <v>251105</v>
      </c>
      <c r="B336" s="247" t="s">
        <v>266</v>
      </c>
      <c r="C336" s="248">
        <v>75614078.810000002</v>
      </c>
      <c r="D336" s="248">
        <v>0</v>
      </c>
      <c r="E336" s="248">
        <v>10030102</v>
      </c>
      <c r="F336" s="248">
        <v>85644180.810000002</v>
      </c>
    </row>
    <row r="337" spans="1:6" s="249" customFormat="1" x14ac:dyDescent="0.25">
      <c r="A337" s="246">
        <v>251105001</v>
      </c>
      <c r="B337" s="247" t="s">
        <v>266</v>
      </c>
      <c r="C337" s="248">
        <v>75614078.810000002</v>
      </c>
      <c r="D337" s="248">
        <v>0</v>
      </c>
      <c r="E337" s="248">
        <v>10030102</v>
      </c>
      <c r="F337" s="248">
        <v>85644180.810000002</v>
      </c>
    </row>
    <row r="338" spans="1:6" s="249" customFormat="1" x14ac:dyDescent="0.25">
      <c r="A338" s="246">
        <v>251106</v>
      </c>
      <c r="B338" s="247" t="s">
        <v>268</v>
      </c>
      <c r="C338" s="248">
        <v>477460105.63</v>
      </c>
      <c r="D338" s="248">
        <v>0</v>
      </c>
      <c r="E338" s="248">
        <v>20221499</v>
      </c>
      <c r="F338" s="248">
        <v>497681604.63</v>
      </c>
    </row>
    <row r="339" spans="1:6" s="249" customFormat="1" x14ac:dyDescent="0.25">
      <c r="A339" s="246">
        <v>251106001</v>
      </c>
      <c r="B339" s="247" t="s">
        <v>268</v>
      </c>
      <c r="C339" s="248">
        <v>477460105.63</v>
      </c>
      <c r="D339" s="248">
        <v>0</v>
      </c>
      <c r="E339" s="248">
        <v>20221499</v>
      </c>
      <c r="F339" s="248">
        <v>497681604.63</v>
      </c>
    </row>
    <row r="340" spans="1:6" s="249" customFormat="1" x14ac:dyDescent="0.25">
      <c r="A340" s="246">
        <v>251107</v>
      </c>
      <c r="B340" s="247" t="s">
        <v>267</v>
      </c>
      <c r="C340" s="248">
        <v>13823771</v>
      </c>
      <c r="D340" s="248">
        <v>0</v>
      </c>
      <c r="E340" s="248">
        <v>21607597</v>
      </c>
      <c r="F340" s="248">
        <v>35431368</v>
      </c>
    </row>
    <row r="341" spans="1:6" s="249" customFormat="1" x14ac:dyDescent="0.25">
      <c r="A341" s="246">
        <v>251107001</v>
      </c>
      <c r="B341" s="247" t="s">
        <v>267</v>
      </c>
      <c r="C341" s="248">
        <v>13823771</v>
      </c>
      <c r="D341" s="248">
        <v>0</v>
      </c>
      <c r="E341" s="248">
        <v>21607597</v>
      </c>
      <c r="F341" s="248">
        <v>35431368</v>
      </c>
    </row>
    <row r="342" spans="1:6" s="249" customFormat="1" x14ac:dyDescent="0.25">
      <c r="A342" s="246">
        <v>251108</v>
      </c>
      <c r="B342" s="247" t="s">
        <v>197</v>
      </c>
      <c r="C342" s="248">
        <v>0</v>
      </c>
      <c r="D342" s="248">
        <v>6395202.3799999999</v>
      </c>
      <c r="E342" s="248">
        <v>6395202.3799999999</v>
      </c>
      <c r="F342" s="248">
        <v>0</v>
      </c>
    </row>
    <row r="343" spans="1:6" s="249" customFormat="1" x14ac:dyDescent="0.25">
      <c r="A343" s="246">
        <v>251108001</v>
      </c>
      <c r="B343" s="247" t="s">
        <v>197</v>
      </c>
      <c r="C343" s="248">
        <v>0</v>
      </c>
      <c r="D343" s="248">
        <v>6395202.3799999999</v>
      </c>
      <c r="E343" s="248">
        <v>6395202.3799999999</v>
      </c>
      <c r="F343" s="248">
        <v>0</v>
      </c>
    </row>
    <row r="344" spans="1:6" s="249" customFormat="1" x14ac:dyDescent="0.25">
      <c r="A344" s="246">
        <v>251109</v>
      </c>
      <c r="B344" s="247" t="s">
        <v>228</v>
      </c>
      <c r="C344" s="248">
        <v>22359816</v>
      </c>
      <c r="D344" s="248">
        <v>17435684</v>
      </c>
      <c r="E344" s="248">
        <v>6528439</v>
      </c>
      <c r="F344" s="248">
        <v>11452571</v>
      </c>
    </row>
    <row r="345" spans="1:6" s="249" customFormat="1" x14ac:dyDescent="0.25">
      <c r="A345" s="246">
        <v>251109001</v>
      </c>
      <c r="B345" s="247" t="s">
        <v>228</v>
      </c>
      <c r="C345" s="248">
        <v>22359816</v>
      </c>
      <c r="D345" s="248">
        <v>17435684</v>
      </c>
      <c r="E345" s="248">
        <v>6528439</v>
      </c>
      <c r="F345" s="248">
        <v>11452571</v>
      </c>
    </row>
    <row r="346" spans="1:6" s="249" customFormat="1" x14ac:dyDescent="0.25">
      <c r="A346" s="246">
        <v>251109002</v>
      </c>
      <c r="B346" s="247" t="s">
        <v>269</v>
      </c>
      <c r="C346" s="248">
        <v>0</v>
      </c>
      <c r="D346" s="248">
        <v>0</v>
      </c>
      <c r="E346" s="248">
        <v>0</v>
      </c>
      <c r="F346" s="248">
        <v>0</v>
      </c>
    </row>
    <row r="347" spans="1:6" s="249" customFormat="1" x14ac:dyDescent="0.25">
      <c r="A347" s="246">
        <v>251110</v>
      </c>
      <c r="B347" s="247" t="s">
        <v>229</v>
      </c>
      <c r="C347" s="248">
        <v>0</v>
      </c>
      <c r="D347" s="248">
        <v>19863097</v>
      </c>
      <c r="E347" s="248">
        <v>0</v>
      </c>
      <c r="F347" s="248">
        <v>-19863097</v>
      </c>
    </row>
    <row r="348" spans="1:6" s="249" customFormat="1" x14ac:dyDescent="0.25">
      <c r="A348" s="246">
        <v>251110001</v>
      </c>
      <c r="B348" s="247" t="s">
        <v>229</v>
      </c>
      <c r="C348" s="248">
        <v>0</v>
      </c>
      <c r="D348" s="248">
        <v>19863097</v>
      </c>
      <c r="E348" s="248">
        <v>0</v>
      </c>
      <c r="F348" s="248">
        <v>-19863097</v>
      </c>
    </row>
    <row r="349" spans="1:6" s="249" customFormat="1" x14ac:dyDescent="0.25">
      <c r="A349" s="246">
        <v>251111</v>
      </c>
      <c r="B349" s="247" t="s">
        <v>425</v>
      </c>
      <c r="C349" s="248">
        <v>0</v>
      </c>
      <c r="D349" s="248">
        <v>0</v>
      </c>
      <c r="E349" s="248">
        <v>0</v>
      </c>
      <c r="F349" s="248">
        <v>0</v>
      </c>
    </row>
    <row r="350" spans="1:6" s="249" customFormat="1" x14ac:dyDescent="0.25">
      <c r="A350" s="246">
        <v>251111001</v>
      </c>
      <c r="B350" s="247" t="s">
        <v>425</v>
      </c>
      <c r="C350" s="248">
        <v>0</v>
      </c>
      <c r="D350" s="248">
        <v>0</v>
      </c>
      <c r="E350" s="248">
        <v>0</v>
      </c>
      <c r="F350" s="248">
        <v>0</v>
      </c>
    </row>
    <row r="351" spans="1:6" s="249" customFormat="1" x14ac:dyDescent="0.25">
      <c r="A351" s="246">
        <v>251113</v>
      </c>
      <c r="B351" s="247" t="s">
        <v>426</v>
      </c>
      <c r="C351" s="248">
        <v>0</v>
      </c>
      <c r="D351" s="248">
        <v>0</v>
      </c>
      <c r="E351" s="248">
        <v>0</v>
      </c>
      <c r="F351" s="248">
        <v>0</v>
      </c>
    </row>
    <row r="352" spans="1:6" s="249" customFormat="1" x14ac:dyDescent="0.25">
      <c r="A352" s="246">
        <v>251113001</v>
      </c>
      <c r="B352" s="247" t="s">
        <v>426</v>
      </c>
      <c r="C352" s="248">
        <v>0</v>
      </c>
      <c r="D352" s="248">
        <v>0</v>
      </c>
      <c r="E352" s="248">
        <v>0</v>
      </c>
      <c r="F352" s="248">
        <v>0</v>
      </c>
    </row>
    <row r="353" spans="1:6" s="249" customFormat="1" x14ac:dyDescent="0.25">
      <c r="A353" s="246">
        <v>251115</v>
      </c>
      <c r="B353" s="247" t="s">
        <v>427</v>
      </c>
      <c r="C353" s="248">
        <v>0</v>
      </c>
      <c r="D353" s="248">
        <v>0</v>
      </c>
      <c r="E353" s="248">
        <v>0</v>
      </c>
      <c r="F353" s="248">
        <v>0</v>
      </c>
    </row>
    <row r="354" spans="1:6" s="249" customFormat="1" x14ac:dyDescent="0.25">
      <c r="A354" s="246">
        <v>251115001</v>
      </c>
      <c r="B354" s="247" t="s">
        <v>427</v>
      </c>
      <c r="C354" s="248">
        <v>0</v>
      </c>
      <c r="D354" s="248">
        <v>0</v>
      </c>
      <c r="E354" s="248">
        <v>0</v>
      </c>
      <c r="F354" s="248">
        <v>0</v>
      </c>
    </row>
    <row r="355" spans="1:6" s="249" customFormat="1" x14ac:dyDescent="0.25">
      <c r="A355" s="246">
        <v>251122</v>
      </c>
      <c r="B355" s="247" t="s">
        <v>428</v>
      </c>
      <c r="C355" s="248">
        <v>914914</v>
      </c>
      <c r="D355" s="248">
        <v>0</v>
      </c>
      <c r="E355" s="248">
        <v>0</v>
      </c>
      <c r="F355" s="248">
        <v>914914</v>
      </c>
    </row>
    <row r="356" spans="1:6" s="249" customFormat="1" x14ac:dyDescent="0.25">
      <c r="A356" s="246">
        <v>251122001</v>
      </c>
      <c r="B356" s="247" t="s">
        <v>428</v>
      </c>
      <c r="C356" s="248">
        <v>914914</v>
      </c>
      <c r="D356" s="248">
        <v>0</v>
      </c>
      <c r="E356" s="248">
        <v>0</v>
      </c>
      <c r="F356" s="248">
        <v>914914</v>
      </c>
    </row>
    <row r="357" spans="1:6" s="249" customFormat="1" x14ac:dyDescent="0.25">
      <c r="A357" s="246">
        <v>251123</v>
      </c>
      <c r="B357" s="247" t="s">
        <v>231</v>
      </c>
      <c r="C357" s="248">
        <v>1038342</v>
      </c>
      <c r="D357" s="248">
        <v>0</v>
      </c>
      <c r="E357" s="248">
        <v>0</v>
      </c>
      <c r="F357" s="248">
        <v>1038342</v>
      </c>
    </row>
    <row r="358" spans="1:6" s="249" customFormat="1" x14ac:dyDescent="0.25">
      <c r="A358" s="246">
        <v>251123001</v>
      </c>
      <c r="B358" s="247" t="s">
        <v>231</v>
      </c>
      <c r="C358" s="248">
        <v>1038342</v>
      </c>
      <c r="D358" s="248">
        <v>0</v>
      </c>
      <c r="E358" s="248">
        <v>0</v>
      </c>
      <c r="F358" s="248">
        <v>1038342</v>
      </c>
    </row>
    <row r="359" spans="1:6" s="249" customFormat="1" x14ac:dyDescent="0.25">
      <c r="A359" s="246">
        <v>251124</v>
      </c>
      <c r="B359" s="247" t="s">
        <v>232</v>
      </c>
      <c r="C359" s="248">
        <v>0</v>
      </c>
      <c r="D359" s="248">
        <v>0</v>
      </c>
      <c r="E359" s="248">
        <v>0</v>
      </c>
      <c r="F359" s="248">
        <v>0</v>
      </c>
    </row>
    <row r="360" spans="1:6" s="249" customFormat="1" x14ac:dyDescent="0.25">
      <c r="A360" s="246">
        <v>251124001</v>
      </c>
      <c r="B360" s="247" t="s">
        <v>232</v>
      </c>
      <c r="C360" s="248">
        <v>0</v>
      </c>
      <c r="D360" s="248">
        <v>0</v>
      </c>
      <c r="E360" s="248">
        <v>0</v>
      </c>
      <c r="F360" s="248">
        <v>0</v>
      </c>
    </row>
    <row r="361" spans="1:6" s="249" customFormat="1" x14ac:dyDescent="0.25">
      <c r="A361" s="246">
        <v>251125</v>
      </c>
      <c r="B361" s="247" t="s">
        <v>429</v>
      </c>
      <c r="C361" s="248">
        <v>291920</v>
      </c>
      <c r="D361" s="248">
        <v>767425.23</v>
      </c>
      <c r="E361" s="248">
        <v>767425.23</v>
      </c>
      <c r="F361" s="248">
        <v>291920</v>
      </c>
    </row>
    <row r="362" spans="1:6" s="249" customFormat="1" x14ac:dyDescent="0.25">
      <c r="A362" s="246">
        <v>251125001</v>
      </c>
      <c r="B362" s="247" t="s">
        <v>429</v>
      </c>
      <c r="C362" s="248">
        <v>291920</v>
      </c>
      <c r="D362" s="248">
        <v>767425.23</v>
      </c>
      <c r="E362" s="248">
        <v>767425.23</v>
      </c>
      <c r="F362" s="248">
        <v>291920</v>
      </c>
    </row>
    <row r="363" spans="1:6" s="249" customFormat="1" x14ac:dyDescent="0.25">
      <c r="A363" s="246">
        <v>27</v>
      </c>
      <c r="B363" s="247" t="s">
        <v>61</v>
      </c>
      <c r="C363" s="248">
        <v>85394444</v>
      </c>
      <c r="D363" s="248">
        <v>0</v>
      </c>
      <c r="E363" s="248">
        <v>0</v>
      </c>
      <c r="F363" s="248">
        <v>85394444</v>
      </c>
    </row>
    <row r="364" spans="1:6" s="249" customFormat="1" x14ac:dyDescent="0.25">
      <c r="A364" s="246">
        <v>2701</v>
      </c>
      <c r="B364" s="247" t="s">
        <v>430</v>
      </c>
      <c r="C364" s="248">
        <v>85394444</v>
      </c>
      <c r="D364" s="248">
        <v>0</v>
      </c>
      <c r="E364" s="248">
        <v>0</v>
      </c>
      <c r="F364" s="248">
        <v>85394444</v>
      </c>
    </row>
    <row r="365" spans="1:6" s="249" customFormat="1" x14ac:dyDescent="0.25">
      <c r="A365" s="246">
        <v>270101</v>
      </c>
      <c r="B365" s="247" t="s">
        <v>431</v>
      </c>
      <c r="C365" s="248">
        <v>0</v>
      </c>
      <c r="D365" s="248">
        <v>0</v>
      </c>
      <c r="E365" s="248">
        <v>0</v>
      </c>
      <c r="F365" s="248">
        <v>0</v>
      </c>
    </row>
    <row r="366" spans="1:6" s="249" customFormat="1" x14ac:dyDescent="0.25">
      <c r="A366" s="246">
        <v>270101001</v>
      </c>
      <c r="B366" s="247" t="s">
        <v>431</v>
      </c>
      <c r="C366" s="248">
        <v>0</v>
      </c>
      <c r="D366" s="248">
        <v>0</v>
      </c>
      <c r="E366" s="248">
        <v>0</v>
      </c>
      <c r="F366" s="248">
        <v>0</v>
      </c>
    </row>
    <row r="367" spans="1:6" s="249" customFormat="1" x14ac:dyDescent="0.25">
      <c r="A367" s="246">
        <v>270103</v>
      </c>
      <c r="B367" s="247" t="s">
        <v>292</v>
      </c>
      <c r="C367" s="248">
        <v>85394444</v>
      </c>
      <c r="D367" s="248">
        <v>0</v>
      </c>
      <c r="E367" s="248">
        <v>0</v>
      </c>
      <c r="F367" s="248">
        <v>85394444</v>
      </c>
    </row>
    <row r="368" spans="1:6" s="249" customFormat="1" x14ac:dyDescent="0.25">
      <c r="A368" s="246">
        <v>270103001</v>
      </c>
      <c r="B368" s="247" t="s">
        <v>292</v>
      </c>
      <c r="C368" s="248">
        <v>85394444</v>
      </c>
      <c r="D368" s="248">
        <v>0</v>
      </c>
      <c r="E368" s="248">
        <v>0</v>
      </c>
      <c r="F368" s="248">
        <v>85394444</v>
      </c>
    </row>
    <row r="369" spans="1:9" x14ac:dyDescent="0.25">
      <c r="A369" s="158">
        <v>29</v>
      </c>
      <c r="B369" s="155" t="s">
        <v>432</v>
      </c>
      <c r="C369" s="156">
        <v>0</v>
      </c>
      <c r="D369" s="156">
        <v>0</v>
      </c>
      <c r="E369" s="156">
        <v>0</v>
      </c>
      <c r="F369" s="156">
        <v>0</v>
      </c>
    </row>
    <row r="370" spans="1:9" x14ac:dyDescent="0.25">
      <c r="A370" s="158">
        <v>2910</v>
      </c>
      <c r="B370" s="155" t="s">
        <v>433</v>
      </c>
      <c r="C370" s="156">
        <v>0</v>
      </c>
      <c r="D370" s="156">
        <v>0</v>
      </c>
      <c r="E370" s="156">
        <v>0</v>
      </c>
      <c r="F370" s="156">
        <v>0</v>
      </c>
    </row>
    <row r="371" spans="1:9" x14ac:dyDescent="0.25">
      <c r="A371" s="158">
        <v>291007</v>
      </c>
      <c r="B371" s="155" t="s">
        <v>434</v>
      </c>
      <c r="C371" s="156">
        <v>0</v>
      </c>
      <c r="D371" s="156">
        <v>0</v>
      </c>
      <c r="E371" s="156">
        <v>0</v>
      </c>
      <c r="F371" s="156">
        <v>0</v>
      </c>
    </row>
    <row r="372" spans="1:9" x14ac:dyDescent="0.25">
      <c r="A372" s="158">
        <v>291007001</v>
      </c>
      <c r="B372" s="155" t="s">
        <v>435</v>
      </c>
      <c r="C372" s="156">
        <v>0</v>
      </c>
      <c r="D372" s="156">
        <v>0</v>
      </c>
      <c r="E372" s="156">
        <v>0</v>
      </c>
      <c r="F372" s="156">
        <v>0</v>
      </c>
    </row>
    <row r="373" spans="1:9" s="239" customFormat="1" x14ac:dyDescent="0.25">
      <c r="A373" s="159">
        <v>3</v>
      </c>
      <c r="B373" s="160" t="s">
        <v>20</v>
      </c>
      <c r="C373" s="161">
        <v>8153633522.2399998</v>
      </c>
      <c r="D373" s="161">
        <v>178056249.86000001</v>
      </c>
      <c r="E373" s="161">
        <v>178056249.86000001</v>
      </c>
      <c r="F373" s="161">
        <v>8153633522.2399998</v>
      </c>
      <c r="H373" s="240">
        <f>+C373-D373+E373</f>
        <v>8153633522.2399998</v>
      </c>
      <c r="I373" s="240">
        <f>+F373-H373</f>
        <v>0</v>
      </c>
    </row>
    <row r="374" spans="1:9" x14ac:dyDescent="0.25">
      <c r="A374" s="158">
        <v>31</v>
      </c>
      <c r="B374" s="155" t="s">
        <v>233</v>
      </c>
      <c r="C374" s="156">
        <v>8153633522.2399998</v>
      </c>
      <c r="D374" s="156">
        <v>178056249.86000001</v>
      </c>
      <c r="E374" s="156">
        <v>178056249.86000001</v>
      </c>
      <c r="F374" s="156">
        <v>8153633522.2399998</v>
      </c>
    </row>
    <row r="375" spans="1:9" s="249" customFormat="1" x14ac:dyDescent="0.25">
      <c r="A375" s="246">
        <v>3105</v>
      </c>
      <c r="B375" s="247" t="s">
        <v>437</v>
      </c>
      <c r="C375" s="248">
        <v>2135861251.4400001</v>
      </c>
      <c r="D375" s="248">
        <v>0</v>
      </c>
      <c r="E375" s="248">
        <v>0</v>
      </c>
      <c r="F375" s="248">
        <v>2135861251.4400001</v>
      </c>
      <c r="G375" s="249" t="s">
        <v>436</v>
      </c>
      <c r="H375" s="251">
        <f>+H2-H224-H373</f>
        <v>-60760346.999998093</v>
      </c>
    </row>
    <row r="376" spans="1:9" s="249" customFormat="1" x14ac:dyDescent="0.25">
      <c r="A376" s="246">
        <v>310506</v>
      </c>
      <c r="B376" s="247" t="s">
        <v>65</v>
      </c>
      <c r="C376" s="248">
        <v>2135861251.4400001</v>
      </c>
      <c r="D376" s="248">
        <v>0</v>
      </c>
      <c r="E376" s="248">
        <v>0</v>
      </c>
      <c r="F376" s="248">
        <v>2135861251.4400001</v>
      </c>
      <c r="H376" s="251">
        <f>+H224+H373-H2</f>
        <v>60760346.999998093</v>
      </c>
    </row>
    <row r="377" spans="1:9" s="249" customFormat="1" x14ac:dyDescent="0.25">
      <c r="A377" s="246">
        <v>310506001</v>
      </c>
      <c r="B377" s="247" t="s">
        <v>438</v>
      </c>
      <c r="C377" s="248">
        <v>1676954948.4400001</v>
      </c>
      <c r="D377" s="248">
        <v>0</v>
      </c>
      <c r="E377" s="248">
        <v>0</v>
      </c>
      <c r="F377" s="248">
        <v>1676954948.4400001</v>
      </c>
    </row>
    <row r="378" spans="1:9" s="249" customFormat="1" x14ac:dyDescent="0.25">
      <c r="A378" s="246">
        <v>310506002</v>
      </c>
      <c r="B378" s="247" t="s">
        <v>439</v>
      </c>
      <c r="C378" s="248">
        <v>458906303</v>
      </c>
      <c r="D378" s="248">
        <v>0</v>
      </c>
      <c r="E378" s="248">
        <v>0</v>
      </c>
      <c r="F378" s="248">
        <v>458906303</v>
      </c>
    </row>
    <row r="379" spans="1:9" s="249" customFormat="1" x14ac:dyDescent="0.25">
      <c r="A379" s="246">
        <v>3109</v>
      </c>
      <c r="B379" s="247" t="s">
        <v>441</v>
      </c>
      <c r="C379" s="248">
        <v>5839716020.9399996</v>
      </c>
      <c r="D379" s="248">
        <v>0</v>
      </c>
      <c r="E379" s="248">
        <v>178056249.86000001</v>
      </c>
      <c r="F379" s="248">
        <v>6017772270.8000002</v>
      </c>
      <c r="G379" s="249" t="s">
        <v>440</v>
      </c>
      <c r="H379" s="251">
        <f>+H407-H430</f>
        <v>-60760347</v>
      </c>
    </row>
    <row r="380" spans="1:9" s="249" customFormat="1" x14ac:dyDescent="0.25">
      <c r="A380" s="246">
        <v>310901</v>
      </c>
      <c r="B380" s="247" t="s">
        <v>442</v>
      </c>
      <c r="C380" s="248">
        <v>7609995408.46</v>
      </c>
      <c r="D380" s="248">
        <v>0</v>
      </c>
      <c r="E380" s="248">
        <v>178056249.86000001</v>
      </c>
      <c r="F380" s="248">
        <v>7788051658.3199997</v>
      </c>
      <c r="G380" s="249" t="s">
        <v>517</v>
      </c>
      <c r="H380" s="251">
        <f>+H375-H379</f>
        <v>1.9073486328125E-6</v>
      </c>
    </row>
    <row r="381" spans="1:9" s="249" customFormat="1" x14ac:dyDescent="0.25">
      <c r="A381" s="246">
        <v>310901001</v>
      </c>
      <c r="B381" s="247" t="s">
        <v>442</v>
      </c>
      <c r="C381" s="248">
        <v>3794284764.5999999</v>
      </c>
      <c r="D381" s="248">
        <v>0</v>
      </c>
      <c r="E381" s="248">
        <v>178056249.86000001</v>
      </c>
      <c r="F381" s="248">
        <v>3972341014.46</v>
      </c>
    </row>
    <row r="382" spans="1:9" s="249" customFormat="1" x14ac:dyDescent="0.25">
      <c r="A382" s="246">
        <v>310901002</v>
      </c>
      <c r="B382" s="247" t="s">
        <v>443</v>
      </c>
      <c r="C382" s="248">
        <v>10596625.82</v>
      </c>
      <c r="D382" s="248">
        <v>0</v>
      </c>
      <c r="E382" s="248">
        <v>0</v>
      </c>
      <c r="F382" s="248">
        <v>10596625.82</v>
      </c>
    </row>
    <row r="383" spans="1:9" s="249" customFormat="1" x14ac:dyDescent="0.25">
      <c r="A383" s="246">
        <v>310901003</v>
      </c>
      <c r="B383" s="247" t="s">
        <v>444</v>
      </c>
      <c r="C383" s="248">
        <v>3805114018.04</v>
      </c>
      <c r="D383" s="248">
        <v>0</v>
      </c>
      <c r="E383" s="248">
        <v>0</v>
      </c>
      <c r="F383" s="248">
        <v>3805114018.04</v>
      </c>
    </row>
    <row r="384" spans="1:9" s="249" customFormat="1" x14ac:dyDescent="0.25">
      <c r="A384" s="246">
        <v>310902</v>
      </c>
      <c r="B384" s="247" t="s">
        <v>445</v>
      </c>
      <c r="C384" s="248">
        <v>-1770279387.52</v>
      </c>
      <c r="D384" s="248">
        <v>0</v>
      </c>
      <c r="E384" s="248">
        <v>0</v>
      </c>
      <c r="F384" s="248">
        <v>-1770279387.52</v>
      </c>
    </row>
    <row r="385" spans="1:6" s="249" customFormat="1" x14ac:dyDescent="0.25">
      <c r="A385" s="246">
        <v>310902001</v>
      </c>
      <c r="B385" s="247" t="s">
        <v>445</v>
      </c>
      <c r="C385" s="248">
        <v>-1770279387.52</v>
      </c>
      <c r="D385" s="248">
        <v>0</v>
      </c>
      <c r="E385" s="248">
        <v>0</v>
      </c>
      <c r="F385" s="248">
        <v>-1770279387.52</v>
      </c>
    </row>
    <row r="386" spans="1:6" s="249" customFormat="1" x14ac:dyDescent="0.25">
      <c r="A386" s="246">
        <v>3110</v>
      </c>
      <c r="B386" s="247" t="s">
        <v>446</v>
      </c>
      <c r="C386" s="248">
        <v>178056249.86000001</v>
      </c>
      <c r="D386" s="248">
        <v>178056249.86000001</v>
      </c>
      <c r="E386" s="248">
        <v>0</v>
      </c>
      <c r="F386" s="248">
        <v>0</v>
      </c>
    </row>
    <row r="387" spans="1:6" s="249" customFormat="1" x14ac:dyDescent="0.25">
      <c r="A387" s="246">
        <v>311001</v>
      </c>
      <c r="B387" s="247" t="s">
        <v>447</v>
      </c>
      <c r="C387" s="248">
        <v>178056249.86000001</v>
      </c>
      <c r="D387" s="248">
        <v>178056249.86000001</v>
      </c>
      <c r="E387" s="248">
        <v>0</v>
      </c>
      <c r="F387" s="248">
        <v>0</v>
      </c>
    </row>
    <row r="388" spans="1:6" s="249" customFormat="1" x14ac:dyDescent="0.25">
      <c r="A388" s="246">
        <v>311001001</v>
      </c>
      <c r="B388" s="247" t="s">
        <v>448</v>
      </c>
      <c r="C388" s="248">
        <v>178056249.86000001</v>
      </c>
      <c r="D388" s="248">
        <v>178056249.86000001</v>
      </c>
      <c r="E388" s="248">
        <v>0</v>
      </c>
      <c r="F388" s="248">
        <v>0</v>
      </c>
    </row>
    <row r="389" spans="1:6" s="249" customFormat="1" x14ac:dyDescent="0.25">
      <c r="A389" s="246">
        <v>311002</v>
      </c>
      <c r="B389" s="247" t="s">
        <v>449</v>
      </c>
      <c r="C389" s="248">
        <v>0</v>
      </c>
      <c r="D389" s="248">
        <v>0</v>
      </c>
      <c r="E389" s="248">
        <v>0</v>
      </c>
      <c r="F389" s="248">
        <v>0</v>
      </c>
    </row>
    <row r="390" spans="1:6" s="249" customFormat="1" x14ac:dyDescent="0.25">
      <c r="A390" s="246">
        <v>311002001</v>
      </c>
      <c r="B390" s="247" t="s">
        <v>449</v>
      </c>
      <c r="C390" s="248">
        <v>0</v>
      </c>
      <c r="D390" s="248">
        <v>0</v>
      </c>
      <c r="E390" s="248">
        <v>0</v>
      </c>
      <c r="F390" s="248">
        <v>0</v>
      </c>
    </row>
    <row r="391" spans="1:6" s="249" customFormat="1" x14ac:dyDescent="0.25">
      <c r="A391" s="246">
        <v>3145</v>
      </c>
      <c r="B391" s="247" t="s">
        <v>450</v>
      </c>
      <c r="C391" s="248">
        <v>0</v>
      </c>
      <c r="D391" s="248">
        <v>0</v>
      </c>
      <c r="E391" s="248">
        <v>0</v>
      </c>
      <c r="F391" s="248">
        <v>0</v>
      </c>
    </row>
    <row r="392" spans="1:6" s="249" customFormat="1" x14ac:dyDescent="0.25">
      <c r="A392" s="246">
        <v>314505</v>
      </c>
      <c r="B392" s="247" t="s">
        <v>13</v>
      </c>
      <c r="C392" s="248">
        <v>0</v>
      </c>
      <c r="D392" s="248">
        <v>0</v>
      </c>
      <c r="E392" s="248">
        <v>0</v>
      </c>
      <c r="F392" s="248">
        <v>0</v>
      </c>
    </row>
    <row r="393" spans="1:6" s="249" customFormat="1" x14ac:dyDescent="0.25">
      <c r="A393" s="246">
        <v>314505004</v>
      </c>
      <c r="B393" s="247" t="s">
        <v>451</v>
      </c>
      <c r="C393" s="248">
        <v>0</v>
      </c>
      <c r="D393" s="248">
        <v>0</v>
      </c>
      <c r="E393" s="248">
        <v>0</v>
      </c>
      <c r="F393" s="248">
        <v>0</v>
      </c>
    </row>
    <row r="394" spans="1:6" s="249" customFormat="1" x14ac:dyDescent="0.25">
      <c r="A394" s="246">
        <v>314506</v>
      </c>
      <c r="B394" s="247" t="s">
        <v>452</v>
      </c>
      <c r="C394" s="248">
        <v>0</v>
      </c>
      <c r="D394" s="248">
        <v>0</v>
      </c>
      <c r="E394" s="248">
        <v>0</v>
      </c>
      <c r="F394" s="248">
        <v>0</v>
      </c>
    </row>
    <row r="395" spans="1:6" s="249" customFormat="1" x14ac:dyDescent="0.25">
      <c r="A395" s="246">
        <v>314506001</v>
      </c>
      <c r="B395" s="247" t="s">
        <v>453</v>
      </c>
      <c r="C395" s="248">
        <v>0</v>
      </c>
      <c r="D395" s="248">
        <v>0</v>
      </c>
      <c r="E395" s="248">
        <v>0</v>
      </c>
      <c r="F395" s="248">
        <v>0</v>
      </c>
    </row>
    <row r="396" spans="1:6" s="249" customFormat="1" x14ac:dyDescent="0.25">
      <c r="A396" s="246">
        <v>314506003</v>
      </c>
      <c r="B396" s="247" t="s">
        <v>454</v>
      </c>
      <c r="C396" s="248">
        <v>0</v>
      </c>
      <c r="D396" s="248">
        <v>0</v>
      </c>
      <c r="E396" s="248">
        <v>0</v>
      </c>
      <c r="F396" s="248">
        <v>0</v>
      </c>
    </row>
    <row r="397" spans="1:6" s="249" customFormat="1" x14ac:dyDescent="0.25">
      <c r="A397" s="246">
        <v>314506004</v>
      </c>
      <c r="B397" s="247" t="s">
        <v>455</v>
      </c>
      <c r="C397" s="248">
        <v>0</v>
      </c>
      <c r="D397" s="248">
        <v>0</v>
      </c>
      <c r="E397" s="248">
        <v>0</v>
      </c>
      <c r="F397" s="248">
        <v>0</v>
      </c>
    </row>
    <row r="398" spans="1:6" s="249" customFormat="1" x14ac:dyDescent="0.25">
      <c r="A398" s="246">
        <v>314512</v>
      </c>
      <c r="B398" s="247" t="s">
        <v>14</v>
      </c>
      <c r="C398" s="248">
        <v>0</v>
      </c>
      <c r="D398" s="248">
        <v>0</v>
      </c>
      <c r="E398" s="248">
        <v>0</v>
      </c>
      <c r="F398" s="248">
        <v>0</v>
      </c>
    </row>
    <row r="399" spans="1:6" s="249" customFormat="1" x14ac:dyDescent="0.25">
      <c r="A399" s="246">
        <v>314512001</v>
      </c>
      <c r="B399" s="247" t="s">
        <v>456</v>
      </c>
      <c r="C399" s="248">
        <v>0</v>
      </c>
      <c r="D399" s="248">
        <v>0</v>
      </c>
      <c r="E399" s="248">
        <v>0</v>
      </c>
      <c r="F399" s="248">
        <v>0</v>
      </c>
    </row>
    <row r="400" spans="1:6" s="249" customFormat="1" x14ac:dyDescent="0.25">
      <c r="A400" s="246">
        <v>314512002</v>
      </c>
      <c r="B400" s="247" t="s">
        <v>457</v>
      </c>
      <c r="C400" s="248">
        <v>0</v>
      </c>
      <c r="D400" s="248">
        <v>0</v>
      </c>
      <c r="E400" s="248">
        <v>0</v>
      </c>
      <c r="F400" s="248">
        <v>0</v>
      </c>
    </row>
    <row r="401" spans="1:9" s="249" customFormat="1" x14ac:dyDescent="0.25">
      <c r="A401" s="246">
        <v>314512003</v>
      </c>
      <c r="B401" s="247" t="s">
        <v>458</v>
      </c>
      <c r="C401" s="248">
        <v>0</v>
      </c>
      <c r="D401" s="248">
        <v>0</v>
      </c>
      <c r="E401" s="248">
        <v>0</v>
      </c>
      <c r="F401" s="248">
        <v>0</v>
      </c>
    </row>
    <row r="402" spans="1:9" s="249" customFormat="1" x14ac:dyDescent="0.25">
      <c r="A402" s="246">
        <v>314512004</v>
      </c>
      <c r="B402" s="247" t="s">
        <v>459</v>
      </c>
      <c r="C402" s="248">
        <v>0</v>
      </c>
      <c r="D402" s="248">
        <v>0</v>
      </c>
      <c r="E402" s="248">
        <v>0</v>
      </c>
      <c r="F402" s="248">
        <v>0</v>
      </c>
    </row>
    <row r="403" spans="1:9" s="249" customFormat="1" x14ac:dyDescent="0.25">
      <c r="A403" s="246">
        <v>314515</v>
      </c>
      <c r="B403" s="247" t="s">
        <v>10</v>
      </c>
      <c r="C403" s="248">
        <v>0</v>
      </c>
      <c r="D403" s="248">
        <v>0</v>
      </c>
      <c r="E403" s="248">
        <v>0</v>
      </c>
      <c r="F403" s="248">
        <v>0</v>
      </c>
    </row>
    <row r="404" spans="1:9" s="249" customFormat="1" x14ac:dyDescent="0.25">
      <c r="A404" s="246">
        <v>314515003</v>
      </c>
      <c r="B404" s="247" t="s">
        <v>460</v>
      </c>
      <c r="C404" s="248">
        <v>0</v>
      </c>
      <c r="D404" s="248">
        <v>0</v>
      </c>
      <c r="E404" s="248">
        <v>0</v>
      </c>
      <c r="F404" s="248">
        <v>0</v>
      </c>
    </row>
    <row r="405" spans="1:9" s="249" customFormat="1" x14ac:dyDescent="0.25">
      <c r="A405" s="246">
        <v>314590</v>
      </c>
      <c r="B405" s="247" t="s">
        <v>461</v>
      </c>
      <c r="C405" s="248">
        <v>0</v>
      </c>
      <c r="D405" s="248">
        <v>0</v>
      </c>
      <c r="E405" s="248">
        <v>0</v>
      </c>
      <c r="F405" s="248">
        <v>0</v>
      </c>
    </row>
    <row r="406" spans="1:9" s="249" customFormat="1" x14ac:dyDescent="0.25">
      <c r="A406" s="246">
        <v>314590001</v>
      </c>
      <c r="B406" s="247" t="s">
        <v>462</v>
      </c>
      <c r="C406" s="248">
        <v>0</v>
      </c>
      <c r="D406" s="248">
        <v>0</v>
      </c>
      <c r="E406" s="248">
        <v>0</v>
      </c>
      <c r="F406" s="248">
        <v>0</v>
      </c>
    </row>
    <row r="407" spans="1:9" s="239" customFormat="1" x14ac:dyDescent="0.25">
      <c r="A407" s="159">
        <v>4</v>
      </c>
      <c r="B407" s="160" t="s">
        <v>237</v>
      </c>
      <c r="C407" s="161">
        <v>0</v>
      </c>
      <c r="D407" s="161">
        <v>0</v>
      </c>
      <c r="E407" s="161">
        <v>202599619.94999999</v>
      </c>
      <c r="F407" s="161">
        <v>202599619.94999999</v>
      </c>
      <c r="H407" s="240">
        <f>+C407-D407+E407</f>
        <v>202599619.94999999</v>
      </c>
      <c r="I407" s="240">
        <f>+F407-H407</f>
        <v>0</v>
      </c>
    </row>
    <row r="408" spans="1:9" x14ac:dyDescent="0.25">
      <c r="A408" s="158">
        <v>42</v>
      </c>
      <c r="B408" s="155" t="s">
        <v>238</v>
      </c>
      <c r="C408" s="156">
        <v>0</v>
      </c>
      <c r="D408" s="156">
        <v>0</v>
      </c>
      <c r="E408" s="156">
        <v>14114571</v>
      </c>
      <c r="F408" s="156">
        <v>14114571</v>
      </c>
    </row>
    <row r="409" spans="1:9" x14ac:dyDescent="0.25">
      <c r="A409" s="158">
        <v>4204</v>
      </c>
      <c r="B409" s="155" t="s">
        <v>345</v>
      </c>
      <c r="C409" s="156">
        <v>0</v>
      </c>
      <c r="D409" s="156">
        <v>0</v>
      </c>
      <c r="E409" s="156">
        <v>5307221</v>
      </c>
      <c r="F409" s="156">
        <v>5307221</v>
      </c>
    </row>
    <row r="410" spans="1:9" s="249" customFormat="1" x14ac:dyDescent="0.25">
      <c r="A410" s="246">
        <v>420401</v>
      </c>
      <c r="B410" s="247" t="s">
        <v>240</v>
      </c>
      <c r="C410" s="248">
        <v>0</v>
      </c>
      <c r="D410" s="248">
        <v>0</v>
      </c>
      <c r="E410" s="248">
        <v>3829021</v>
      </c>
      <c r="F410" s="248">
        <v>3829021</v>
      </c>
    </row>
    <row r="411" spans="1:9" s="249" customFormat="1" x14ac:dyDescent="0.25">
      <c r="A411" s="246">
        <v>420401001</v>
      </c>
      <c r="B411" s="247" t="s">
        <v>240</v>
      </c>
      <c r="C411" s="248">
        <v>0</v>
      </c>
      <c r="D411" s="248">
        <v>0</v>
      </c>
      <c r="E411" s="248">
        <v>3829021</v>
      </c>
      <c r="F411" s="248">
        <v>3829021</v>
      </c>
    </row>
    <row r="412" spans="1:9" s="249" customFormat="1" x14ac:dyDescent="0.25">
      <c r="A412" s="246">
        <v>420410</v>
      </c>
      <c r="B412" s="247" t="s">
        <v>241</v>
      </c>
      <c r="C412" s="248">
        <v>0</v>
      </c>
      <c r="D412" s="248">
        <v>0</v>
      </c>
      <c r="E412" s="248">
        <v>1478200</v>
      </c>
      <c r="F412" s="248">
        <v>1478200</v>
      </c>
    </row>
    <row r="413" spans="1:9" s="249" customFormat="1" x14ac:dyDescent="0.25">
      <c r="A413" s="246">
        <v>420410001</v>
      </c>
      <c r="B413" s="247" t="s">
        <v>241</v>
      </c>
      <c r="C413" s="248">
        <v>0</v>
      </c>
      <c r="D413" s="248">
        <v>0</v>
      </c>
      <c r="E413" s="248">
        <v>1478200</v>
      </c>
      <c r="F413" s="248">
        <v>1478200</v>
      </c>
    </row>
    <row r="414" spans="1:9" s="249" customFormat="1" x14ac:dyDescent="0.25">
      <c r="A414" s="246">
        <v>4210</v>
      </c>
      <c r="B414" s="247" t="s">
        <v>463</v>
      </c>
      <c r="C414" s="248">
        <v>0</v>
      </c>
      <c r="D414" s="248">
        <v>0</v>
      </c>
      <c r="E414" s="248">
        <v>8807350</v>
      </c>
      <c r="F414" s="248">
        <v>8807350</v>
      </c>
    </row>
    <row r="415" spans="1:9" s="249" customFormat="1" x14ac:dyDescent="0.25">
      <c r="A415" s="246">
        <v>421004</v>
      </c>
      <c r="B415" s="247" t="s">
        <v>240</v>
      </c>
      <c r="C415" s="248">
        <v>0</v>
      </c>
      <c r="D415" s="248">
        <v>0</v>
      </c>
      <c r="E415" s="248">
        <v>5588400</v>
      </c>
      <c r="F415" s="248">
        <v>5588400</v>
      </c>
    </row>
    <row r="416" spans="1:9" s="249" customFormat="1" x14ac:dyDescent="0.25">
      <c r="A416" s="246">
        <v>421004001</v>
      </c>
      <c r="B416" s="247" t="s">
        <v>240</v>
      </c>
      <c r="C416" s="248">
        <v>0</v>
      </c>
      <c r="D416" s="248">
        <v>0</v>
      </c>
      <c r="E416" s="248">
        <v>5588400</v>
      </c>
      <c r="F416" s="248">
        <v>5588400</v>
      </c>
    </row>
    <row r="417" spans="1:9" s="249" customFormat="1" x14ac:dyDescent="0.25">
      <c r="A417" s="246">
        <v>421025</v>
      </c>
      <c r="B417" s="247" t="s">
        <v>155</v>
      </c>
      <c r="C417" s="248">
        <v>0</v>
      </c>
      <c r="D417" s="248">
        <v>0</v>
      </c>
      <c r="E417" s="248">
        <v>3168000</v>
      </c>
      <c r="F417" s="248">
        <v>3168000</v>
      </c>
    </row>
    <row r="418" spans="1:9" s="249" customFormat="1" x14ac:dyDescent="0.25">
      <c r="A418" s="246">
        <v>421025001</v>
      </c>
      <c r="B418" s="247" t="s">
        <v>155</v>
      </c>
      <c r="C418" s="248">
        <v>0</v>
      </c>
      <c r="D418" s="248">
        <v>0</v>
      </c>
      <c r="E418" s="248">
        <v>3168000</v>
      </c>
      <c r="F418" s="248">
        <v>3168000</v>
      </c>
    </row>
    <row r="419" spans="1:9" s="249" customFormat="1" x14ac:dyDescent="0.25">
      <c r="A419" s="246">
        <v>421090</v>
      </c>
      <c r="B419" s="247" t="s">
        <v>242</v>
      </c>
      <c r="C419" s="248">
        <v>0</v>
      </c>
      <c r="D419" s="248">
        <v>0</v>
      </c>
      <c r="E419" s="248">
        <v>50950</v>
      </c>
      <c r="F419" s="248">
        <v>50950</v>
      </c>
    </row>
    <row r="420" spans="1:9" s="249" customFormat="1" x14ac:dyDescent="0.25">
      <c r="A420" s="246">
        <v>421090005</v>
      </c>
      <c r="B420" s="247" t="s">
        <v>464</v>
      </c>
      <c r="C420" s="248">
        <v>0</v>
      </c>
      <c r="D420" s="248">
        <v>0</v>
      </c>
      <c r="E420" s="248">
        <v>50950</v>
      </c>
      <c r="F420" s="248">
        <v>50950</v>
      </c>
    </row>
    <row r="421" spans="1:9" s="249" customFormat="1" x14ac:dyDescent="0.25">
      <c r="A421" s="246">
        <v>47</v>
      </c>
      <c r="B421" s="247" t="s">
        <v>283</v>
      </c>
      <c r="C421" s="248">
        <v>0</v>
      </c>
      <c r="D421" s="248">
        <v>0</v>
      </c>
      <c r="E421" s="248">
        <v>188481548.94999999</v>
      </c>
      <c r="F421" s="248">
        <v>188481548.94999999</v>
      </c>
    </row>
    <row r="422" spans="1:9" s="249" customFormat="1" x14ac:dyDescent="0.25">
      <c r="A422" s="246">
        <v>4705</v>
      </c>
      <c r="B422" s="247" t="s">
        <v>465</v>
      </c>
      <c r="C422" s="248">
        <v>0</v>
      </c>
      <c r="D422" s="248">
        <v>0</v>
      </c>
      <c r="E422" s="248">
        <v>163911182.94999999</v>
      </c>
      <c r="F422" s="248">
        <v>163911182.94999999</v>
      </c>
    </row>
    <row r="423" spans="1:9" s="249" customFormat="1" x14ac:dyDescent="0.25">
      <c r="A423" s="246">
        <v>470508</v>
      </c>
      <c r="B423" s="247" t="s">
        <v>245</v>
      </c>
      <c r="C423" s="248">
        <v>0</v>
      </c>
      <c r="D423" s="248">
        <v>0</v>
      </c>
      <c r="E423" s="248">
        <v>163911182.94999999</v>
      </c>
      <c r="F423" s="248">
        <v>163911182.94999999</v>
      </c>
    </row>
    <row r="424" spans="1:9" s="249" customFormat="1" x14ac:dyDescent="0.25">
      <c r="A424" s="246">
        <v>4722</v>
      </c>
      <c r="B424" s="247" t="s">
        <v>466</v>
      </c>
      <c r="C424" s="248">
        <v>0</v>
      </c>
      <c r="D424" s="248">
        <v>0</v>
      </c>
      <c r="E424" s="248">
        <v>24570366</v>
      </c>
      <c r="F424" s="248">
        <v>24570366</v>
      </c>
    </row>
    <row r="425" spans="1:9" s="249" customFormat="1" x14ac:dyDescent="0.25">
      <c r="A425" s="246">
        <v>472201</v>
      </c>
      <c r="B425" s="247" t="s">
        <v>467</v>
      </c>
      <c r="C425" s="248">
        <v>0</v>
      </c>
      <c r="D425" s="248">
        <v>0</v>
      </c>
      <c r="E425" s="248">
        <v>24570366</v>
      </c>
      <c r="F425" s="248">
        <v>24570366</v>
      </c>
    </row>
    <row r="426" spans="1:9" s="249" customFormat="1" x14ac:dyDescent="0.25">
      <c r="A426" s="246">
        <v>48</v>
      </c>
      <c r="B426" s="247" t="s">
        <v>108</v>
      </c>
      <c r="C426" s="248">
        <v>0</v>
      </c>
      <c r="D426" s="248">
        <v>0</v>
      </c>
      <c r="E426" s="248">
        <v>3500</v>
      </c>
      <c r="F426" s="248">
        <v>3500</v>
      </c>
    </row>
    <row r="427" spans="1:9" s="249" customFormat="1" x14ac:dyDescent="0.25">
      <c r="A427" s="246">
        <v>4808</v>
      </c>
      <c r="B427" s="247" t="s">
        <v>468</v>
      </c>
      <c r="C427" s="248">
        <v>0</v>
      </c>
      <c r="D427" s="248">
        <v>0</v>
      </c>
      <c r="E427" s="248">
        <v>3500</v>
      </c>
      <c r="F427" s="248">
        <v>3500</v>
      </c>
    </row>
    <row r="428" spans="1:9" s="249" customFormat="1" x14ac:dyDescent="0.25">
      <c r="A428" s="246">
        <v>480827</v>
      </c>
      <c r="B428" s="247" t="s">
        <v>250</v>
      </c>
      <c r="C428" s="248">
        <v>0</v>
      </c>
      <c r="D428" s="248">
        <v>0</v>
      </c>
      <c r="E428" s="248">
        <v>3500</v>
      </c>
      <c r="F428" s="248">
        <v>3500</v>
      </c>
    </row>
    <row r="429" spans="1:9" s="249" customFormat="1" x14ac:dyDescent="0.25">
      <c r="A429" s="246">
        <v>480827001</v>
      </c>
      <c r="B429" s="247" t="s">
        <v>250</v>
      </c>
      <c r="C429" s="248">
        <v>0</v>
      </c>
      <c r="D429" s="248">
        <v>0</v>
      </c>
      <c r="E429" s="248">
        <v>3500</v>
      </c>
      <c r="F429" s="248">
        <v>3500</v>
      </c>
    </row>
    <row r="430" spans="1:9" s="239" customFormat="1" x14ac:dyDescent="0.25">
      <c r="A430" s="159">
        <v>5</v>
      </c>
      <c r="B430" s="160" t="s">
        <v>471</v>
      </c>
      <c r="C430" s="161">
        <v>0</v>
      </c>
      <c r="D430" s="161">
        <v>405764949.94999999</v>
      </c>
      <c r="E430" s="161">
        <v>142404983</v>
      </c>
      <c r="F430" s="161">
        <v>263359966.94999999</v>
      </c>
      <c r="H430" s="240">
        <f>+C430+D430-E430</f>
        <v>263359966.94999999</v>
      </c>
      <c r="I430" s="240">
        <f>+F430-H430</f>
        <v>0</v>
      </c>
    </row>
    <row r="431" spans="1:9" x14ac:dyDescent="0.25">
      <c r="A431" s="158">
        <v>51</v>
      </c>
      <c r="B431" s="155" t="s">
        <v>472</v>
      </c>
      <c r="C431" s="156">
        <v>0</v>
      </c>
      <c r="D431" s="156">
        <v>369376802.94999999</v>
      </c>
      <c r="E431" s="156">
        <v>142058234</v>
      </c>
      <c r="F431" s="156">
        <v>227318568.94999999</v>
      </c>
    </row>
    <row r="432" spans="1:9" x14ac:dyDescent="0.25">
      <c r="A432" s="158">
        <v>5101</v>
      </c>
      <c r="B432" s="155" t="s">
        <v>473</v>
      </c>
      <c r="C432" s="156">
        <v>0</v>
      </c>
      <c r="D432" s="156">
        <v>291259234</v>
      </c>
      <c r="E432" s="156">
        <v>141571772</v>
      </c>
      <c r="F432" s="156">
        <v>149687462</v>
      </c>
    </row>
    <row r="433" spans="1:10" s="250" customFormat="1" x14ac:dyDescent="0.25">
      <c r="A433" s="246">
        <v>510101</v>
      </c>
      <c r="B433" s="247" t="s">
        <v>255</v>
      </c>
      <c r="C433" s="248">
        <v>0</v>
      </c>
      <c r="D433" s="248">
        <v>280196683</v>
      </c>
      <c r="E433" s="248">
        <v>139304716</v>
      </c>
      <c r="F433" s="248">
        <v>140891967</v>
      </c>
      <c r="G433" s="249"/>
      <c r="H433" s="249"/>
      <c r="I433" s="249"/>
      <c r="J433" s="249"/>
    </row>
    <row r="434" spans="1:10" s="250" customFormat="1" x14ac:dyDescent="0.25">
      <c r="A434" s="246">
        <v>510101001</v>
      </c>
      <c r="B434" s="247" t="s">
        <v>255</v>
      </c>
      <c r="C434" s="248">
        <v>0</v>
      </c>
      <c r="D434" s="248">
        <v>280196683</v>
      </c>
      <c r="E434" s="248">
        <v>139304716</v>
      </c>
      <c r="F434" s="248">
        <v>140891967</v>
      </c>
      <c r="G434" s="249"/>
      <c r="H434" s="249"/>
      <c r="I434" s="249"/>
      <c r="J434" s="249"/>
    </row>
    <row r="435" spans="1:10" s="249" customFormat="1" x14ac:dyDescent="0.25">
      <c r="A435" s="246">
        <v>510119</v>
      </c>
      <c r="B435" s="247" t="s">
        <v>228</v>
      </c>
      <c r="C435" s="248">
        <v>0</v>
      </c>
      <c r="D435" s="248">
        <v>6528439</v>
      </c>
      <c r="E435" s="248">
        <v>0</v>
      </c>
      <c r="F435" s="248">
        <v>6528439</v>
      </c>
    </row>
    <row r="436" spans="1:10" s="249" customFormat="1" x14ac:dyDescent="0.25">
      <c r="A436" s="246">
        <v>510119003</v>
      </c>
      <c r="B436" s="247" t="s">
        <v>475</v>
      </c>
      <c r="C436" s="248">
        <v>0</v>
      </c>
      <c r="D436" s="248">
        <v>6528439</v>
      </c>
      <c r="E436" s="248">
        <v>0</v>
      </c>
      <c r="F436" s="248">
        <v>6528439</v>
      </c>
    </row>
    <row r="437" spans="1:10" s="249" customFormat="1" x14ac:dyDescent="0.25">
      <c r="A437" s="246">
        <v>510123</v>
      </c>
      <c r="B437" s="247" t="s">
        <v>257</v>
      </c>
      <c r="C437" s="248">
        <v>0</v>
      </c>
      <c r="D437" s="248">
        <v>3132404</v>
      </c>
      <c r="E437" s="248">
        <v>1566202</v>
      </c>
      <c r="F437" s="248">
        <v>1566202</v>
      </c>
    </row>
    <row r="438" spans="1:10" s="249" customFormat="1" x14ac:dyDescent="0.25">
      <c r="A438" s="246">
        <v>510123001</v>
      </c>
      <c r="B438" s="247" t="s">
        <v>257</v>
      </c>
      <c r="C438" s="248">
        <v>0</v>
      </c>
      <c r="D438" s="248">
        <v>3132404</v>
      </c>
      <c r="E438" s="248">
        <v>1566202</v>
      </c>
      <c r="F438" s="248">
        <v>1566202</v>
      </c>
    </row>
    <row r="439" spans="1:10" s="249" customFormat="1" x14ac:dyDescent="0.25">
      <c r="A439" s="246">
        <v>510160</v>
      </c>
      <c r="B439" s="247" t="s">
        <v>258</v>
      </c>
      <c r="C439" s="248">
        <v>0</v>
      </c>
      <c r="D439" s="248">
        <v>1401708</v>
      </c>
      <c r="E439" s="248">
        <v>700854</v>
      </c>
      <c r="F439" s="248">
        <v>700854</v>
      </c>
    </row>
    <row r="440" spans="1:10" s="249" customFormat="1" x14ac:dyDescent="0.25">
      <c r="A440" s="246">
        <v>510160001</v>
      </c>
      <c r="B440" s="247" t="s">
        <v>258</v>
      </c>
      <c r="C440" s="248">
        <v>0</v>
      </c>
      <c r="D440" s="248">
        <v>1401708</v>
      </c>
      <c r="E440" s="248">
        <v>700854</v>
      </c>
      <c r="F440" s="248">
        <v>700854</v>
      </c>
    </row>
    <row r="441" spans="1:10" s="249" customFormat="1" x14ac:dyDescent="0.25">
      <c r="A441" s="246">
        <v>5102</v>
      </c>
      <c r="B441" s="247" t="s">
        <v>476</v>
      </c>
      <c r="C441" s="248">
        <v>0</v>
      </c>
      <c r="D441" s="248">
        <v>972924</v>
      </c>
      <c r="E441" s="248">
        <v>486462</v>
      </c>
      <c r="F441" s="248">
        <v>486462</v>
      </c>
    </row>
    <row r="442" spans="1:10" s="249" customFormat="1" x14ac:dyDescent="0.25">
      <c r="A442" s="246">
        <v>510201</v>
      </c>
      <c r="B442" s="247" t="s">
        <v>429</v>
      </c>
      <c r="C442" s="248">
        <v>0</v>
      </c>
      <c r="D442" s="248">
        <v>972924</v>
      </c>
      <c r="E442" s="248">
        <v>486462</v>
      </c>
      <c r="F442" s="248">
        <v>486462</v>
      </c>
    </row>
    <row r="443" spans="1:10" s="249" customFormat="1" x14ac:dyDescent="0.25">
      <c r="A443" s="246">
        <v>510201001</v>
      </c>
      <c r="B443" s="247" t="s">
        <v>429</v>
      </c>
      <c r="C443" s="248">
        <v>0</v>
      </c>
      <c r="D443" s="248">
        <v>972924</v>
      </c>
      <c r="E443" s="248">
        <v>486462</v>
      </c>
      <c r="F443" s="248">
        <v>486462</v>
      </c>
    </row>
    <row r="444" spans="1:10" x14ac:dyDescent="0.25">
      <c r="A444" s="158">
        <v>5107</v>
      </c>
      <c r="B444" s="155" t="s">
        <v>482</v>
      </c>
      <c r="C444" s="156">
        <v>0</v>
      </c>
      <c r="D444" s="156">
        <v>66500245</v>
      </c>
      <c r="E444" s="156">
        <v>0</v>
      </c>
      <c r="F444" s="156">
        <v>66500245</v>
      </c>
    </row>
    <row r="445" spans="1:10" s="249" customFormat="1" x14ac:dyDescent="0.25">
      <c r="A445" s="246">
        <v>510701</v>
      </c>
      <c r="B445" s="247" t="s">
        <v>224</v>
      </c>
      <c r="C445" s="248">
        <v>0</v>
      </c>
      <c r="D445" s="248">
        <v>14641047</v>
      </c>
      <c r="E445" s="248">
        <v>0</v>
      </c>
      <c r="F445" s="248">
        <v>14641047</v>
      </c>
    </row>
    <row r="446" spans="1:10" s="249" customFormat="1" x14ac:dyDescent="0.25">
      <c r="A446" s="246">
        <v>510701001</v>
      </c>
      <c r="B446" s="247" t="s">
        <v>224</v>
      </c>
      <c r="C446" s="248">
        <v>0</v>
      </c>
      <c r="D446" s="248">
        <v>14641047</v>
      </c>
      <c r="E446" s="248">
        <v>0</v>
      </c>
      <c r="F446" s="248">
        <v>14641047</v>
      </c>
    </row>
    <row r="447" spans="1:10" s="249" customFormat="1" x14ac:dyDescent="0.25">
      <c r="A447" s="246">
        <v>510704</v>
      </c>
      <c r="B447" s="247" t="s">
        <v>266</v>
      </c>
      <c r="C447" s="248">
        <v>0</v>
      </c>
      <c r="D447" s="248">
        <v>10030102</v>
      </c>
      <c r="E447" s="248">
        <v>0</v>
      </c>
      <c r="F447" s="248">
        <v>10030102</v>
      </c>
    </row>
    <row r="448" spans="1:10" s="249" customFormat="1" x14ac:dyDescent="0.25">
      <c r="A448" s="246">
        <v>510704001</v>
      </c>
      <c r="B448" s="247" t="s">
        <v>266</v>
      </c>
      <c r="C448" s="248">
        <v>0</v>
      </c>
      <c r="D448" s="248">
        <v>10030102</v>
      </c>
      <c r="E448" s="248">
        <v>0</v>
      </c>
      <c r="F448" s="248">
        <v>10030102</v>
      </c>
    </row>
    <row r="449" spans="1:6" s="249" customFormat="1" x14ac:dyDescent="0.25">
      <c r="A449" s="246">
        <v>510705</v>
      </c>
      <c r="B449" s="247" t="s">
        <v>267</v>
      </c>
      <c r="C449" s="248">
        <v>0</v>
      </c>
      <c r="D449" s="248">
        <v>21607597</v>
      </c>
      <c r="E449" s="248">
        <v>0</v>
      </c>
      <c r="F449" s="248">
        <v>21607597</v>
      </c>
    </row>
    <row r="450" spans="1:6" s="249" customFormat="1" x14ac:dyDescent="0.25">
      <c r="A450" s="246">
        <v>510705001</v>
      </c>
      <c r="B450" s="247" t="s">
        <v>267</v>
      </c>
      <c r="C450" s="248">
        <v>0</v>
      </c>
      <c r="D450" s="248">
        <v>21607597</v>
      </c>
      <c r="E450" s="248">
        <v>0</v>
      </c>
      <c r="F450" s="248">
        <v>21607597</v>
      </c>
    </row>
    <row r="451" spans="1:6" s="249" customFormat="1" x14ac:dyDescent="0.25">
      <c r="A451" s="246">
        <v>510706</v>
      </c>
      <c r="B451" s="247" t="s">
        <v>268</v>
      </c>
      <c r="C451" s="248">
        <v>0</v>
      </c>
      <c r="D451" s="248">
        <v>20221499</v>
      </c>
      <c r="E451" s="248">
        <v>0</v>
      </c>
      <c r="F451" s="248">
        <v>20221499</v>
      </c>
    </row>
    <row r="452" spans="1:6" s="249" customFormat="1" x14ac:dyDescent="0.25">
      <c r="A452" s="246">
        <v>510706001</v>
      </c>
      <c r="B452" s="247" t="s">
        <v>268</v>
      </c>
      <c r="C452" s="248">
        <v>0</v>
      </c>
      <c r="D452" s="248">
        <v>20221499</v>
      </c>
      <c r="E452" s="248">
        <v>0</v>
      </c>
      <c r="F452" s="248">
        <v>20221499</v>
      </c>
    </row>
    <row r="453" spans="1:6" x14ac:dyDescent="0.25">
      <c r="A453" s="158">
        <v>5111</v>
      </c>
      <c r="B453" s="155" t="s">
        <v>483</v>
      </c>
      <c r="C453" s="156">
        <v>0</v>
      </c>
      <c r="D453" s="156">
        <v>10644399.949999999</v>
      </c>
      <c r="E453" s="156">
        <v>0</v>
      </c>
      <c r="F453" s="156">
        <v>10644399.949999999</v>
      </c>
    </row>
    <row r="454" spans="1:6" s="249" customFormat="1" x14ac:dyDescent="0.25">
      <c r="A454" s="246">
        <v>511114</v>
      </c>
      <c r="B454" s="247" t="s">
        <v>56</v>
      </c>
      <c r="C454" s="248">
        <v>0</v>
      </c>
      <c r="D454" s="248">
        <v>309400</v>
      </c>
      <c r="E454" s="248">
        <v>0</v>
      </c>
      <c r="F454" s="248">
        <v>309400</v>
      </c>
    </row>
    <row r="455" spans="1:6" s="249" customFormat="1" x14ac:dyDescent="0.25">
      <c r="A455" s="246">
        <v>511114001</v>
      </c>
      <c r="B455" s="247" t="s">
        <v>56</v>
      </c>
      <c r="C455" s="248">
        <v>0</v>
      </c>
      <c r="D455" s="248">
        <v>309400</v>
      </c>
      <c r="E455" s="248">
        <v>0</v>
      </c>
      <c r="F455" s="248">
        <v>309400</v>
      </c>
    </row>
    <row r="456" spans="1:6" s="249" customFormat="1" x14ac:dyDescent="0.25">
      <c r="A456" s="246">
        <v>511117</v>
      </c>
      <c r="B456" s="247" t="s">
        <v>273</v>
      </c>
      <c r="C456" s="248">
        <v>0</v>
      </c>
      <c r="D456" s="248">
        <v>1112499.95</v>
      </c>
      <c r="E456" s="248">
        <v>0</v>
      </c>
      <c r="F456" s="248">
        <v>1112499.95</v>
      </c>
    </row>
    <row r="457" spans="1:6" s="249" customFormat="1" x14ac:dyDescent="0.25">
      <c r="A457" s="246">
        <v>511117001</v>
      </c>
      <c r="B457" s="247" t="s">
        <v>273</v>
      </c>
      <c r="C457" s="248">
        <v>0</v>
      </c>
      <c r="D457" s="248">
        <v>1112499.95</v>
      </c>
      <c r="E457" s="248">
        <v>0</v>
      </c>
      <c r="F457" s="248">
        <v>1112499.95</v>
      </c>
    </row>
    <row r="458" spans="1:6" s="249" customFormat="1" x14ac:dyDescent="0.25">
      <c r="A458" s="246">
        <v>511159</v>
      </c>
      <c r="B458" s="247" t="s">
        <v>197</v>
      </c>
      <c r="C458" s="248">
        <v>0</v>
      </c>
      <c r="D458" s="248">
        <v>8806000</v>
      </c>
      <c r="E458" s="248">
        <v>0</v>
      </c>
      <c r="F458" s="248">
        <v>8806000</v>
      </c>
    </row>
    <row r="459" spans="1:6" s="249" customFormat="1" x14ac:dyDescent="0.25">
      <c r="A459" s="246">
        <v>511159001</v>
      </c>
      <c r="B459" s="247" t="s">
        <v>197</v>
      </c>
      <c r="C459" s="248">
        <v>0</v>
      </c>
      <c r="D459" s="248">
        <v>8806000</v>
      </c>
      <c r="E459" s="248">
        <v>0</v>
      </c>
      <c r="F459" s="248">
        <v>8806000</v>
      </c>
    </row>
    <row r="460" spans="1:6" s="249" customFormat="1" x14ac:dyDescent="0.25">
      <c r="A460" s="246">
        <v>511180</v>
      </c>
      <c r="B460" s="247" t="s">
        <v>213</v>
      </c>
      <c r="C460" s="248">
        <v>0</v>
      </c>
      <c r="D460" s="248">
        <v>416500</v>
      </c>
      <c r="E460" s="248">
        <v>0</v>
      </c>
      <c r="F460" s="248">
        <v>416500</v>
      </c>
    </row>
    <row r="461" spans="1:6" s="249" customFormat="1" x14ac:dyDescent="0.25">
      <c r="A461" s="246">
        <v>511180001</v>
      </c>
      <c r="B461" s="247" t="s">
        <v>213</v>
      </c>
      <c r="C461" s="248">
        <v>0</v>
      </c>
      <c r="D461" s="248">
        <v>416500</v>
      </c>
      <c r="E461" s="248">
        <v>0</v>
      </c>
      <c r="F461" s="248">
        <v>416500</v>
      </c>
    </row>
    <row r="462" spans="1:6" x14ac:dyDescent="0.25">
      <c r="A462" s="158">
        <v>53</v>
      </c>
      <c r="B462" s="155" t="s">
        <v>278</v>
      </c>
      <c r="C462" s="156">
        <v>0</v>
      </c>
      <c r="D462" s="156">
        <v>36041398</v>
      </c>
      <c r="E462" s="156">
        <v>0</v>
      </c>
      <c r="F462" s="156">
        <v>36041398</v>
      </c>
    </row>
    <row r="463" spans="1:6" x14ac:dyDescent="0.25">
      <c r="A463" s="158">
        <v>5360</v>
      </c>
      <c r="B463" s="155" t="s">
        <v>484</v>
      </c>
      <c r="C463" s="156">
        <v>0</v>
      </c>
      <c r="D463" s="156">
        <v>24025402</v>
      </c>
      <c r="E463" s="156">
        <v>0</v>
      </c>
      <c r="F463" s="156">
        <v>24025402</v>
      </c>
    </row>
    <row r="464" spans="1:6" s="249" customFormat="1" x14ac:dyDescent="0.25">
      <c r="A464" s="246">
        <v>536001</v>
      </c>
      <c r="B464" s="247" t="s">
        <v>68</v>
      </c>
      <c r="C464" s="248">
        <v>0</v>
      </c>
      <c r="D464" s="248">
        <v>1921669</v>
      </c>
      <c r="E464" s="248">
        <v>0</v>
      </c>
      <c r="F464" s="248">
        <v>1921669</v>
      </c>
    </row>
    <row r="465" spans="1:6" s="249" customFormat="1" x14ac:dyDescent="0.25">
      <c r="A465" s="246">
        <v>536001001</v>
      </c>
      <c r="B465" s="247" t="s">
        <v>169</v>
      </c>
      <c r="C465" s="248">
        <v>0</v>
      </c>
      <c r="D465" s="248">
        <v>1921669</v>
      </c>
      <c r="E465" s="248">
        <v>0</v>
      </c>
      <c r="F465" s="248">
        <v>1921669</v>
      </c>
    </row>
    <row r="466" spans="1:6" s="249" customFormat="1" x14ac:dyDescent="0.25">
      <c r="A466" s="246">
        <v>536003</v>
      </c>
      <c r="B466" s="247" t="s">
        <v>70</v>
      </c>
      <c r="C466" s="248">
        <v>0</v>
      </c>
      <c r="D466" s="248">
        <v>211265</v>
      </c>
      <c r="E466" s="248">
        <v>0</v>
      </c>
      <c r="F466" s="248">
        <v>211265</v>
      </c>
    </row>
    <row r="467" spans="1:6" s="249" customFormat="1" x14ac:dyDescent="0.25">
      <c r="A467" s="246">
        <v>536003006</v>
      </c>
      <c r="B467" s="247" t="s">
        <v>362</v>
      </c>
      <c r="C467" s="248">
        <v>0</v>
      </c>
      <c r="D467" s="248">
        <v>211265</v>
      </c>
      <c r="E467" s="248">
        <v>0</v>
      </c>
      <c r="F467" s="248">
        <v>211265</v>
      </c>
    </row>
    <row r="468" spans="1:6" s="249" customFormat="1" x14ac:dyDescent="0.25">
      <c r="A468" s="246">
        <v>536004</v>
      </c>
      <c r="B468" s="247" t="s">
        <v>71</v>
      </c>
      <c r="C468" s="248">
        <v>0</v>
      </c>
      <c r="D468" s="248">
        <v>8349035</v>
      </c>
      <c r="E468" s="248">
        <v>0</v>
      </c>
      <c r="F468" s="248">
        <v>8349035</v>
      </c>
    </row>
    <row r="469" spans="1:6" s="249" customFormat="1" x14ac:dyDescent="0.25">
      <c r="A469" s="246">
        <v>536004004</v>
      </c>
      <c r="B469" s="247" t="s">
        <v>158</v>
      </c>
      <c r="C469" s="248">
        <v>0</v>
      </c>
      <c r="D469" s="248">
        <v>8100509</v>
      </c>
      <c r="E469" s="248">
        <v>0</v>
      </c>
      <c r="F469" s="248">
        <v>8100509</v>
      </c>
    </row>
    <row r="470" spans="1:6" s="249" customFormat="1" x14ac:dyDescent="0.25">
      <c r="A470" s="246">
        <v>536004008</v>
      </c>
      <c r="B470" s="247" t="s">
        <v>164</v>
      </c>
      <c r="C470" s="248">
        <v>0</v>
      </c>
      <c r="D470" s="248">
        <v>239138</v>
      </c>
      <c r="E470" s="248">
        <v>0</v>
      </c>
      <c r="F470" s="248">
        <v>239138</v>
      </c>
    </row>
    <row r="471" spans="1:6" s="249" customFormat="1" x14ac:dyDescent="0.25">
      <c r="A471" s="246">
        <v>536004009</v>
      </c>
      <c r="B471" s="247" t="s">
        <v>165</v>
      </c>
      <c r="C471" s="248">
        <v>0</v>
      </c>
      <c r="D471" s="248">
        <v>9388</v>
      </c>
      <c r="E471" s="248">
        <v>0</v>
      </c>
      <c r="F471" s="248">
        <v>9388</v>
      </c>
    </row>
    <row r="472" spans="1:6" s="249" customFormat="1" x14ac:dyDescent="0.25">
      <c r="A472" s="246">
        <v>536005</v>
      </c>
      <c r="B472" s="247" t="s">
        <v>72</v>
      </c>
      <c r="C472" s="248">
        <v>0</v>
      </c>
      <c r="D472" s="248">
        <v>1569</v>
      </c>
      <c r="E472" s="248">
        <v>0</v>
      </c>
      <c r="F472" s="248">
        <v>1569</v>
      </c>
    </row>
    <row r="473" spans="1:6" s="249" customFormat="1" x14ac:dyDescent="0.25">
      <c r="A473" s="246">
        <v>536005007</v>
      </c>
      <c r="B473" s="247" t="s">
        <v>365</v>
      </c>
      <c r="C473" s="248">
        <v>0</v>
      </c>
      <c r="D473" s="248">
        <v>1569</v>
      </c>
      <c r="E473" s="248">
        <v>0</v>
      </c>
      <c r="F473" s="248">
        <v>1569</v>
      </c>
    </row>
    <row r="474" spans="1:6" s="249" customFormat="1" x14ac:dyDescent="0.25">
      <c r="A474" s="246">
        <v>536006</v>
      </c>
      <c r="B474" s="247" t="s">
        <v>73</v>
      </c>
      <c r="C474" s="248">
        <v>0</v>
      </c>
      <c r="D474" s="248">
        <v>2547066</v>
      </c>
      <c r="E474" s="248">
        <v>0</v>
      </c>
      <c r="F474" s="248">
        <v>2547066</v>
      </c>
    </row>
    <row r="475" spans="1:6" s="249" customFormat="1" x14ac:dyDescent="0.25">
      <c r="A475" s="246">
        <v>536006001</v>
      </c>
      <c r="B475" s="247" t="s">
        <v>178</v>
      </c>
      <c r="C475" s="248">
        <v>0</v>
      </c>
      <c r="D475" s="248">
        <v>1972463</v>
      </c>
      <c r="E475" s="248">
        <v>0</v>
      </c>
      <c r="F475" s="248">
        <v>1972463</v>
      </c>
    </row>
    <row r="476" spans="1:6" s="249" customFormat="1" x14ac:dyDescent="0.25">
      <c r="A476" s="246">
        <v>536006002</v>
      </c>
      <c r="B476" s="247" t="s">
        <v>179</v>
      </c>
      <c r="C476" s="248">
        <v>0</v>
      </c>
      <c r="D476" s="248">
        <v>574603</v>
      </c>
      <c r="E476" s="248">
        <v>0</v>
      </c>
      <c r="F476" s="248">
        <v>574603</v>
      </c>
    </row>
    <row r="477" spans="1:6" s="249" customFormat="1" x14ac:dyDescent="0.25">
      <c r="A477" s="246">
        <v>536007</v>
      </c>
      <c r="B477" s="247" t="s">
        <v>280</v>
      </c>
      <c r="C477" s="248">
        <v>0</v>
      </c>
      <c r="D477" s="248">
        <v>10227549</v>
      </c>
      <c r="E477" s="248">
        <v>0</v>
      </c>
      <c r="F477" s="248">
        <v>10227549</v>
      </c>
    </row>
    <row r="478" spans="1:6" s="249" customFormat="1" x14ac:dyDescent="0.25">
      <c r="A478" s="246">
        <v>536007001</v>
      </c>
      <c r="B478" s="247" t="s">
        <v>160</v>
      </c>
      <c r="C478" s="248">
        <v>0</v>
      </c>
      <c r="D478" s="248">
        <v>3070706</v>
      </c>
      <c r="E478" s="248">
        <v>0</v>
      </c>
      <c r="F478" s="248">
        <v>3070706</v>
      </c>
    </row>
    <row r="479" spans="1:6" s="249" customFormat="1" x14ac:dyDescent="0.25">
      <c r="A479" s="246">
        <v>536007002</v>
      </c>
      <c r="B479" s="247" t="s">
        <v>168</v>
      </c>
      <c r="C479" s="248">
        <v>0</v>
      </c>
      <c r="D479" s="248">
        <v>7156843</v>
      </c>
      <c r="E479" s="248">
        <v>0</v>
      </c>
      <c r="F479" s="248">
        <v>7156843</v>
      </c>
    </row>
    <row r="480" spans="1:6" s="249" customFormat="1" x14ac:dyDescent="0.25">
      <c r="A480" s="246">
        <v>536008</v>
      </c>
      <c r="B480" s="247" t="s">
        <v>75</v>
      </c>
      <c r="C480" s="248">
        <v>0</v>
      </c>
      <c r="D480" s="248">
        <v>725582</v>
      </c>
      <c r="E480" s="248">
        <v>0</v>
      </c>
      <c r="F480" s="248">
        <v>725582</v>
      </c>
    </row>
    <row r="481" spans="1:6" s="249" customFormat="1" x14ac:dyDescent="0.25">
      <c r="A481" s="246">
        <v>536008002</v>
      </c>
      <c r="B481" s="247" t="s">
        <v>182</v>
      </c>
      <c r="C481" s="248">
        <v>0</v>
      </c>
      <c r="D481" s="248">
        <v>725582</v>
      </c>
      <c r="E481" s="248">
        <v>0</v>
      </c>
      <c r="F481" s="248">
        <v>725582</v>
      </c>
    </row>
    <row r="482" spans="1:6" s="249" customFormat="1" x14ac:dyDescent="0.25">
      <c r="A482" s="246">
        <v>536012</v>
      </c>
      <c r="B482" s="247" t="s">
        <v>77</v>
      </c>
      <c r="C482" s="248">
        <v>0</v>
      </c>
      <c r="D482" s="248">
        <v>41667</v>
      </c>
      <c r="E482" s="248">
        <v>0</v>
      </c>
      <c r="F482" s="248">
        <v>41667</v>
      </c>
    </row>
    <row r="483" spans="1:6" s="249" customFormat="1" x14ac:dyDescent="0.25">
      <c r="A483" s="246">
        <v>536012001</v>
      </c>
      <c r="B483" s="247" t="s">
        <v>186</v>
      </c>
      <c r="C483" s="248">
        <v>0</v>
      </c>
      <c r="D483" s="248">
        <v>41667</v>
      </c>
      <c r="E483" s="248">
        <v>0</v>
      </c>
      <c r="F483" s="248">
        <v>41667</v>
      </c>
    </row>
    <row r="484" spans="1:6" s="249" customFormat="1" x14ac:dyDescent="0.25">
      <c r="A484" s="246">
        <v>5366</v>
      </c>
      <c r="B484" s="247" t="s">
        <v>485</v>
      </c>
      <c r="C484" s="248">
        <v>0</v>
      </c>
      <c r="D484" s="248">
        <v>12015996</v>
      </c>
      <c r="E484" s="248">
        <v>0</v>
      </c>
      <c r="F484" s="248">
        <v>12015996</v>
      </c>
    </row>
    <row r="485" spans="1:6" s="249" customFormat="1" x14ac:dyDescent="0.25">
      <c r="A485" s="246">
        <v>536605</v>
      </c>
      <c r="B485" s="247" t="s">
        <v>197</v>
      </c>
      <c r="C485" s="248">
        <v>0</v>
      </c>
      <c r="D485" s="248">
        <v>11769329</v>
      </c>
      <c r="E485" s="248">
        <v>0</v>
      </c>
      <c r="F485" s="248">
        <v>11769329</v>
      </c>
    </row>
    <row r="486" spans="1:6" s="249" customFormat="1" x14ac:dyDescent="0.25">
      <c r="A486" s="246">
        <v>536605001</v>
      </c>
      <c r="B486" s="247" t="s">
        <v>197</v>
      </c>
      <c r="C486" s="248">
        <v>0</v>
      </c>
      <c r="D486" s="248">
        <v>11769329</v>
      </c>
      <c r="E486" s="248">
        <v>0</v>
      </c>
      <c r="F486" s="248">
        <v>11769329</v>
      </c>
    </row>
    <row r="487" spans="1:6" s="249" customFormat="1" x14ac:dyDescent="0.25">
      <c r="A487" s="246">
        <v>536606</v>
      </c>
      <c r="B487" s="247" t="s">
        <v>198</v>
      </c>
      <c r="C487" s="248">
        <v>0</v>
      </c>
      <c r="D487" s="248">
        <v>246667</v>
      </c>
      <c r="E487" s="248">
        <v>0</v>
      </c>
      <c r="F487" s="248">
        <v>246667</v>
      </c>
    </row>
    <row r="488" spans="1:6" s="249" customFormat="1" x14ac:dyDescent="0.25">
      <c r="A488" s="246">
        <v>536606001</v>
      </c>
      <c r="B488" s="247" t="s">
        <v>198</v>
      </c>
      <c r="C488" s="248">
        <v>0</v>
      </c>
      <c r="D488" s="248">
        <v>246667</v>
      </c>
      <c r="E488" s="248">
        <v>0</v>
      </c>
      <c r="F488" s="248">
        <v>246667</v>
      </c>
    </row>
    <row r="489" spans="1:6" s="249" customFormat="1" x14ac:dyDescent="0.25">
      <c r="A489" s="246">
        <v>57</v>
      </c>
      <c r="B489" s="247" t="s">
        <v>283</v>
      </c>
      <c r="C489" s="248">
        <v>0</v>
      </c>
      <c r="D489" s="248">
        <v>346749</v>
      </c>
      <c r="E489" s="248">
        <v>346749</v>
      </c>
      <c r="F489" s="248">
        <v>0</v>
      </c>
    </row>
    <row r="490" spans="1:6" s="249" customFormat="1" x14ac:dyDescent="0.25">
      <c r="A490" s="246">
        <v>5722</v>
      </c>
      <c r="B490" s="247" t="s">
        <v>466</v>
      </c>
      <c r="C490" s="248">
        <v>0</v>
      </c>
      <c r="D490" s="248">
        <v>346749</v>
      </c>
      <c r="E490" s="248">
        <v>346749</v>
      </c>
      <c r="F490" s="248">
        <v>0</v>
      </c>
    </row>
    <row r="491" spans="1:6" s="249" customFormat="1" x14ac:dyDescent="0.25">
      <c r="A491" s="246">
        <v>572201</v>
      </c>
      <c r="B491" s="247" t="s">
        <v>467</v>
      </c>
      <c r="C491" s="248">
        <v>0</v>
      </c>
      <c r="D491" s="248">
        <v>346749</v>
      </c>
      <c r="E491" s="248">
        <v>346749</v>
      </c>
      <c r="F491" s="248">
        <v>0</v>
      </c>
    </row>
    <row r="492" spans="1:6" x14ac:dyDescent="0.25">
      <c r="A492" s="157">
        <v>8</v>
      </c>
      <c r="B492" s="155" t="s">
        <v>289</v>
      </c>
      <c r="C492" s="156">
        <v>0</v>
      </c>
      <c r="D492" s="156">
        <v>0</v>
      </c>
      <c r="E492" s="156">
        <v>0</v>
      </c>
      <c r="F492" s="156">
        <v>0</v>
      </c>
    </row>
    <row r="493" spans="1:6" x14ac:dyDescent="0.25">
      <c r="A493" s="158">
        <v>81</v>
      </c>
      <c r="B493" s="155" t="s">
        <v>290</v>
      </c>
      <c r="C493" s="156">
        <v>900187156</v>
      </c>
      <c r="D493" s="156">
        <v>0</v>
      </c>
      <c r="E493" s="156">
        <v>0</v>
      </c>
      <c r="F493" s="156">
        <v>900187156</v>
      </c>
    </row>
    <row r="494" spans="1:6" x14ac:dyDescent="0.25">
      <c r="A494" s="158">
        <v>8120</v>
      </c>
      <c r="B494" s="155" t="s">
        <v>486</v>
      </c>
      <c r="C494" s="156">
        <v>900187156</v>
      </c>
      <c r="D494" s="156">
        <v>0</v>
      </c>
      <c r="E494" s="156">
        <v>0</v>
      </c>
      <c r="F494" s="156">
        <v>900187156</v>
      </c>
    </row>
    <row r="495" spans="1:6" x14ac:dyDescent="0.25">
      <c r="A495" s="158">
        <v>812004</v>
      </c>
      <c r="B495" s="155" t="s">
        <v>292</v>
      </c>
      <c r="C495" s="156">
        <v>900187156</v>
      </c>
      <c r="D495" s="156">
        <v>0</v>
      </c>
      <c r="E495" s="156">
        <v>0</v>
      </c>
      <c r="F495" s="156">
        <v>900187156</v>
      </c>
    </row>
    <row r="496" spans="1:6" x14ac:dyDescent="0.25">
      <c r="A496" s="158">
        <v>812004001</v>
      </c>
      <c r="B496" s="155" t="s">
        <v>292</v>
      </c>
      <c r="C496" s="156">
        <v>900187156</v>
      </c>
      <c r="D496" s="156">
        <v>0</v>
      </c>
      <c r="E496" s="156">
        <v>0</v>
      </c>
      <c r="F496" s="156">
        <v>900187156</v>
      </c>
    </row>
    <row r="497" spans="1:6" x14ac:dyDescent="0.25">
      <c r="A497" s="158">
        <v>83</v>
      </c>
      <c r="B497" s="155" t="s">
        <v>487</v>
      </c>
      <c r="C497" s="156">
        <v>675955916.50999999</v>
      </c>
      <c r="D497" s="156">
        <v>0</v>
      </c>
      <c r="E497" s="156">
        <v>0</v>
      </c>
      <c r="F497" s="156">
        <v>675955916.50999999</v>
      </c>
    </row>
    <row r="498" spans="1:6" x14ac:dyDescent="0.25">
      <c r="A498" s="158">
        <v>8315</v>
      </c>
      <c r="B498" s="155" t="s">
        <v>488</v>
      </c>
      <c r="C498" s="156">
        <v>566994668.79999995</v>
      </c>
      <c r="D498" s="156">
        <v>0</v>
      </c>
      <c r="E498" s="156">
        <v>0</v>
      </c>
      <c r="F498" s="156">
        <v>566994668.79999995</v>
      </c>
    </row>
    <row r="499" spans="1:6" x14ac:dyDescent="0.25">
      <c r="A499" s="158">
        <v>831510</v>
      </c>
      <c r="B499" s="155" t="s">
        <v>452</v>
      </c>
      <c r="C499" s="156">
        <v>566994668.79999995</v>
      </c>
      <c r="D499" s="156">
        <v>0</v>
      </c>
      <c r="E499" s="156">
        <v>0</v>
      </c>
      <c r="F499" s="156">
        <v>566994668.79999995</v>
      </c>
    </row>
    <row r="500" spans="1:6" x14ac:dyDescent="0.25">
      <c r="A500" s="158">
        <v>831510001</v>
      </c>
      <c r="B500" s="155" t="s">
        <v>452</v>
      </c>
      <c r="C500" s="156">
        <v>566994668.79999995</v>
      </c>
      <c r="D500" s="156">
        <v>0</v>
      </c>
      <c r="E500" s="156">
        <v>0</v>
      </c>
      <c r="F500" s="156">
        <v>566994668.79999995</v>
      </c>
    </row>
    <row r="501" spans="1:6" x14ac:dyDescent="0.25">
      <c r="A501" s="158">
        <v>8361</v>
      </c>
      <c r="B501" s="155" t="s">
        <v>489</v>
      </c>
      <c r="C501" s="156">
        <v>108961247.70999999</v>
      </c>
      <c r="D501" s="156">
        <v>0</v>
      </c>
      <c r="E501" s="156">
        <v>0</v>
      </c>
      <c r="F501" s="156">
        <v>108961247.70999999</v>
      </c>
    </row>
    <row r="502" spans="1:6" x14ac:dyDescent="0.25">
      <c r="A502" s="158">
        <v>836101</v>
      </c>
      <c r="B502" s="155" t="s">
        <v>294</v>
      </c>
      <c r="C502" s="156">
        <v>108961247.70999999</v>
      </c>
      <c r="D502" s="156">
        <v>0</v>
      </c>
      <c r="E502" s="156">
        <v>0</v>
      </c>
      <c r="F502" s="156">
        <v>108961247.70999999</v>
      </c>
    </row>
    <row r="503" spans="1:6" x14ac:dyDescent="0.25">
      <c r="A503" s="158">
        <v>836101001</v>
      </c>
      <c r="B503" s="155" t="s">
        <v>294</v>
      </c>
      <c r="C503" s="156">
        <v>108961247.70999999</v>
      </c>
      <c r="D503" s="156">
        <v>0</v>
      </c>
      <c r="E503" s="156">
        <v>0</v>
      </c>
      <c r="F503" s="156">
        <v>108961247.70999999</v>
      </c>
    </row>
    <row r="504" spans="1:6" x14ac:dyDescent="0.25">
      <c r="A504" s="158">
        <v>89</v>
      </c>
      <c r="B504" s="155" t="s">
        <v>295</v>
      </c>
      <c r="C504" s="156">
        <v>-1576143072.51</v>
      </c>
      <c r="D504" s="156">
        <v>0</v>
      </c>
      <c r="E504" s="156">
        <v>0</v>
      </c>
      <c r="F504" s="156">
        <v>-1576143072.51</v>
      </c>
    </row>
    <row r="505" spans="1:6" x14ac:dyDescent="0.25">
      <c r="A505" s="158">
        <v>8905</v>
      </c>
      <c r="B505" s="155" t="s">
        <v>490</v>
      </c>
      <c r="C505" s="156">
        <v>-900187156</v>
      </c>
      <c r="D505" s="156">
        <v>0</v>
      </c>
      <c r="E505" s="156">
        <v>0</v>
      </c>
      <c r="F505" s="156">
        <v>-900187156</v>
      </c>
    </row>
    <row r="506" spans="1:6" x14ac:dyDescent="0.25">
      <c r="A506" s="158">
        <v>890506</v>
      </c>
      <c r="B506" s="155" t="s">
        <v>291</v>
      </c>
      <c r="C506" s="156">
        <v>-900187156</v>
      </c>
      <c r="D506" s="156">
        <v>0</v>
      </c>
      <c r="E506" s="156">
        <v>0</v>
      </c>
      <c r="F506" s="156">
        <v>-900187156</v>
      </c>
    </row>
    <row r="507" spans="1:6" x14ac:dyDescent="0.25">
      <c r="A507" s="158">
        <v>890506001</v>
      </c>
      <c r="B507" s="155" t="s">
        <v>291</v>
      </c>
      <c r="C507" s="156">
        <v>-900187156</v>
      </c>
      <c r="D507" s="156">
        <v>0</v>
      </c>
      <c r="E507" s="156">
        <v>0</v>
      </c>
      <c r="F507" s="156">
        <v>-900187156</v>
      </c>
    </row>
    <row r="508" spans="1:6" x14ac:dyDescent="0.25">
      <c r="A508" s="158">
        <v>8915</v>
      </c>
      <c r="B508" s="155" t="s">
        <v>491</v>
      </c>
      <c r="C508" s="156">
        <v>-675955916.50999999</v>
      </c>
      <c r="D508" s="156">
        <v>0</v>
      </c>
      <c r="E508" s="156">
        <v>0</v>
      </c>
      <c r="F508" s="156">
        <v>-675955916.50999999</v>
      </c>
    </row>
    <row r="509" spans="1:6" x14ac:dyDescent="0.25">
      <c r="A509" s="158">
        <v>891506</v>
      </c>
      <c r="B509" s="155" t="s">
        <v>85</v>
      </c>
      <c r="C509" s="156">
        <v>-566994668.79999995</v>
      </c>
      <c r="D509" s="156">
        <v>0</v>
      </c>
      <c r="E509" s="156">
        <v>0</v>
      </c>
      <c r="F509" s="156">
        <v>-566994668.79999995</v>
      </c>
    </row>
    <row r="510" spans="1:6" x14ac:dyDescent="0.25">
      <c r="A510" s="158">
        <v>891506001</v>
      </c>
      <c r="B510" s="155" t="s">
        <v>85</v>
      </c>
      <c r="C510" s="156">
        <v>-566994668.79999995</v>
      </c>
      <c r="D510" s="156">
        <v>0</v>
      </c>
      <c r="E510" s="156">
        <v>0</v>
      </c>
      <c r="F510" s="156">
        <v>-566994668.79999995</v>
      </c>
    </row>
    <row r="511" spans="1:6" x14ac:dyDescent="0.25">
      <c r="A511" s="158">
        <v>891521</v>
      </c>
      <c r="B511" s="155" t="s">
        <v>87</v>
      </c>
      <c r="C511" s="156">
        <v>-108961247.70999999</v>
      </c>
      <c r="D511" s="156">
        <v>0</v>
      </c>
      <c r="E511" s="156">
        <v>0</v>
      </c>
      <c r="F511" s="156">
        <v>-108961247.70999999</v>
      </c>
    </row>
    <row r="512" spans="1:6" x14ac:dyDescent="0.25">
      <c r="A512" s="158">
        <v>891521001</v>
      </c>
      <c r="B512" s="155" t="s">
        <v>87</v>
      </c>
      <c r="C512" s="156">
        <v>-108961247.70999999</v>
      </c>
      <c r="D512" s="156">
        <v>0</v>
      </c>
      <c r="E512" s="156">
        <v>0</v>
      </c>
      <c r="F512" s="156">
        <v>-108961247.70999999</v>
      </c>
    </row>
    <row r="513" spans="1:6" x14ac:dyDescent="0.25">
      <c r="A513" s="158">
        <v>891590</v>
      </c>
      <c r="B513" s="155" t="s">
        <v>546</v>
      </c>
      <c r="C513" s="156">
        <v>0</v>
      </c>
      <c r="D513" s="156">
        <v>0</v>
      </c>
      <c r="E513" s="156">
        <v>0</v>
      </c>
      <c r="F513" s="156">
        <v>0</v>
      </c>
    </row>
    <row r="514" spans="1:6" x14ac:dyDescent="0.25">
      <c r="A514" s="158">
        <v>891590090</v>
      </c>
      <c r="B514" s="155" t="s">
        <v>547</v>
      </c>
      <c r="C514" s="156">
        <v>0</v>
      </c>
      <c r="D514" s="156">
        <v>0</v>
      </c>
      <c r="E514" s="156">
        <v>0</v>
      </c>
      <c r="F514" s="156">
        <v>0</v>
      </c>
    </row>
    <row r="515" spans="1:6" x14ac:dyDescent="0.25">
      <c r="A515" s="157">
        <v>9</v>
      </c>
      <c r="B515" s="155" t="s">
        <v>299</v>
      </c>
      <c r="C515" s="156">
        <v>0</v>
      </c>
      <c r="D515" s="156">
        <v>0</v>
      </c>
      <c r="E515" s="156">
        <v>0</v>
      </c>
      <c r="F515" s="156">
        <v>0</v>
      </c>
    </row>
    <row r="516" spans="1:6" x14ac:dyDescent="0.25">
      <c r="A516" s="158">
        <v>91</v>
      </c>
      <c r="B516" s="155" t="s">
        <v>300</v>
      </c>
      <c r="C516" s="156">
        <v>408157795</v>
      </c>
      <c r="D516" s="156">
        <v>0</v>
      </c>
      <c r="E516" s="156">
        <v>0</v>
      </c>
      <c r="F516" s="156">
        <v>408157795</v>
      </c>
    </row>
    <row r="517" spans="1:6" x14ac:dyDescent="0.25">
      <c r="A517" s="158">
        <v>9120</v>
      </c>
      <c r="B517" s="155" t="s">
        <v>486</v>
      </c>
      <c r="C517" s="156">
        <v>408157795</v>
      </c>
      <c r="D517" s="156">
        <v>0</v>
      </c>
      <c r="E517" s="156">
        <v>0</v>
      </c>
      <c r="F517" s="156">
        <v>408157795</v>
      </c>
    </row>
    <row r="518" spans="1:6" x14ac:dyDescent="0.25">
      <c r="A518" s="158">
        <v>912004</v>
      </c>
      <c r="B518" s="155" t="s">
        <v>301</v>
      </c>
      <c r="C518" s="156">
        <v>408157795</v>
      </c>
      <c r="D518" s="156">
        <v>0</v>
      </c>
      <c r="E518" s="156">
        <v>0</v>
      </c>
      <c r="F518" s="156">
        <v>408157795</v>
      </c>
    </row>
    <row r="519" spans="1:6" x14ac:dyDescent="0.25">
      <c r="A519" s="158">
        <v>912004001</v>
      </c>
      <c r="B519" s="155" t="s">
        <v>301</v>
      </c>
      <c r="C519" s="156">
        <v>408157795</v>
      </c>
      <c r="D519" s="156">
        <v>0</v>
      </c>
      <c r="E519" s="156">
        <v>0</v>
      </c>
      <c r="F519" s="156">
        <v>408157795</v>
      </c>
    </row>
    <row r="520" spans="1:6" x14ac:dyDescent="0.25">
      <c r="A520" s="158">
        <v>99</v>
      </c>
      <c r="B520" s="155" t="s">
        <v>492</v>
      </c>
      <c r="C520" s="156">
        <v>-408157795</v>
      </c>
      <c r="D520" s="156">
        <v>0</v>
      </c>
      <c r="E520" s="156">
        <v>0</v>
      </c>
      <c r="F520" s="156">
        <v>-408157795</v>
      </c>
    </row>
    <row r="521" spans="1:6" x14ac:dyDescent="0.25">
      <c r="A521" s="158">
        <v>9905</v>
      </c>
      <c r="B521" s="155" t="s">
        <v>493</v>
      </c>
      <c r="C521" s="156">
        <v>-408157795</v>
      </c>
      <c r="D521" s="156">
        <v>0</v>
      </c>
      <c r="E521" s="156">
        <v>0</v>
      </c>
      <c r="F521" s="156">
        <v>-408157795</v>
      </c>
    </row>
    <row r="522" spans="1:6" x14ac:dyDescent="0.25">
      <c r="A522" s="158">
        <v>990505</v>
      </c>
      <c r="B522" s="155" t="s">
        <v>291</v>
      </c>
      <c r="C522" s="156">
        <v>-408157795</v>
      </c>
      <c r="D522" s="156">
        <v>0</v>
      </c>
      <c r="E522" s="156">
        <v>0</v>
      </c>
      <c r="F522" s="156">
        <v>-408157795</v>
      </c>
    </row>
    <row r="523" spans="1:6" x14ac:dyDescent="0.25">
      <c r="A523" s="158">
        <v>990505001</v>
      </c>
      <c r="B523" s="155" t="s">
        <v>291</v>
      </c>
      <c r="C523" s="156">
        <v>-408157795</v>
      </c>
      <c r="D523" s="156">
        <v>0</v>
      </c>
      <c r="E523" s="156">
        <v>0</v>
      </c>
      <c r="F523" s="156">
        <v>-408157795</v>
      </c>
    </row>
    <row r="524" spans="1:6" x14ac:dyDescent="0.25">
      <c r="A524" s="158"/>
      <c r="B524" s="155" t="s">
        <v>494</v>
      </c>
      <c r="C524" s="156">
        <v>18302339852.380001</v>
      </c>
      <c r="D524" s="156">
        <v>1155190022.5599999</v>
      </c>
      <c r="E524" s="156">
        <v>1155190022.5599999</v>
      </c>
      <c r="F524" s="156">
        <v>18803586870.580002</v>
      </c>
    </row>
    <row r="525" spans="1:6" x14ac:dyDescent="0.25">
      <c r="A525" s="238"/>
      <c r="B525" s="235"/>
      <c r="C525" s="236"/>
      <c r="D525" s="236"/>
      <c r="E525" s="236"/>
      <c r="F525" s="236"/>
    </row>
    <row r="526" spans="1:6" x14ac:dyDescent="0.25">
      <c r="A526" s="238"/>
      <c r="B526" s="235"/>
      <c r="C526" s="236"/>
      <c r="D526" s="236"/>
      <c r="E526" s="236"/>
      <c r="F526" s="236"/>
    </row>
    <row r="527" spans="1:6" x14ac:dyDescent="0.25">
      <c r="A527" s="238"/>
      <c r="B527" s="235"/>
      <c r="C527" s="236"/>
      <c r="D527" s="236"/>
      <c r="E527" s="236"/>
      <c r="F527" s="236"/>
    </row>
    <row r="528" spans="1:6" x14ac:dyDescent="0.25">
      <c r="A528" s="238"/>
      <c r="B528" s="235"/>
      <c r="C528" s="236"/>
      <c r="D528" s="236"/>
      <c r="E528" s="236"/>
      <c r="F528" s="236"/>
    </row>
    <row r="529" spans="1:6" x14ac:dyDescent="0.25">
      <c r="A529" s="238"/>
      <c r="B529" s="235"/>
      <c r="C529" s="236"/>
      <c r="D529" s="236"/>
      <c r="E529" s="236"/>
      <c r="F529" s="236"/>
    </row>
    <row r="530" spans="1:6" x14ac:dyDescent="0.25">
      <c r="A530" s="238"/>
      <c r="B530" s="235"/>
      <c r="C530" s="236"/>
      <c r="D530" s="236"/>
      <c r="E530" s="236"/>
      <c r="F530" s="236"/>
    </row>
    <row r="531" spans="1:6" x14ac:dyDescent="0.25">
      <c r="A531" s="238"/>
      <c r="B531" s="235"/>
      <c r="C531" s="236"/>
      <c r="D531" s="236"/>
      <c r="E531" s="236"/>
      <c r="F531" s="236"/>
    </row>
    <row r="532" spans="1:6" x14ac:dyDescent="0.25">
      <c r="A532" s="238"/>
      <c r="B532" s="235"/>
      <c r="C532" s="236"/>
      <c r="D532" s="236"/>
      <c r="E532" s="236"/>
      <c r="F532" s="236"/>
    </row>
    <row r="533" spans="1:6" x14ac:dyDescent="0.25">
      <c r="A533" s="238"/>
      <c r="B533" s="235"/>
      <c r="C533" s="236"/>
      <c r="D533" s="236"/>
      <c r="E533" s="236"/>
      <c r="F533" s="236"/>
    </row>
    <row r="534" spans="1:6" x14ac:dyDescent="0.25">
      <c r="A534" s="238"/>
      <c r="B534" s="235"/>
      <c r="C534" s="236"/>
      <c r="D534" s="236"/>
      <c r="E534" s="236"/>
      <c r="F534" s="236"/>
    </row>
    <row r="535" spans="1:6" x14ac:dyDescent="0.25">
      <c r="A535" s="238"/>
      <c r="B535" s="235"/>
      <c r="C535" s="236"/>
      <c r="D535" s="236"/>
      <c r="E535" s="236"/>
      <c r="F535" s="236"/>
    </row>
    <row r="536" spans="1:6" x14ac:dyDescent="0.25">
      <c r="A536" s="238"/>
      <c r="B536" s="235"/>
      <c r="C536" s="236"/>
      <c r="D536" s="236"/>
      <c r="E536" s="236"/>
      <c r="F536" s="236"/>
    </row>
    <row r="537" spans="1:6" x14ac:dyDescent="0.25">
      <c r="A537" s="238"/>
      <c r="B537" s="235"/>
      <c r="C537" s="236"/>
      <c r="D537" s="236"/>
      <c r="E537" s="236"/>
      <c r="F537" s="236"/>
    </row>
    <row r="538" spans="1:6" x14ac:dyDescent="0.25">
      <c r="A538" s="238"/>
      <c r="B538" s="235"/>
      <c r="C538" s="236"/>
      <c r="D538" s="236"/>
      <c r="E538" s="236"/>
      <c r="F538" s="236"/>
    </row>
    <row r="539" spans="1:6" x14ac:dyDescent="0.25">
      <c r="A539" s="238"/>
      <c r="B539" s="235"/>
      <c r="C539" s="236"/>
      <c r="D539" s="236"/>
      <c r="E539" s="236"/>
      <c r="F539" s="236"/>
    </row>
    <row r="540" spans="1:6" x14ac:dyDescent="0.25">
      <c r="A540" s="238"/>
      <c r="B540" s="235"/>
      <c r="C540" s="236"/>
      <c r="D540" s="236"/>
      <c r="E540" s="236"/>
      <c r="F540" s="236"/>
    </row>
    <row r="541" spans="1:6" x14ac:dyDescent="0.25">
      <c r="A541" s="238"/>
      <c r="B541" s="235"/>
      <c r="C541" s="236"/>
      <c r="D541" s="236"/>
      <c r="E541" s="236"/>
      <c r="F541" s="236"/>
    </row>
    <row r="542" spans="1:6" x14ac:dyDescent="0.25">
      <c r="A542" s="238"/>
      <c r="B542" s="235"/>
      <c r="C542" s="236"/>
      <c r="D542" s="236"/>
      <c r="E542" s="236"/>
      <c r="F542" s="236"/>
    </row>
    <row r="543" spans="1:6" x14ac:dyDescent="0.25">
      <c r="A543" s="238"/>
      <c r="B543" s="235"/>
      <c r="C543" s="236"/>
      <c r="D543" s="236"/>
      <c r="E543" s="236"/>
      <c r="F543" s="236"/>
    </row>
    <row r="544" spans="1:6" x14ac:dyDescent="0.25">
      <c r="A544" s="238"/>
      <c r="B544" s="235"/>
      <c r="C544" s="236"/>
      <c r="D544" s="236"/>
      <c r="E544" s="236"/>
      <c r="F544" s="236"/>
    </row>
    <row r="545" spans="1:6" x14ac:dyDescent="0.25">
      <c r="A545" s="238"/>
      <c r="B545" s="235"/>
      <c r="C545" s="236"/>
      <c r="D545" s="236"/>
      <c r="E545" s="236"/>
      <c r="F545" s="236"/>
    </row>
    <row r="546" spans="1:6" x14ac:dyDescent="0.25">
      <c r="A546" s="238"/>
      <c r="B546" s="235"/>
      <c r="C546" s="236"/>
      <c r="D546" s="236"/>
      <c r="E546" s="236"/>
      <c r="F546" s="236"/>
    </row>
    <row r="547" spans="1:6" x14ac:dyDescent="0.25">
      <c r="A547" s="238"/>
      <c r="B547" s="235"/>
      <c r="C547" s="236"/>
      <c r="D547" s="236"/>
      <c r="E547" s="236"/>
      <c r="F547" s="236"/>
    </row>
    <row r="548" spans="1:6" x14ac:dyDescent="0.25">
      <c r="A548" s="238"/>
      <c r="B548" s="235"/>
      <c r="C548" s="236"/>
      <c r="D548" s="236"/>
      <c r="E548" s="236"/>
      <c r="F548" s="236"/>
    </row>
    <row r="549" spans="1:6" x14ac:dyDescent="0.25">
      <c r="A549" s="238"/>
      <c r="B549" s="235"/>
      <c r="C549" s="236"/>
      <c r="D549" s="236"/>
      <c r="E549" s="236"/>
      <c r="F549" s="236"/>
    </row>
    <row r="550" spans="1:6" x14ac:dyDescent="0.25">
      <c r="A550" s="238"/>
      <c r="B550" s="235"/>
      <c r="C550" s="236"/>
      <c r="D550" s="236"/>
      <c r="E550" s="236"/>
      <c r="F550" s="236"/>
    </row>
    <row r="551" spans="1:6" x14ac:dyDescent="0.25">
      <c r="A551" s="238"/>
      <c r="B551" s="235"/>
      <c r="C551" s="236"/>
      <c r="D551" s="236"/>
      <c r="E551" s="236"/>
      <c r="F551" s="236"/>
    </row>
    <row r="552" spans="1:6" x14ac:dyDescent="0.25">
      <c r="A552" s="238"/>
      <c r="B552" s="235"/>
      <c r="C552" s="236"/>
      <c r="D552" s="236"/>
      <c r="E552" s="236"/>
      <c r="F552" s="236"/>
    </row>
    <row r="553" spans="1:6" x14ac:dyDescent="0.25">
      <c r="A553" s="238"/>
      <c r="B553" s="235"/>
      <c r="C553" s="236"/>
      <c r="D553" s="236"/>
      <c r="E553" s="236"/>
      <c r="F553" s="236"/>
    </row>
    <row r="554" spans="1:6" x14ac:dyDescent="0.25">
      <c r="A554" s="238"/>
      <c r="B554" s="235"/>
      <c r="C554" s="236"/>
      <c r="D554" s="236"/>
      <c r="E554" s="236"/>
      <c r="F554" s="236"/>
    </row>
    <row r="555" spans="1:6" x14ac:dyDescent="0.25">
      <c r="A555" s="238"/>
      <c r="B555" s="235"/>
      <c r="C555" s="236"/>
      <c r="D555" s="236"/>
      <c r="E555" s="236"/>
      <c r="F555" s="236"/>
    </row>
    <row r="556" spans="1:6" x14ac:dyDescent="0.25">
      <c r="A556" s="238"/>
      <c r="B556" s="235"/>
      <c r="C556" s="236"/>
      <c r="D556" s="236"/>
      <c r="E556" s="236"/>
      <c r="F556" s="236"/>
    </row>
    <row r="557" spans="1:6" x14ac:dyDescent="0.25">
      <c r="A557" s="238"/>
      <c r="B557" s="235"/>
      <c r="C557" s="236"/>
      <c r="D557" s="236"/>
      <c r="E557" s="236"/>
      <c r="F557" s="236"/>
    </row>
    <row r="558" spans="1:6" x14ac:dyDescent="0.25">
      <c r="A558" s="238"/>
      <c r="B558" s="235"/>
      <c r="C558" s="236"/>
      <c r="D558" s="236"/>
      <c r="E558" s="236"/>
      <c r="F558" s="236"/>
    </row>
    <row r="559" spans="1:6" x14ac:dyDescent="0.25">
      <c r="A559" s="238"/>
      <c r="B559" s="235"/>
      <c r="C559" s="236"/>
      <c r="D559" s="236"/>
      <c r="E559" s="236"/>
      <c r="F559" s="236"/>
    </row>
    <row r="560" spans="1:6" x14ac:dyDescent="0.25">
      <c r="A560" s="238"/>
      <c r="B560" s="235"/>
      <c r="C560" s="236"/>
      <c r="D560" s="236"/>
      <c r="E560" s="236"/>
      <c r="F560" s="236"/>
    </row>
    <row r="561" spans="1:10" x14ac:dyDescent="0.25">
      <c r="A561" s="238"/>
      <c r="B561" s="235"/>
      <c r="C561" s="236"/>
      <c r="D561" s="236"/>
      <c r="E561" s="236"/>
      <c r="F561" s="236"/>
    </row>
    <row r="562" spans="1:10" x14ac:dyDescent="0.25">
      <c r="A562" s="238"/>
      <c r="B562" s="235"/>
      <c r="C562" s="236"/>
      <c r="D562" s="236"/>
      <c r="E562" s="236"/>
      <c r="F562" s="236"/>
    </row>
    <row r="563" spans="1:10" x14ac:dyDescent="0.25">
      <c r="A563" s="238"/>
      <c r="B563" s="235"/>
      <c r="C563" s="236"/>
      <c r="D563" s="236"/>
      <c r="E563" s="236"/>
      <c r="F563" s="236"/>
    </row>
    <row r="564" spans="1:10" x14ac:dyDescent="0.25">
      <c r="A564" s="238"/>
      <c r="B564" s="235"/>
      <c r="C564" s="236"/>
      <c r="D564" s="236"/>
      <c r="E564" s="236"/>
      <c r="F564" s="236"/>
    </row>
    <row r="565" spans="1:10" x14ac:dyDescent="0.25">
      <c r="A565" s="238"/>
      <c r="B565" s="235"/>
      <c r="C565" s="236"/>
      <c r="D565" s="236"/>
      <c r="E565" s="236"/>
      <c r="F565" s="236"/>
    </row>
    <row r="566" spans="1:10" x14ac:dyDescent="0.25">
      <c r="A566" s="238"/>
      <c r="B566" s="235"/>
      <c r="C566" s="236"/>
      <c r="D566" s="236"/>
      <c r="E566" s="236"/>
      <c r="F566" s="236"/>
    </row>
    <row r="567" spans="1:10" s="239" customFormat="1" x14ac:dyDescent="0.25">
      <c r="A567" s="238"/>
      <c r="B567" s="235"/>
      <c r="C567" s="236"/>
      <c r="D567" s="236"/>
      <c r="E567" s="236"/>
      <c r="F567" s="236"/>
      <c r="G567" s="233"/>
      <c r="H567" s="233"/>
      <c r="I567" s="233"/>
      <c r="J567" s="233"/>
    </row>
    <row r="568" spans="1:10" x14ac:dyDescent="0.25">
      <c r="A568" s="238"/>
      <c r="B568" s="235"/>
      <c r="C568" s="236"/>
      <c r="D568" s="236"/>
      <c r="E568" s="236"/>
      <c r="F568" s="236"/>
    </row>
    <row r="569" spans="1:10" x14ac:dyDescent="0.25">
      <c r="A569" s="238"/>
      <c r="B569" s="235"/>
      <c r="C569" s="236"/>
      <c r="D569" s="236"/>
      <c r="E569" s="236"/>
      <c r="F569" s="236"/>
    </row>
    <row r="570" spans="1:10" x14ac:dyDescent="0.25">
      <c r="A570" s="238"/>
      <c r="B570" s="235"/>
      <c r="C570" s="236"/>
      <c r="D570" s="236"/>
      <c r="E570" s="236"/>
      <c r="F570" s="236"/>
    </row>
    <row r="571" spans="1:10" x14ac:dyDescent="0.25">
      <c r="A571" s="238"/>
      <c r="B571" s="235"/>
      <c r="C571" s="236"/>
      <c r="D571" s="236"/>
      <c r="E571" s="236"/>
      <c r="F571" s="236"/>
    </row>
    <row r="572" spans="1:10" s="239" customFormat="1" x14ac:dyDescent="0.25">
      <c r="A572" s="234"/>
      <c r="B572" s="235"/>
      <c r="C572" s="236"/>
      <c r="D572" s="236"/>
      <c r="E572" s="236"/>
      <c r="F572" s="236"/>
      <c r="G572" s="233"/>
      <c r="H572" s="233"/>
      <c r="I572" s="233"/>
      <c r="J572" s="233"/>
    </row>
    <row r="573" spans="1:10" x14ac:dyDescent="0.25">
      <c r="A573" s="238"/>
      <c r="B573" s="235"/>
      <c r="C573" s="236"/>
      <c r="D573" s="236"/>
      <c r="E573" s="236"/>
      <c r="F573" s="236"/>
    </row>
    <row r="574" spans="1:10" x14ac:dyDescent="0.25">
      <c r="A574" s="238"/>
      <c r="B574" s="235"/>
      <c r="C574" s="236"/>
      <c r="D574" s="236"/>
      <c r="E574" s="236"/>
      <c r="F574" s="236"/>
    </row>
    <row r="575" spans="1:10" x14ac:dyDescent="0.25">
      <c r="A575" s="238"/>
      <c r="B575" s="235"/>
      <c r="C575" s="236"/>
      <c r="D575" s="236"/>
      <c r="E575" s="236"/>
      <c r="F575" s="236"/>
    </row>
    <row r="576" spans="1:10" x14ac:dyDescent="0.25">
      <c r="A576" s="238"/>
      <c r="B576" s="235"/>
      <c r="C576" s="236"/>
      <c r="D576" s="236"/>
      <c r="E576" s="236"/>
      <c r="F576" s="236"/>
    </row>
    <row r="577" spans="1:10" x14ac:dyDescent="0.25">
      <c r="A577" s="238"/>
      <c r="B577" s="235"/>
      <c r="C577" s="236"/>
      <c r="D577" s="236"/>
      <c r="E577" s="236"/>
      <c r="F577" s="236"/>
    </row>
    <row r="578" spans="1:10" x14ac:dyDescent="0.25">
      <c r="A578" s="238"/>
      <c r="B578" s="235"/>
      <c r="C578" s="236"/>
      <c r="D578" s="236"/>
      <c r="E578" s="236"/>
      <c r="F578" s="236"/>
    </row>
    <row r="579" spans="1:10" x14ac:dyDescent="0.25">
      <c r="A579" s="238"/>
      <c r="B579" s="235"/>
      <c r="C579" s="236"/>
      <c r="D579" s="236"/>
      <c r="E579" s="236"/>
      <c r="F579" s="236"/>
    </row>
    <row r="580" spans="1:10" x14ac:dyDescent="0.25">
      <c r="A580" s="234"/>
      <c r="B580" s="235"/>
      <c r="C580" s="236"/>
      <c r="D580" s="236"/>
      <c r="E580" s="236"/>
      <c r="F580" s="236"/>
      <c r="G580" s="239"/>
      <c r="H580" s="240"/>
      <c r="I580" s="240"/>
      <c r="J580" s="239"/>
    </row>
    <row r="581" spans="1:10" x14ac:dyDescent="0.25">
      <c r="A581" s="238"/>
      <c r="B581" s="235"/>
      <c r="C581" s="236"/>
      <c r="D581" s="236"/>
      <c r="E581" s="236"/>
      <c r="F581" s="236"/>
    </row>
    <row r="582" spans="1:10" x14ac:dyDescent="0.25">
      <c r="A582" s="238"/>
      <c r="B582" s="235"/>
      <c r="C582" s="236"/>
      <c r="D582" s="236"/>
      <c r="E582" s="236"/>
      <c r="F582" s="236"/>
    </row>
    <row r="583" spans="1:10" x14ac:dyDescent="0.25">
      <c r="A583" s="238"/>
      <c r="B583" s="235"/>
      <c r="C583" s="236"/>
      <c r="D583" s="236"/>
      <c r="E583" s="236"/>
      <c r="F583" s="236"/>
    </row>
    <row r="584" spans="1:10" x14ac:dyDescent="0.25">
      <c r="A584" s="238"/>
      <c r="B584" s="235"/>
      <c r="C584" s="236"/>
      <c r="D584" s="236"/>
      <c r="E584" s="236"/>
      <c r="F584" s="236"/>
    </row>
    <row r="585" spans="1:10" x14ac:dyDescent="0.25">
      <c r="A585" s="238"/>
      <c r="B585" s="235"/>
      <c r="C585" s="236"/>
      <c r="D585" s="236"/>
      <c r="E585" s="236"/>
      <c r="F585" s="236"/>
    </row>
    <row r="586" spans="1:10" x14ac:dyDescent="0.25">
      <c r="A586" s="238"/>
      <c r="B586" s="235"/>
      <c r="C586" s="236"/>
      <c r="D586" s="236"/>
      <c r="E586" s="236"/>
      <c r="F586" s="236"/>
    </row>
    <row r="587" spans="1:10" x14ac:dyDescent="0.25">
      <c r="A587" s="238"/>
      <c r="B587" s="235"/>
      <c r="C587" s="236"/>
      <c r="D587" s="236"/>
      <c r="E587" s="236"/>
      <c r="F587" s="236"/>
    </row>
    <row r="588" spans="1:10" x14ac:dyDescent="0.25">
      <c r="A588" s="238"/>
      <c r="B588" s="235"/>
      <c r="C588" s="236"/>
      <c r="D588" s="236"/>
      <c r="E588" s="236"/>
      <c r="F588" s="236"/>
    </row>
    <row r="589" spans="1:10" x14ac:dyDescent="0.25">
      <c r="A589" s="238"/>
      <c r="B589" s="235"/>
      <c r="C589" s="236"/>
      <c r="D589" s="236"/>
      <c r="E589" s="236"/>
      <c r="F589" s="236"/>
    </row>
    <row r="590" spans="1:10" x14ac:dyDescent="0.25">
      <c r="A590" s="238"/>
      <c r="B590" s="235"/>
      <c r="C590" s="236"/>
      <c r="D590" s="236"/>
      <c r="E590" s="236"/>
      <c r="F590" s="236"/>
    </row>
    <row r="591" spans="1:10" x14ac:dyDescent="0.25">
      <c r="A591" s="234"/>
      <c r="B591" s="235"/>
      <c r="C591" s="236"/>
      <c r="D591" s="236"/>
      <c r="E591" s="236"/>
      <c r="F591" s="236"/>
    </row>
    <row r="592" spans="1:10" x14ac:dyDescent="0.25">
      <c r="A592" s="238"/>
      <c r="B592" s="235"/>
      <c r="C592" s="236"/>
      <c r="D592" s="236"/>
      <c r="E592" s="236"/>
      <c r="F592" s="236"/>
    </row>
    <row r="593" spans="1:6" x14ac:dyDescent="0.25">
      <c r="A593" s="238"/>
      <c r="B593" s="235"/>
      <c r="C593" s="236"/>
      <c r="D593" s="236"/>
      <c r="E593" s="236"/>
      <c r="F593" s="236"/>
    </row>
    <row r="594" spans="1:6" x14ac:dyDescent="0.25">
      <c r="A594" s="238"/>
      <c r="B594" s="235"/>
      <c r="C594" s="236"/>
      <c r="D594" s="236"/>
      <c r="E594" s="236"/>
      <c r="F594" s="236"/>
    </row>
    <row r="595" spans="1:6" x14ac:dyDescent="0.25">
      <c r="A595" s="238"/>
      <c r="B595" s="235"/>
      <c r="C595" s="236"/>
      <c r="D595" s="236"/>
      <c r="E595" s="236"/>
      <c r="F595" s="236"/>
    </row>
    <row r="596" spans="1:6" x14ac:dyDescent="0.25">
      <c r="A596" s="238"/>
      <c r="B596" s="235"/>
      <c r="C596" s="236"/>
      <c r="D596" s="236"/>
      <c r="E596" s="236"/>
      <c r="F596" s="236"/>
    </row>
    <row r="597" spans="1:6" x14ac:dyDescent="0.25">
      <c r="A597" s="238"/>
      <c r="B597" s="235"/>
      <c r="C597" s="236"/>
      <c r="D597" s="236"/>
      <c r="E597" s="236"/>
      <c r="F597" s="236"/>
    </row>
    <row r="598" spans="1:6" x14ac:dyDescent="0.25">
      <c r="A598" s="238"/>
      <c r="B598" s="235"/>
      <c r="C598" s="236"/>
      <c r="D598" s="236"/>
      <c r="E598" s="236"/>
      <c r="F598" s="236"/>
    </row>
    <row r="599" spans="1:6" x14ac:dyDescent="0.25">
      <c r="A599" s="238"/>
      <c r="B599" s="235"/>
      <c r="C599" s="236"/>
      <c r="D599" s="236"/>
      <c r="E599" s="236"/>
      <c r="F599" s="236"/>
    </row>
    <row r="600" spans="1:6" x14ac:dyDescent="0.25">
      <c r="A600" s="238"/>
      <c r="B600" s="235"/>
      <c r="C600" s="236"/>
      <c r="D600" s="236"/>
      <c r="E600" s="236"/>
      <c r="F600" s="236"/>
    </row>
    <row r="601" spans="1:6" x14ac:dyDescent="0.25">
      <c r="A601" s="238"/>
      <c r="B601" s="235"/>
      <c r="C601" s="236"/>
      <c r="D601" s="236"/>
      <c r="E601" s="236"/>
      <c r="F601" s="236"/>
    </row>
    <row r="602" spans="1:6" x14ac:dyDescent="0.25">
      <c r="A602" s="238"/>
      <c r="B602" s="235"/>
      <c r="C602" s="236"/>
      <c r="D602" s="236"/>
      <c r="E602" s="236"/>
      <c r="F602" s="236"/>
    </row>
    <row r="603" spans="1:6" x14ac:dyDescent="0.25">
      <c r="A603" s="238"/>
      <c r="B603" s="235"/>
      <c r="C603" s="236"/>
      <c r="D603" s="236"/>
      <c r="E603" s="236"/>
      <c r="F603" s="236"/>
    </row>
    <row r="604" spans="1:6" x14ac:dyDescent="0.25">
      <c r="A604" s="238"/>
      <c r="B604" s="235"/>
      <c r="C604" s="236"/>
      <c r="D604" s="236"/>
      <c r="E604" s="236"/>
      <c r="F604" s="236"/>
    </row>
    <row r="605" spans="1:6" x14ac:dyDescent="0.25">
      <c r="A605" s="238"/>
      <c r="B605" s="235"/>
      <c r="C605" s="236"/>
      <c r="D605" s="236"/>
      <c r="E605" s="236"/>
      <c r="F605" s="236"/>
    </row>
    <row r="606" spans="1:6" x14ac:dyDescent="0.25">
      <c r="A606" s="238"/>
      <c r="B606" s="235"/>
      <c r="C606" s="236"/>
      <c r="D606" s="236"/>
      <c r="E606" s="236"/>
      <c r="F606" s="236"/>
    </row>
    <row r="607" spans="1:6" x14ac:dyDescent="0.25">
      <c r="A607" s="238"/>
      <c r="B607" s="235"/>
      <c r="C607" s="236"/>
      <c r="D607" s="236"/>
      <c r="E607" s="236"/>
      <c r="F607" s="236"/>
    </row>
    <row r="608" spans="1:6" x14ac:dyDescent="0.25">
      <c r="A608" s="238"/>
      <c r="B608" s="235"/>
      <c r="C608" s="236"/>
      <c r="D608" s="236"/>
      <c r="E608" s="236"/>
      <c r="F608" s="236"/>
    </row>
    <row r="609" spans="1:6" x14ac:dyDescent="0.25">
      <c r="A609" s="238"/>
      <c r="B609" s="235"/>
      <c r="C609" s="236"/>
      <c r="D609" s="236"/>
      <c r="E609" s="236"/>
      <c r="F609" s="236"/>
    </row>
    <row r="610" spans="1:6" x14ac:dyDescent="0.25">
      <c r="A610" s="238"/>
      <c r="B610" s="235"/>
      <c r="C610" s="236"/>
      <c r="D610" s="236"/>
      <c r="E610" s="236"/>
      <c r="F610" s="236"/>
    </row>
    <row r="611" spans="1:6" x14ac:dyDescent="0.25">
      <c r="A611" s="238"/>
      <c r="B611" s="235"/>
      <c r="C611" s="236"/>
      <c r="D611" s="236"/>
      <c r="E611" s="236"/>
      <c r="F611" s="236"/>
    </row>
    <row r="612" spans="1:6" x14ac:dyDescent="0.25">
      <c r="A612" s="238"/>
      <c r="B612" s="235"/>
      <c r="C612" s="236"/>
      <c r="D612" s="236"/>
      <c r="E612" s="236"/>
      <c r="F612" s="236"/>
    </row>
    <row r="613" spans="1:6" x14ac:dyDescent="0.25">
      <c r="A613" s="238"/>
      <c r="B613" s="235"/>
      <c r="C613" s="236"/>
      <c r="D613" s="236"/>
      <c r="E613" s="236"/>
      <c r="F613" s="236"/>
    </row>
    <row r="614" spans="1:6" x14ac:dyDescent="0.25">
      <c r="A614" s="234"/>
      <c r="B614" s="235"/>
      <c r="C614" s="236"/>
      <c r="D614" s="236"/>
      <c r="E614" s="236"/>
      <c r="F614" s="236"/>
    </row>
    <row r="615" spans="1:6" x14ac:dyDescent="0.25">
      <c r="A615" s="238"/>
      <c r="B615" s="235"/>
      <c r="C615" s="236"/>
      <c r="D615" s="236"/>
      <c r="E615" s="236"/>
      <c r="F615" s="236"/>
    </row>
    <row r="616" spans="1:6" x14ac:dyDescent="0.25">
      <c r="A616" s="238"/>
      <c r="B616" s="235"/>
      <c r="C616" s="236"/>
      <c r="D616" s="236"/>
      <c r="E616" s="236"/>
      <c r="F616" s="236"/>
    </row>
    <row r="617" spans="1:6" x14ac:dyDescent="0.25">
      <c r="A617" s="238"/>
      <c r="B617" s="235"/>
      <c r="C617" s="236"/>
      <c r="D617" s="236"/>
      <c r="E617" s="236"/>
      <c r="F617" s="236"/>
    </row>
    <row r="618" spans="1:6" x14ac:dyDescent="0.25">
      <c r="A618" s="238"/>
      <c r="B618" s="235"/>
      <c r="C618" s="236"/>
      <c r="D618" s="236"/>
      <c r="E618" s="236"/>
      <c r="F618" s="236"/>
    </row>
    <row r="619" spans="1:6" x14ac:dyDescent="0.25">
      <c r="A619" s="238"/>
      <c r="B619" s="235"/>
      <c r="C619" s="236"/>
      <c r="D619" s="236"/>
      <c r="E619" s="236"/>
      <c r="F619" s="236"/>
    </row>
    <row r="620" spans="1:6" x14ac:dyDescent="0.25">
      <c r="A620" s="238"/>
      <c r="B620" s="235"/>
      <c r="C620" s="236"/>
      <c r="D620" s="236"/>
      <c r="E620" s="236"/>
      <c r="F620" s="236"/>
    </row>
    <row r="621" spans="1:6" x14ac:dyDescent="0.25">
      <c r="A621" s="238"/>
      <c r="B621" s="235"/>
      <c r="C621" s="236"/>
      <c r="D621" s="236"/>
      <c r="E621" s="236"/>
      <c r="F621" s="236"/>
    </row>
    <row r="622" spans="1:6" x14ac:dyDescent="0.25">
      <c r="A622" s="238"/>
      <c r="B622" s="235"/>
      <c r="C622" s="236"/>
      <c r="D622" s="236"/>
      <c r="E622" s="236"/>
      <c r="F622" s="236"/>
    </row>
    <row r="623" spans="1:6" x14ac:dyDescent="0.25">
      <c r="A623" s="238"/>
      <c r="B623" s="235"/>
      <c r="C623" s="236"/>
      <c r="D623" s="236"/>
      <c r="E623" s="236"/>
      <c r="F623" s="23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231" customWidth="1"/>
    <col min="2" max="2" width="37.42578125" style="231" customWidth="1"/>
    <col min="3" max="3" width="23.28515625" style="231" customWidth="1"/>
    <col min="4" max="4" width="4.140625" style="231" customWidth="1"/>
    <col min="5" max="5" width="24.28515625" style="231" customWidth="1"/>
    <col min="6" max="6" width="4.140625" style="231" customWidth="1"/>
    <col min="7" max="7" width="8" style="231" customWidth="1"/>
    <col min="8" max="8" width="35.85546875" style="231" customWidth="1"/>
    <col min="9" max="9" width="23.5703125" style="231" customWidth="1"/>
    <col min="10" max="10" width="4.140625" style="231" customWidth="1"/>
    <col min="11" max="11" width="23.7109375" style="231" customWidth="1"/>
    <col min="12" max="12" width="10.7109375" style="231" customWidth="1"/>
    <col min="13" max="13" width="24.7109375" style="231" customWidth="1"/>
    <col min="14" max="23" width="10.7109375" style="231" customWidth="1"/>
    <col min="24" max="16384" width="14.42578125" style="231"/>
  </cols>
  <sheetData>
    <row r="1" spans="1:26" ht="15.75" customHeight="1" x14ac:dyDescent="0.2">
      <c r="A1" s="27"/>
      <c r="B1" s="25"/>
      <c r="C1" s="25"/>
      <c r="D1" s="25"/>
      <c r="E1" s="25"/>
      <c r="F1" s="25"/>
      <c r="G1" s="211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25"/>
      <c r="F2" s="25"/>
      <c r="G2" s="211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54" t="s">
        <v>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54" t="s">
        <v>2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54" t="s">
        <v>556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5"/>
      <c r="B8" s="25"/>
      <c r="C8" s="25"/>
      <c r="D8" s="25"/>
      <c r="E8" s="25"/>
      <c r="F8" s="25"/>
      <c r="G8" s="211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29"/>
      <c r="B9" s="29"/>
      <c r="C9" s="229" t="s">
        <v>3</v>
      </c>
      <c r="D9" s="229"/>
      <c r="E9" s="229" t="s">
        <v>3</v>
      </c>
      <c r="F9" s="34"/>
      <c r="G9" s="209"/>
      <c r="H9" s="34"/>
      <c r="I9" s="229" t="s">
        <v>3</v>
      </c>
      <c r="J9" s="229"/>
      <c r="K9" s="229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29"/>
      <c r="B10" s="30" t="s">
        <v>4</v>
      </c>
      <c r="C10" s="41">
        <v>2022</v>
      </c>
      <c r="D10" s="41"/>
      <c r="E10" s="41">
        <v>2021</v>
      </c>
      <c r="F10" s="34"/>
      <c r="G10" s="209"/>
      <c r="H10" s="34" t="s">
        <v>4</v>
      </c>
      <c r="I10" s="41">
        <v>2022</v>
      </c>
      <c r="J10" s="41"/>
      <c r="K10" s="41">
        <v>2021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221" t="s">
        <v>5</v>
      </c>
      <c r="B11" s="222" t="s">
        <v>6</v>
      </c>
      <c r="C11" s="34"/>
      <c r="D11" s="34"/>
      <c r="E11" s="34"/>
      <c r="F11" s="34"/>
      <c r="G11" s="209" t="s">
        <v>5</v>
      </c>
      <c r="H11" s="229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9"/>
      <c r="B12" s="29"/>
      <c r="C12" s="25"/>
      <c r="D12" s="25"/>
      <c r="E12" s="25"/>
      <c r="F12" s="25"/>
      <c r="G12" s="211"/>
      <c r="H12" s="22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9"/>
      <c r="B13" s="30" t="s">
        <v>8</v>
      </c>
      <c r="C13" s="87">
        <f>SUM(C14:C18)</f>
        <v>1041330532.17</v>
      </c>
      <c r="D13" s="87"/>
      <c r="E13" s="87">
        <f>SUM(E14:E18)</f>
        <v>895384196.77999997</v>
      </c>
      <c r="F13" s="25"/>
      <c r="G13" s="211"/>
      <c r="H13" s="35" t="s">
        <v>8</v>
      </c>
      <c r="I13" s="87">
        <f>SUM(I14:I16)</f>
        <v>960165849.0999999</v>
      </c>
      <c r="J13" s="87"/>
      <c r="K13" s="87">
        <f>SUM(K14:K18)</f>
        <v>707282852.32999992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29">
        <v>11</v>
      </c>
      <c r="B14" s="29" t="s">
        <v>9</v>
      </c>
      <c r="C14" s="86">
        <f>'ANEXO 2'!C14</f>
        <v>170291666.90000001</v>
      </c>
      <c r="D14" s="86"/>
      <c r="E14" s="86">
        <f>'ANEXO 2'!E14</f>
        <v>32210919</v>
      </c>
      <c r="F14" s="25"/>
      <c r="G14" s="27">
        <v>24</v>
      </c>
      <c r="H14" s="25" t="s">
        <v>10</v>
      </c>
      <c r="I14" s="86">
        <f>'ANEXO 2'!I14</f>
        <v>223354052.19</v>
      </c>
      <c r="J14" s="86"/>
      <c r="K14" s="86">
        <f>'ANEXO 2'!K14</f>
        <v>115194578.42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29">
        <v>13</v>
      </c>
      <c r="B15" s="29" t="s">
        <v>11</v>
      </c>
      <c r="C15" s="86">
        <f>'ANEXO 2'!C18</f>
        <v>314333626</v>
      </c>
      <c r="D15" s="86"/>
      <c r="E15" s="86">
        <f>'ANEXO 2'!E18</f>
        <v>178508281</v>
      </c>
      <c r="F15" s="25"/>
      <c r="G15" s="27">
        <v>25</v>
      </c>
      <c r="H15" s="25" t="s">
        <v>12</v>
      </c>
      <c r="I15" s="86">
        <f>'ANEXO 2'!I23</f>
        <v>736811796.90999997</v>
      </c>
      <c r="J15" s="86"/>
      <c r="K15" s="86">
        <f>'ANEXO 2'!K23</f>
        <v>592088273.90999997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29">
        <v>15</v>
      </c>
      <c r="B16" s="29" t="s">
        <v>13</v>
      </c>
      <c r="C16" s="86">
        <f>'ANEXO 2'!C23</f>
        <v>523634259.59000003</v>
      </c>
      <c r="D16" s="86"/>
      <c r="E16" s="86">
        <f>'ANEXO 2'!E23</f>
        <v>484304801.56</v>
      </c>
      <c r="F16" s="223"/>
      <c r="G16" s="27"/>
      <c r="H16" s="25"/>
      <c r="I16" s="86"/>
      <c r="J16" s="86"/>
      <c r="K16" s="8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29"/>
      <c r="B17" s="6" t="s">
        <v>14</v>
      </c>
      <c r="C17" s="86">
        <f>'ANEXO 2'!C29</f>
        <v>33070979.68</v>
      </c>
      <c r="D17" s="86"/>
      <c r="E17" s="86">
        <f>'ANEXO 2'!E29</f>
        <v>200360195.22</v>
      </c>
      <c r="F17" s="223"/>
      <c r="G17" s="27"/>
      <c r="H17" s="25"/>
      <c r="I17" s="86"/>
      <c r="J17" s="86"/>
      <c r="K17" s="8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29"/>
      <c r="B18" s="29"/>
      <c r="C18" s="86"/>
      <c r="D18" s="86"/>
      <c r="E18" s="86"/>
      <c r="F18" s="223"/>
      <c r="I18" s="93"/>
      <c r="J18" s="86"/>
      <c r="K18" s="86">
        <f>'[1]ANEXO 2'!K37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9"/>
      <c r="B19" s="30" t="s">
        <v>15</v>
      </c>
      <c r="C19" s="87">
        <f>SUM(C20:C22)</f>
        <v>8097102936.1700001</v>
      </c>
      <c r="D19" s="87"/>
      <c r="E19" s="87">
        <f>SUM(E20:E22)</f>
        <v>8030492872.5100012</v>
      </c>
      <c r="F19" s="25"/>
      <c r="G19" s="27"/>
      <c r="H19" s="30" t="s">
        <v>15</v>
      </c>
      <c r="I19" s="87">
        <f>I20</f>
        <v>85394444</v>
      </c>
      <c r="J19" s="87"/>
      <c r="K19" s="87">
        <f>K20</f>
        <v>81395952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29">
        <v>12</v>
      </c>
      <c r="B20" s="29" t="s">
        <v>16</v>
      </c>
      <c r="C20" s="86">
        <f>'ANEXO 2'!C36</f>
        <v>1000</v>
      </c>
      <c r="D20" s="87"/>
      <c r="E20" s="86">
        <f>'ANEXO 2'!E36</f>
        <v>1000</v>
      </c>
      <c r="F20" s="25"/>
      <c r="G20" s="27">
        <v>27</v>
      </c>
      <c r="H20" s="25" t="s">
        <v>17</v>
      </c>
      <c r="I20" s="86">
        <f>'ANEXO 2'!I32</f>
        <v>85394444</v>
      </c>
      <c r="J20" s="87"/>
      <c r="K20" s="86">
        <f>'ANEXO 2'!K32</f>
        <v>81395952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29">
        <v>16</v>
      </c>
      <c r="B21" s="29" t="s">
        <v>18</v>
      </c>
      <c r="C21" s="86">
        <f>'ANEXO 2'!C39</f>
        <v>7587814866.7300005</v>
      </c>
      <c r="D21" s="86"/>
      <c r="E21" s="86">
        <f>'ANEXO 2'!E39</f>
        <v>7527939964.8700008</v>
      </c>
      <c r="F21" s="25"/>
      <c r="G21" s="27"/>
      <c r="I21" s="86"/>
      <c r="J21" s="86"/>
      <c r="K21" s="8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25">
      <c r="A22" s="6">
        <v>19</v>
      </c>
      <c r="B22" s="6" t="s">
        <v>14</v>
      </c>
      <c r="C22" s="86">
        <f>'ANEXO 2'!C62</f>
        <v>509287069.44000006</v>
      </c>
      <c r="D22" s="86"/>
      <c r="E22" s="86">
        <f>'ANEXO 2'!E62</f>
        <v>502551907.6400001</v>
      </c>
      <c r="F22" s="25"/>
      <c r="G22" s="27"/>
      <c r="H22" s="224" t="s">
        <v>19</v>
      </c>
      <c r="I22" s="87">
        <f>I19+I13</f>
        <v>1045560293.0999999</v>
      </c>
      <c r="J22" s="86"/>
      <c r="K22" s="87">
        <f>K19+K13</f>
        <v>788678804.32999992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">
      <c r="A23" s="6"/>
      <c r="B23" s="6"/>
      <c r="C23" s="86"/>
      <c r="D23" s="86"/>
      <c r="E23" s="86"/>
      <c r="F23" s="25"/>
      <c r="G23" s="27"/>
      <c r="H23" s="229"/>
      <c r="I23" s="86"/>
      <c r="J23" s="86"/>
      <c r="K23" s="8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">
      <c r="A24" s="6"/>
      <c r="B24" s="6"/>
      <c r="C24" s="86"/>
      <c r="D24" s="86"/>
      <c r="E24" s="86"/>
      <c r="F24" s="25"/>
      <c r="G24" s="27"/>
      <c r="H24" s="229" t="s">
        <v>20</v>
      </c>
      <c r="I24" s="86"/>
      <c r="J24" s="86"/>
      <c r="K24" s="8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">
      <c r="A25" s="6"/>
      <c r="B25" s="6"/>
      <c r="C25" s="86"/>
      <c r="D25" s="86"/>
      <c r="E25" s="86"/>
      <c r="F25" s="25"/>
      <c r="G25" s="27"/>
      <c r="H25" s="229"/>
      <c r="I25" s="86"/>
      <c r="J25" s="86"/>
      <c r="K25" s="8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/>
      <c r="B26" s="6"/>
      <c r="C26" s="86"/>
      <c r="D26" s="86"/>
      <c r="E26" s="86"/>
      <c r="F26" s="25"/>
      <c r="G26" s="27">
        <v>31</v>
      </c>
      <c r="H26" s="256" t="s">
        <v>21</v>
      </c>
      <c r="I26" s="86">
        <f>+'ANEXO 2'!I42</f>
        <v>8092873175.2399998</v>
      </c>
      <c r="J26" s="86"/>
      <c r="K26" s="86">
        <f>'ANEXO 2'!K42</f>
        <v>8137198264.9599991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9"/>
      <c r="B27" s="29"/>
      <c r="C27" s="86"/>
      <c r="D27" s="86"/>
      <c r="E27" s="86"/>
      <c r="F27" s="25"/>
      <c r="G27" s="27"/>
      <c r="H27" s="256"/>
      <c r="I27" s="86"/>
      <c r="J27" s="86"/>
      <c r="K27" s="8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9"/>
      <c r="B28" s="29"/>
      <c r="C28" s="86"/>
      <c r="D28" s="86"/>
      <c r="E28" s="86"/>
      <c r="F28" s="25"/>
      <c r="G28" s="211"/>
      <c r="H28" s="25"/>
      <c r="I28" s="86"/>
      <c r="J28" s="86"/>
      <c r="K28" s="8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9"/>
      <c r="B29" s="29"/>
      <c r="C29" s="86"/>
      <c r="D29" s="86"/>
      <c r="E29" s="86"/>
      <c r="F29" s="25"/>
      <c r="G29" s="211"/>
      <c r="H29" s="34" t="s">
        <v>22</v>
      </c>
      <c r="I29" s="87">
        <f>+I26</f>
        <v>8092873175.2399998</v>
      </c>
      <c r="J29" s="87"/>
      <c r="K29" s="87">
        <f>+K26</f>
        <v>8137198264.9599991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9"/>
      <c r="B30" s="29"/>
      <c r="C30" s="86"/>
      <c r="D30" s="86"/>
      <c r="E30" s="86"/>
      <c r="F30" s="25"/>
      <c r="G30" s="211"/>
      <c r="H30" s="34"/>
      <c r="I30" s="87"/>
      <c r="J30" s="87"/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">
      <c r="A31" s="29"/>
      <c r="B31" s="225" t="s">
        <v>23</v>
      </c>
      <c r="C31" s="226">
        <f>C13+C19</f>
        <v>9138433468.3400002</v>
      </c>
      <c r="D31" s="220"/>
      <c r="E31" s="226">
        <f>E13+E19</f>
        <v>8925877069.2900009</v>
      </c>
      <c r="F31" s="25"/>
      <c r="G31" s="211"/>
      <c r="H31" s="35" t="s">
        <v>24</v>
      </c>
      <c r="I31" s="226">
        <f>I22+I29</f>
        <v>9138433468.3400002</v>
      </c>
      <c r="J31" s="220"/>
      <c r="K31" s="226">
        <f>K22+K29</f>
        <v>8925877069.289999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">
      <c r="A32" s="29"/>
      <c r="B32" s="29"/>
      <c r="C32" s="86"/>
      <c r="D32" s="86"/>
      <c r="E32" s="86"/>
      <c r="F32" s="25"/>
      <c r="G32" s="211"/>
      <c r="H32" s="25"/>
      <c r="I32" s="86"/>
      <c r="J32" s="86"/>
      <c r="K32" s="8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9"/>
      <c r="B33" s="29"/>
      <c r="C33" s="86"/>
      <c r="D33" s="86"/>
      <c r="E33" s="86"/>
      <c r="F33" s="25"/>
      <c r="G33" s="211"/>
      <c r="H33" s="25"/>
      <c r="I33" s="86"/>
      <c r="J33" s="86"/>
      <c r="K33" s="8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9"/>
      <c r="B34" s="257" t="s">
        <v>25</v>
      </c>
      <c r="C34" s="86"/>
      <c r="D34" s="86"/>
      <c r="E34" s="86"/>
      <c r="F34" s="25"/>
      <c r="G34" s="211"/>
      <c r="H34" s="255" t="s">
        <v>26</v>
      </c>
      <c r="I34" s="86"/>
      <c r="J34" s="86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9"/>
      <c r="B35" s="257"/>
      <c r="C35" s="86"/>
      <c r="D35" s="86"/>
      <c r="E35" s="86"/>
      <c r="F35" s="25"/>
      <c r="G35" s="211"/>
      <c r="H35" s="255"/>
      <c r="I35" s="86"/>
      <c r="J35" s="86"/>
      <c r="K35" s="86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9">
        <v>81</v>
      </c>
      <c r="B36" s="29" t="s">
        <v>27</v>
      </c>
      <c r="C36" s="86">
        <f>+'ANEXO 2'!C72</f>
        <v>900187156</v>
      </c>
      <c r="D36" s="86"/>
      <c r="E36" s="86">
        <f>'ANEXO 2'!E72</f>
        <v>859972664</v>
      </c>
      <c r="F36" s="25"/>
      <c r="G36" s="39">
        <v>91</v>
      </c>
      <c r="H36" s="25" t="s">
        <v>28</v>
      </c>
      <c r="I36" s="86">
        <f>+'ANEXO 2'!I72</f>
        <v>408157795</v>
      </c>
      <c r="J36" s="86"/>
      <c r="K36" s="86">
        <f>'ANEXO 2'!K72</f>
        <v>408157795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9">
        <v>83</v>
      </c>
      <c r="B37" s="29" t="s">
        <v>29</v>
      </c>
      <c r="C37" s="86">
        <f>+'ANEXO 2'!C75</f>
        <v>675955916.50999999</v>
      </c>
      <c r="D37" s="86"/>
      <c r="E37" s="86">
        <f>'ANEXO 2'!E75</f>
        <v>675955916.50999999</v>
      </c>
      <c r="F37" s="25"/>
      <c r="G37" s="217"/>
      <c r="H37" s="25"/>
      <c r="I37" s="86"/>
      <c r="J37" s="86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9"/>
      <c r="B38" s="29"/>
      <c r="C38" s="86"/>
      <c r="D38" s="86"/>
      <c r="E38" s="86"/>
      <c r="F38" s="25"/>
      <c r="G38" s="39"/>
      <c r="H38" s="25"/>
      <c r="I38" s="86"/>
      <c r="J38" s="86"/>
      <c r="K38" s="8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9"/>
      <c r="B39" s="257" t="s">
        <v>30</v>
      </c>
      <c r="C39" s="86"/>
      <c r="D39" s="86"/>
      <c r="E39" s="86"/>
      <c r="F39" s="25"/>
      <c r="G39" s="39"/>
      <c r="H39" s="255" t="s">
        <v>31</v>
      </c>
      <c r="I39" s="86"/>
      <c r="J39" s="86"/>
      <c r="K39" s="86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9"/>
      <c r="B40" s="257"/>
      <c r="C40" s="86"/>
      <c r="D40" s="86"/>
      <c r="E40" s="86"/>
      <c r="F40" s="25"/>
      <c r="G40" s="39"/>
      <c r="H40" s="255"/>
      <c r="I40" s="86"/>
      <c r="J40" s="86"/>
      <c r="K40" s="8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9">
        <v>89</v>
      </c>
      <c r="B41" s="29" t="s">
        <v>32</v>
      </c>
      <c r="C41" s="86">
        <f>+'ANEXO 2'!C81</f>
        <v>-1576143072.51</v>
      </c>
      <c r="D41" s="86"/>
      <c r="E41" s="86">
        <f>'ANEXO 2'!E81</f>
        <v>-1535928580.51</v>
      </c>
      <c r="F41" s="25"/>
      <c r="G41" s="39">
        <v>99</v>
      </c>
      <c r="H41" s="25" t="s">
        <v>33</v>
      </c>
      <c r="I41" s="86">
        <f>+'ANEXO 2'!I81</f>
        <v>-408157795</v>
      </c>
      <c r="J41" s="86"/>
      <c r="K41" s="86">
        <f>'ANEXO 2'!K81</f>
        <v>-408157795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9"/>
      <c r="B42" s="29"/>
      <c r="C42" s="25"/>
      <c r="D42" s="25"/>
      <c r="F42" s="25"/>
      <c r="G42" s="211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7"/>
      <c r="B43" s="25"/>
      <c r="C43" s="25"/>
      <c r="D43" s="25"/>
      <c r="E43" s="25"/>
      <c r="F43" s="25"/>
      <c r="G43" s="211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7"/>
      <c r="B46" s="32"/>
      <c r="C46" s="32" t="s">
        <v>34</v>
      </c>
      <c r="D46" s="32"/>
      <c r="E46" s="32"/>
      <c r="F46" s="25"/>
      <c r="G46" s="211"/>
      <c r="H46" s="12" t="s">
        <v>496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7"/>
      <c r="B47" s="27"/>
      <c r="C47" s="27" t="s">
        <v>35</v>
      </c>
      <c r="D47" s="27"/>
      <c r="E47" s="27"/>
      <c r="F47" s="25"/>
      <c r="G47" s="211"/>
      <c r="H47" s="29" t="s">
        <v>497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25"/>
      <c r="C48" s="25"/>
      <c r="D48" s="25"/>
      <c r="E48" s="25"/>
      <c r="F48" s="25"/>
      <c r="G48" s="211"/>
      <c r="H48" s="29" t="s">
        <v>36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1"/>
      <c r="C49" s="227"/>
      <c r="D49" s="227"/>
      <c r="E49" s="29" t="s">
        <v>37</v>
      </c>
      <c r="F49" s="25"/>
      <c r="G49" s="211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25"/>
      <c r="C50" s="25"/>
      <c r="D50" s="25"/>
      <c r="E50" s="25"/>
      <c r="F50" s="25"/>
      <c r="G50" s="211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25"/>
      <c r="C51" s="25"/>
      <c r="D51" s="25"/>
      <c r="E51" s="25"/>
      <c r="F51" s="25"/>
      <c r="G51" s="211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25"/>
      <c r="C52" s="25"/>
      <c r="D52" s="25"/>
      <c r="E52" s="25"/>
      <c r="F52" s="25"/>
      <c r="G52" s="21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25"/>
      <c r="C53" s="25"/>
      <c r="D53" s="25"/>
      <c r="E53" s="25"/>
      <c r="F53" s="25"/>
      <c r="G53" s="21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25"/>
      <c r="C54" s="25"/>
      <c r="D54" s="25"/>
      <c r="E54" s="25"/>
      <c r="F54" s="25"/>
      <c r="G54" s="21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7"/>
      <c r="B55" s="25"/>
      <c r="C55" s="25"/>
      <c r="D55" s="25"/>
      <c r="E55" s="25"/>
      <c r="F55" s="25"/>
      <c r="G55" s="21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7"/>
      <c r="B56" s="25"/>
      <c r="C56" s="25"/>
      <c r="D56" s="25"/>
      <c r="E56" s="25"/>
      <c r="F56" s="25"/>
      <c r="G56" s="211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7"/>
      <c r="B57" s="25"/>
      <c r="C57" s="25"/>
      <c r="D57" s="25"/>
      <c r="E57" s="25"/>
      <c r="F57" s="25"/>
      <c r="G57" s="211"/>
      <c r="H57" s="228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7"/>
      <c r="B58" s="25"/>
      <c r="C58" s="25"/>
      <c r="D58" s="25"/>
      <c r="E58" s="25"/>
      <c r="F58" s="25"/>
      <c r="G58" s="21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7"/>
      <c r="B59" s="25"/>
      <c r="C59" s="25"/>
      <c r="D59" s="25"/>
      <c r="E59" s="25"/>
      <c r="F59" s="25"/>
      <c r="G59" s="21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7"/>
      <c r="B60" s="25"/>
      <c r="C60" s="25"/>
      <c r="D60" s="25"/>
      <c r="E60" s="25"/>
      <c r="F60" s="25"/>
      <c r="G60" s="21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7"/>
      <c r="B61" s="25"/>
      <c r="C61" s="25"/>
      <c r="D61" s="25"/>
      <c r="E61" s="25"/>
      <c r="F61" s="25"/>
      <c r="G61" s="211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7"/>
      <c r="B62" s="25"/>
      <c r="C62" s="25"/>
      <c r="D62" s="25"/>
      <c r="E62" s="25"/>
      <c r="F62" s="25"/>
      <c r="G62" s="211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7"/>
      <c r="B63" s="25"/>
      <c r="C63" s="25"/>
      <c r="D63" s="25"/>
      <c r="E63" s="25"/>
      <c r="F63" s="25"/>
      <c r="G63" s="211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7"/>
      <c r="B64" s="25"/>
      <c r="C64" s="25"/>
      <c r="D64" s="25"/>
      <c r="E64" s="25"/>
      <c r="F64" s="25"/>
      <c r="G64" s="21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7"/>
      <c r="B65" s="25"/>
      <c r="C65" s="25"/>
      <c r="D65" s="25"/>
      <c r="E65" s="25"/>
      <c r="F65" s="25"/>
      <c r="G65" s="211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7"/>
      <c r="B66" s="25"/>
      <c r="C66" s="25"/>
      <c r="D66" s="25"/>
      <c r="E66" s="25"/>
      <c r="F66" s="25"/>
      <c r="G66" s="21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7"/>
      <c r="B67" s="25"/>
      <c r="C67" s="25"/>
      <c r="D67" s="25"/>
      <c r="E67" s="25"/>
      <c r="F67" s="25"/>
      <c r="G67" s="211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7"/>
      <c r="B68" s="25"/>
      <c r="C68" s="25"/>
      <c r="D68" s="25"/>
      <c r="E68" s="25"/>
      <c r="F68" s="25"/>
      <c r="G68" s="21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7"/>
      <c r="B69" s="25"/>
      <c r="C69" s="25"/>
      <c r="D69" s="25"/>
      <c r="E69" s="25"/>
      <c r="F69" s="25"/>
      <c r="G69" s="211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7"/>
      <c r="B70" s="25"/>
      <c r="C70" s="25"/>
      <c r="D70" s="25"/>
      <c r="E70" s="25"/>
      <c r="F70" s="25"/>
      <c r="G70" s="2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7"/>
      <c r="B71" s="25"/>
      <c r="C71" s="25"/>
      <c r="D71" s="25"/>
      <c r="E71" s="25"/>
      <c r="F71" s="25"/>
      <c r="G71" s="211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7"/>
      <c r="B72" s="25"/>
      <c r="C72" s="25"/>
      <c r="D72" s="25"/>
      <c r="E72" s="25"/>
      <c r="F72" s="25"/>
      <c r="G72" s="211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7"/>
      <c r="B73" s="25"/>
      <c r="C73" s="25"/>
      <c r="D73" s="25"/>
      <c r="E73" s="25"/>
      <c r="F73" s="25"/>
      <c r="G73" s="211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7"/>
      <c r="B74" s="25"/>
      <c r="C74" s="25"/>
      <c r="D74" s="25"/>
      <c r="E74" s="25"/>
      <c r="F74" s="25"/>
      <c r="G74" s="211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7"/>
      <c r="B75" s="25"/>
      <c r="C75" s="25"/>
      <c r="D75" s="25"/>
      <c r="E75" s="25"/>
      <c r="F75" s="25"/>
      <c r="G75" s="211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7"/>
      <c r="B76" s="25"/>
      <c r="C76" s="25"/>
      <c r="D76" s="25"/>
      <c r="E76" s="25"/>
      <c r="F76" s="25"/>
      <c r="G76" s="211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7"/>
      <c r="B77" s="25"/>
      <c r="C77" s="25"/>
      <c r="D77" s="25"/>
      <c r="E77" s="25"/>
      <c r="F77" s="25"/>
      <c r="G77" s="211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7"/>
      <c r="B78" s="25"/>
      <c r="C78" s="25"/>
      <c r="D78" s="25"/>
      <c r="E78" s="25"/>
      <c r="F78" s="25"/>
      <c r="G78" s="211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7"/>
      <c r="B79" s="25"/>
      <c r="C79" s="25"/>
      <c r="D79" s="25"/>
      <c r="E79" s="25"/>
      <c r="F79" s="25"/>
      <c r="G79" s="211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7"/>
      <c r="B80" s="25"/>
      <c r="C80" s="25"/>
      <c r="D80" s="25"/>
      <c r="E80" s="25"/>
      <c r="F80" s="25"/>
      <c r="G80" s="21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7"/>
      <c r="B81" s="25"/>
      <c r="C81" s="25"/>
      <c r="D81" s="25"/>
      <c r="E81" s="25"/>
      <c r="F81" s="25"/>
      <c r="G81" s="211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7"/>
      <c r="B82" s="25"/>
      <c r="C82" s="25"/>
      <c r="D82" s="25"/>
      <c r="E82" s="25"/>
      <c r="F82" s="25"/>
      <c r="G82" s="211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7"/>
      <c r="B83" s="25"/>
      <c r="C83" s="25"/>
      <c r="D83" s="25"/>
      <c r="E83" s="25"/>
      <c r="F83" s="25"/>
      <c r="G83" s="211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7"/>
      <c r="B84" s="25"/>
      <c r="C84" s="25"/>
      <c r="D84" s="25"/>
      <c r="E84" s="25"/>
      <c r="F84" s="25"/>
      <c r="G84" s="211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7"/>
      <c r="B85" s="25"/>
      <c r="C85" s="25"/>
      <c r="D85" s="25"/>
      <c r="E85" s="25"/>
      <c r="F85" s="25"/>
      <c r="G85" s="211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7"/>
      <c r="B86" s="25"/>
      <c r="C86" s="25"/>
      <c r="D86" s="25"/>
      <c r="E86" s="25"/>
      <c r="F86" s="25"/>
      <c r="G86" s="211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7"/>
      <c r="B87" s="25"/>
      <c r="C87" s="25"/>
      <c r="D87" s="25"/>
      <c r="E87" s="25"/>
      <c r="F87" s="25"/>
      <c r="G87" s="211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7"/>
      <c r="B88" s="25"/>
      <c r="C88" s="25"/>
      <c r="D88" s="25"/>
      <c r="E88" s="25"/>
      <c r="F88" s="25"/>
      <c r="G88" s="211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7"/>
      <c r="B89" s="25"/>
      <c r="C89" s="25"/>
      <c r="D89" s="25"/>
      <c r="E89" s="25"/>
      <c r="F89" s="25"/>
      <c r="G89" s="211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7"/>
      <c r="B90" s="25"/>
      <c r="C90" s="25"/>
      <c r="D90" s="25"/>
      <c r="E90" s="25"/>
      <c r="F90" s="25"/>
      <c r="G90" s="211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7"/>
      <c r="B91" s="25"/>
      <c r="C91" s="25"/>
      <c r="D91" s="25"/>
      <c r="E91" s="25"/>
      <c r="F91" s="25"/>
      <c r="G91" s="211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7"/>
      <c r="B92" s="25"/>
      <c r="C92" s="25"/>
      <c r="D92" s="25"/>
      <c r="E92" s="25"/>
      <c r="F92" s="25"/>
      <c r="G92" s="211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7"/>
      <c r="B93" s="25"/>
      <c r="C93" s="25"/>
      <c r="D93" s="25"/>
      <c r="E93" s="25"/>
      <c r="F93" s="25"/>
      <c r="G93" s="211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7"/>
      <c r="B94" s="25"/>
      <c r="C94" s="25"/>
      <c r="D94" s="25"/>
      <c r="E94" s="25"/>
      <c r="F94" s="25"/>
      <c r="G94" s="211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7"/>
      <c r="B95" s="25"/>
      <c r="C95" s="25"/>
      <c r="D95" s="25"/>
      <c r="E95" s="25"/>
      <c r="F95" s="25"/>
      <c r="G95" s="211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7"/>
      <c r="B96" s="25"/>
      <c r="C96" s="25"/>
      <c r="D96" s="25"/>
      <c r="E96" s="25"/>
      <c r="F96" s="25"/>
      <c r="G96" s="211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7"/>
      <c r="B97" s="25"/>
      <c r="C97" s="25"/>
      <c r="D97" s="25"/>
      <c r="E97" s="25"/>
      <c r="F97" s="25"/>
      <c r="G97" s="211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7"/>
      <c r="B98" s="25"/>
      <c r="C98" s="25"/>
      <c r="D98" s="25"/>
      <c r="E98" s="25"/>
      <c r="F98" s="25"/>
      <c r="G98" s="211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7"/>
      <c r="B99" s="25"/>
      <c r="C99" s="25"/>
      <c r="D99" s="25"/>
      <c r="E99" s="25"/>
      <c r="F99" s="25"/>
      <c r="G99" s="211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7"/>
      <c r="B100" s="25"/>
      <c r="C100" s="25"/>
      <c r="D100" s="25"/>
      <c r="E100" s="25"/>
      <c r="F100" s="25"/>
      <c r="G100" s="211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7"/>
      <c r="B101" s="25"/>
      <c r="C101" s="25"/>
      <c r="D101" s="25"/>
      <c r="E101" s="25"/>
      <c r="F101" s="25"/>
      <c r="G101" s="21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7"/>
      <c r="B102" s="25"/>
      <c r="C102" s="25"/>
      <c r="D102" s="25"/>
      <c r="E102" s="25"/>
      <c r="F102" s="25"/>
      <c r="G102" s="21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7"/>
      <c r="B103" s="25"/>
      <c r="C103" s="25"/>
      <c r="D103" s="25"/>
      <c r="E103" s="25"/>
      <c r="F103" s="25"/>
      <c r="G103" s="211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7"/>
      <c r="B104" s="25"/>
      <c r="C104" s="25"/>
      <c r="D104" s="25"/>
      <c r="E104" s="25"/>
      <c r="F104" s="25"/>
      <c r="G104" s="211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7"/>
      <c r="B105" s="25"/>
      <c r="C105" s="25"/>
      <c r="D105" s="25"/>
      <c r="E105" s="25"/>
      <c r="F105" s="25"/>
      <c r="G105" s="21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7"/>
      <c r="B106" s="25"/>
      <c r="C106" s="25"/>
      <c r="D106" s="25"/>
      <c r="E106" s="25"/>
      <c r="F106" s="25"/>
      <c r="G106" s="211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7"/>
      <c r="B107" s="25"/>
      <c r="C107" s="25"/>
      <c r="D107" s="25"/>
      <c r="E107" s="25"/>
      <c r="F107" s="25"/>
      <c r="G107" s="211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7"/>
      <c r="B108" s="25"/>
      <c r="C108" s="25"/>
      <c r="D108" s="25"/>
      <c r="E108" s="25"/>
      <c r="F108" s="25"/>
      <c r="G108" s="211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7"/>
      <c r="B109" s="25"/>
      <c r="C109" s="25"/>
      <c r="D109" s="25"/>
      <c r="E109" s="25"/>
      <c r="F109" s="25"/>
      <c r="G109" s="211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7"/>
      <c r="B110" s="25"/>
      <c r="C110" s="25"/>
      <c r="D110" s="25"/>
      <c r="E110" s="25"/>
      <c r="F110" s="25"/>
      <c r="G110" s="211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7"/>
      <c r="B111" s="25"/>
      <c r="C111" s="25"/>
      <c r="D111" s="25"/>
      <c r="E111" s="25"/>
      <c r="F111" s="25"/>
      <c r="G111" s="211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7"/>
      <c r="B112" s="25"/>
      <c r="C112" s="25"/>
      <c r="D112" s="25"/>
      <c r="E112" s="25"/>
      <c r="F112" s="25"/>
      <c r="G112" s="211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7"/>
      <c r="B113" s="25"/>
      <c r="C113" s="25"/>
      <c r="D113" s="25"/>
      <c r="E113" s="25"/>
      <c r="F113" s="25"/>
      <c r="G113" s="211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7"/>
      <c r="B114" s="25"/>
      <c r="C114" s="25"/>
      <c r="D114" s="25"/>
      <c r="E114" s="25"/>
      <c r="F114" s="25"/>
      <c r="G114" s="211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7"/>
      <c r="B115" s="25"/>
      <c r="C115" s="25"/>
      <c r="D115" s="25"/>
      <c r="E115" s="25"/>
      <c r="F115" s="25"/>
      <c r="G115" s="211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7"/>
      <c r="B116" s="25"/>
      <c r="C116" s="25"/>
      <c r="D116" s="25"/>
      <c r="E116" s="25"/>
      <c r="F116" s="25"/>
      <c r="G116" s="211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7"/>
      <c r="B117" s="25"/>
      <c r="C117" s="25"/>
      <c r="D117" s="25"/>
      <c r="E117" s="25"/>
      <c r="F117" s="25"/>
      <c r="G117" s="211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7"/>
      <c r="B118" s="25"/>
      <c r="C118" s="25"/>
      <c r="D118" s="25"/>
      <c r="E118" s="25"/>
      <c r="F118" s="25"/>
      <c r="G118" s="211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7"/>
      <c r="B119" s="25"/>
      <c r="C119" s="25"/>
      <c r="D119" s="25"/>
      <c r="E119" s="25"/>
      <c r="F119" s="25"/>
      <c r="G119" s="211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7"/>
      <c r="B120" s="25"/>
      <c r="C120" s="25"/>
      <c r="D120" s="25"/>
      <c r="E120" s="25"/>
      <c r="F120" s="25"/>
      <c r="G120" s="211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7"/>
      <c r="B121" s="25"/>
      <c r="C121" s="25"/>
      <c r="D121" s="25"/>
      <c r="E121" s="25"/>
      <c r="F121" s="25"/>
      <c r="G121" s="211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7"/>
      <c r="B122" s="25"/>
      <c r="C122" s="25"/>
      <c r="D122" s="25"/>
      <c r="E122" s="25"/>
      <c r="F122" s="25"/>
      <c r="G122" s="211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7"/>
      <c r="B123" s="25"/>
      <c r="C123" s="25"/>
      <c r="D123" s="25"/>
      <c r="E123" s="25"/>
      <c r="F123" s="25"/>
      <c r="G123" s="211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7"/>
      <c r="B124" s="25"/>
      <c r="C124" s="25"/>
      <c r="D124" s="25"/>
      <c r="E124" s="25"/>
      <c r="F124" s="25"/>
      <c r="G124" s="211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7"/>
      <c r="B125" s="25"/>
      <c r="C125" s="25"/>
      <c r="D125" s="25"/>
      <c r="E125" s="25"/>
      <c r="F125" s="25"/>
      <c r="G125" s="211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7"/>
      <c r="B126" s="25"/>
      <c r="C126" s="25"/>
      <c r="D126" s="25"/>
      <c r="E126" s="25"/>
      <c r="F126" s="25"/>
      <c r="G126" s="211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7"/>
      <c r="B127" s="25"/>
      <c r="C127" s="25"/>
      <c r="D127" s="25"/>
      <c r="E127" s="25"/>
      <c r="F127" s="25"/>
      <c r="G127" s="211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7"/>
      <c r="B128" s="25"/>
      <c r="C128" s="25"/>
      <c r="D128" s="25"/>
      <c r="E128" s="25"/>
      <c r="F128" s="25"/>
      <c r="G128" s="211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7"/>
      <c r="B129" s="25"/>
      <c r="C129" s="25"/>
      <c r="D129" s="25"/>
      <c r="E129" s="25"/>
      <c r="F129" s="25"/>
      <c r="G129" s="211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7"/>
      <c r="B130" s="25"/>
      <c r="C130" s="25"/>
      <c r="D130" s="25"/>
      <c r="E130" s="25"/>
      <c r="F130" s="25"/>
      <c r="G130" s="211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7"/>
      <c r="B131" s="25"/>
      <c r="C131" s="25"/>
      <c r="D131" s="25"/>
      <c r="E131" s="25"/>
      <c r="F131" s="25"/>
      <c r="G131" s="211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7"/>
      <c r="B132" s="25"/>
      <c r="C132" s="25"/>
      <c r="D132" s="25"/>
      <c r="E132" s="25"/>
      <c r="F132" s="25"/>
      <c r="G132" s="211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7"/>
      <c r="B133" s="25"/>
      <c r="C133" s="25"/>
      <c r="D133" s="25"/>
      <c r="E133" s="25"/>
      <c r="F133" s="25"/>
      <c r="G133" s="211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7"/>
      <c r="B134" s="25"/>
      <c r="C134" s="25"/>
      <c r="D134" s="25"/>
      <c r="E134" s="25"/>
      <c r="F134" s="25"/>
      <c r="G134" s="211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7"/>
      <c r="B135" s="25"/>
      <c r="C135" s="25"/>
      <c r="D135" s="25"/>
      <c r="E135" s="25"/>
      <c r="F135" s="25"/>
      <c r="G135" s="211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7"/>
      <c r="B136" s="25"/>
      <c r="C136" s="25"/>
      <c r="D136" s="25"/>
      <c r="E136" s="25"/>
      <c r="F136" s="25"/>
      <c r="G136" s="211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7"/>
      <c r="B137" s="25"/>
      <c r="C137" s="25"/>
      <c r="D137" s="25"/>
      <c r="E137" s="25"/>
      <c r="F137" s="25"/>
      <c r="G137" s="211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7"/>
      <c r="B138" s="25"/>
      <c r="C138" s="25"/>
      <c r="D138" s="25"/>
      <c r="E138" s="25"/>
      <c r="F138" s="25"/>
      <c r="G138" s="211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7"/>
      <c r="B139" s="25"/>
      <c r="C139" s="25"/>
      <c r="D139" s="25"/>
      <c r="E139" s="25"/>
      <c r="F139" s="25"/>
      <c r="G139" s="211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7"/>
      <c r="B140" s="25"/>
      <c r="C140" s="25"/>
      <c r="D140" s="25"/>
      <c r="E140" s="25"/>
      <c r="F140" s="25"/>
      <c r="G140" s="211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7"/>
      <c r="B141" s="25"/>
      <c r="C141" s="25"/>
      <c r="D141" s="25"/>
      <c r="E141" s="25"/>
      <c r="F141" s="25"/>
      <c r="G141" s="211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7"/>
      <c r="B142" s="25"/>
      <c r="C142" s="25"/>
      <c r="D142" s="25"/>
      <c r="E142" s="25"/>
      <c r="F142" s="25"/>
      <c r="G142" s="211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7"/>
      <c r="B143" s="25"/>
      <c r="C143" s="25"/>
      <c r="D143" s="25"/>
      <c r="E143" s="25"/>
      <c r="F143" s="25"/>
      <c r="G143" s="211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7"/>
      <c r="B144" s="25"/>
      <c r="C144" s="25"/>
      <c r="D144" s="25"/>
      <c r="E144" s="25"/>
      <c r="F144" s="25"/>
      <c r="G144" s="211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7"/>
      <c r="B145" s="25"/>
      <c r="C145" s="25"/>
      <c r="D145" s="25"/>
      <c r="E145" s="25"/>
      <c r="F145" s="25"/>
      <c r="G145" s="211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7"/>
      <c r="B146" s="25"/>
      <c r="C146" s="25"/>
      <c r="D146" s="25"/>
      <c r="E146" s="25"/>
      <c r="F146" s="25"/>
      <c r="G146" s="211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7"/>
      <c r="B147" s="25"/>
      <c r="C147" s="25"/>
      <c r="D147" s="25"/>
      <c r="E147" s="25"/>
      <c r="F147" s="25"/>
      <c r="G147" s="211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7"/>
      <c r="B148" s="25"/>
      <c r="C148" s="25"/>
      <c r="D148" s="25"/>
      <c r="E148" s="25"/>
      <c r="F148" s="25"/>
      <c r="G148" s="211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7"/>
      <c r="B149" s="25"/>
      <c r="C149" s="25"/>
      <c r="D149" s="25"/>
      <c r="E149" s="25"/>
      <c r="F149" s="25"/>
      <c r="G149" s="211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7"/>
      <c r="B150" s="25"/>
      <c r="C150" s="25"/>
      <c r="D150" s="25"/>
      <c r="E150" s="25"/>
      <c r="F150" s="25"/>
      <c r="G150" s="211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7"/>
      <c r="B151" s="25"/>
      <c r="C151" s="25"/>
      <c r="D151" s="25"/>
      <c r="E151" s="25"/>
      <c r="F151" s="25"/>
      <c r="G151" s="211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7"/>
      <c r="B152" s="25"/>
      <c r="C152" s="25"/>
      <c r="D152" s="25"/>
      <c r="E152" s="25"/>
      <c r="F152" s="25"/>
      <c r="G152" s="211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7"/>
      <c r="B153" s="25"/>
      <c r="C153" s="25"/>
      <c r="D153" s="25"/>
      <c r="E153" s="25"/>
      <c r="F153" s="25"/>
      <c r="G153" s="211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7"/>
      <c r="B154" s="25"/>
      <c r="C154" s="25"/>
      <c r="D154" s="25"/>
      <c r="E154" s="25"/>
      <c r="F154" s="25"/>
      <c r="G154" s="211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7"/>
      <c r="B155" s="25"/>
      <c r="C155" s="25"/>
      <c r="D155" s="25"/>
      <c r="E155" s="25"/>
      <c r="F155" s="25"/>
      <c r="G155" s="211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7"/>
      <c r="B156" s="25"/>
      <c r="C156" s="25"/>
      <c r="D156" s="25"/>
      <c r="E156" s="25"/>
      <c r="F156" s="25"/>
      <c r="G156" s="211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7"/>
      <c r="B157" s="25"/>
      <c r="C157" s="25"/>
      <c r="D157" s="25"/>
      <c r="E157" s="25"/>
      <c r="F157" s="25"/>
      <c r="G157" s="211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7"/>
      <c r="B158" s="25"/>
      <c r="C158" s="25"/>
      <c r="D158" s="25"/>
      <c r="E158" s="25"/>
      <c r="F158" s="25"/>
      <c r="G158" s="211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7"/>
      <c r="B159" s="25"/>
      <c r="C159" s="25"/>
      <c r="D159" s="25"/>
      <c r="E159" s="25"/>
      <c r="F159" s="25"/>
      <c r="G159" s="211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7"/>
      <c r="B160" s="25"/>
      <c r="C160" s="25"/>
      <c r="D160" s="25"/>
      <c r="E160" s="25"/>
      <c r="F160" s="25"/>
      <c r="G160" s="21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7"/>
      <c r="B161" s="25"/>
      <c r="C161" s="25"/>
      <c r="D161" s="25"/>
      <c r="E161" s="25"/>
      <c r="F161" s="25"/>
      <c r="G161" s="211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7"/>
      <c r="B162" s="25"/>
      <c r="C162" s="25"/>
      <c r="D162" s="25"/>
      <c r="E162" s="25"/>
      <c r="F162" s="25"/>
      <c r="G162" s="211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7"/>
      <c r="B163" s="25"/>
      <c r="C163" s="25"/>
      <c r="D163" s="25"/>
      <c r="E163" s="25"/>
      <c r="F163" s="25"/>
      <c r="G163" s="211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7"/>
      <c r="B164" s="25"/>
      <c r="C164" s="25"/>
      <c r="D164" s="25"/>
      <c r="E164" s="25"/>
      <c r="F164" s="25"/>
      <c r="G164" s="211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7"/>
      <c r="B165" s="25"/>
      <c r="C165" s="25"/>
      <c r="D165" s="25"/>
      <c r="E165" s="25"/>
      <c r="F165" s="25"/>
      <c r="G165" s="211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7"/>
      <c r="B166" s="25"/>
      <c r="C166" s="25"/>
      <c r="D166" s="25"/>
      <c r="E166" s="25"/>
      <c r="F166" s="25"/>
      <c r="G166" s="211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7"/>
      <c r="B167" s="25"/>
      <c r="C167" s="25"/>
      <c r="D167" s="25"/>
      <c r="E167" s="25"/>
      <c r="F167" s="25"/>
      <c r="G167" s="211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7"/>
      <c r="B168" s="25"/>
      <c r="C168" s="25"/>
      <c r="D168" s="25"/>
      <c r="E168" s="25"/>
      <c r="F168" s="25"/>
      <c r="G168" s="211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7"/>
      <c r="B169" s="25"/>
      <c r="C169" s="25"/>
      <c r="D169" s="25"/>
      <c r="E169" s="25"/>
      <c r="F169" s="25"/>
      <c r="G169" s="211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7"/>
      <c r="B170" s="25"/>
      <c r="C170" s="25"/>
      <c r="D170" s="25"/>
      <c r="E170" s="25"/>
      <c r="F170" s="25"/>
      <c r="G170" s="211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7"/>
      <c r="B171" s="25"/>
      <c r="C171" s="25"/>
      <c r="D171" s="25"/>
      <c r="E171" s="25"/>
      <c r="F171" s="25"/>
      <c r="G171" s="211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7"/>
      <c r="B172" s="25"/>
      <c r="C172" s="25"/>
      <c r="D172" s="25"/>
      <c r="E172" s="25"/>
      <c r="F172" s="25"/>
      <c r="G172" s="211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7"/>
      <c r="B173" s="25"/>
      <c r="C173" s="25"/>
      <c r="D173" s="25"/>
      <c r="E173" s="25"/>
      <c r="F173" s="25"/>
      <c r="G173" s="211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7"/>
      <c r="B174" s="25"/>
      <c r="C174" s="25"/>
      <c r="D174" s="25"/>
      <c r="E174" s="25"/>
      <c r="F174" s="25"/>
      <c r="G174" s="211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7"/>
      <c r="B175" s="25"/>
      <c r="C175" s="25"/>
      <c r="D175" s="25"/>
      <c r="E175" s="25"/>
      <c r="F175" s="25"/>
      <c r="G175" s="211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7"/>
      <c r="B176" s="25"/>
      <c r="C176" s="25"/>
      <c r="D176" s="25"/>
      <c r="E176" s="25"/>
      <c r="F176" s="25"/>
      <c r="G176" s="211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7"/>
      <c r="B177" s="25"/>
      <c r="C177" s="25"/>
      <c r="D177" s="25"/>
      <c r="E177" s="25"/>
      <c r="F177" s="25"/>
      <c r="G177" s="211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7"/>
      <c r="B178" s="25"/>
      <c r="C178" s="25"/>
      <c r="D178" s="25"/>
      <c r="E178" s="25"/>
      <c r="F178" s="25"/>
      <c r="G178" s="211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7"/>
      <c r="B179" s="25"/>
      <c r="C179" s="25"/>
      <c r="D179" s="25"/>
      <c r="E179" s="25"/>
      <c r="F179" s="25"/>
      <c r="G179" s="211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7"/>
      <c r="B180" s="25"/>
      <c r="C180" s="25"/>
      <c r="D180" s="25"/>
      <c r="E180" s="25"/>
      <c r="F180" s="25"/>
      <c r="G180" s="211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7"/>
      <c r="B181" s="25"/>
      <c r="C181" s="25"/>
      <c r="D181" s="25"/>
      <c r="E181" s="25"/>
      <c r="F181" s="25"/>
      <c r="G181" s="211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7"/>
      <c r="B182" s="25"/>
      <c r="C182" s="25"/>
      <c r="D182" s="25"/>
      <c r="E182" s="25"/>
      <c r="F182" s="25"/>
      <c r="G182" s="211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7"/>
      <c r="B183" s="25"/>
      <c r="C183" s="25"/>
      <c r="D183" s="25"/>
      <c r="E183" s="25"/>
      <c r="F183" s="25"/>
      <c r="G183" s="211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7"/>
      <c r="B184" s="25"/>
      <c r="C184" s="25"/>
      <c r="D184" s="25"/>
      <c r="E184" s="25"/>
      <c r="F184" s="25"/>
      <c r="G184" s="211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7"/>
      <c r="B185" s="25"/>
      <c r="C185" s="25"/>
      <c r="D185" s="25"/>
      <c r="E185" s="25"/>
      <c r="F185" s="25"/>
      <c r="G185" s="211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7"/>
      <c r="B186" s="25"/>
      <c r="C186" s="25"/>
      <c r="D186" s="25"/>
      <c r="E186" s="25"/>
      <c r="F186" s="25"/>
      <c r="G186" s="211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7"/>
      <c r="B187" s="25"/>
      <c r="C187" s="25"/>
      <c r="D187" s="25"/>
      <c r="E187" s="25"/>
      <c r="F187" s="25"/>
      <c r="G187" s="211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7"/>
      <c r="B188" s="25"/>
      <c r="C188" s="25"/>
      <c r="D188" s="25"/>
      <c r="E188" s="25"/>
      <c r="F188" s="25"/>
      <c r="G188" s="211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7"/>
      <c r="B189" s="25"/>
      <c r="C189" s="25"/>
      <c r="D189" s="25"/>
      <c r="E189" s="25"/>
      <c r="F189" s="25"/>
      <c r="G189" s="211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7"/>
      <c r="B190" s="25"/>
      <c r="C190" s="25"/>
      <c r="D190" s="25"/>
      <c r="E190" s="25"/>
      <c r="F190" s="25"/>
      <c r="G190" s="211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7"/>
      <c r="B191" s="25"/>
      <c r="C191" s="25"/>
      <c r="D191" s="25"/>
      <c r="E191" s="25"/>
      <c r="F191" s="25"/>
      <c r="G191" s="211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7"/>
      <c r="B192" s="25"/>
      <c r="C192" s="25"/>
      <c r="D192" s="25"/>
      <c r="E192" s="25"/>
      <c r="F192" s="25"/>
      <c r="G192" s="211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7"/>
      <c r="B193" s="25"/>
      <c r="C193" s="25"/>
      <c r="D193" s="25"/>
      <c r="E193" s="25"/>
      <c r="F193" s="25"/>
      <c r="G193" s="211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7"/>
      <c r="B194" s="25"/>
      <c r="C194" s="25"/>
      <c r="D194" s="25"/>
      <c r="E194" s="25"/>
      <c r="F194" s="25"/>
      <c r="G194" s="211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7"/>
      <c r="B195" s="25"/>
      <c r="C195" s="25"/>
      <c r="D195" s="25"/>
      <c r="E195" s="25"/>
      <c r="F195" s="25"/>
      <c r="G195" s="211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7"/>
      <c r="B196" s="25"/>
      <c r="C196" s="25"/>
      <c r="D196" s="25"/>
      <c r="E196" s="25"/>
      <c r="F196" s="25"/>
      <c r="G196" s="211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7"/>
      <c r="B197" s="25"/>
      <c r="C197" s="25"/>
      <c r="D197" s="25"/>
      <c r="E197" s="25"/>
      <c r="F197" s="25"/>
      <c r="G197" s="211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7"/>
      <c r="B198" s="25"/>
      <c r="C198" s="25"/>
      <c r="D198" s="25"/>
      <c r="E198" s="25"/>
      <c r="F198" s="25"/>
      <c r="G198" s="211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7"/>
      <c r="B199" s="25"/>
      <c r="C199" s="25"/>
      <c r="D199" s="25"/>
      <c r="E199" s="25"/>
      <c r="F199" s="25"/>
      <c r="G199" s="211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7"/>
      <c r="B200" s="25"/>
      <c r="C200" s="25"/>
      <c r="D200" s="25"/>
      <c r="E200" s="25"/>
      <c r="F200" s="25"/>
      <c r="G200" s="211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7"/>
      <c r="B201" s="25"/>
      <c r="C201" s="25"/>
      <c r="D201" s="25"/>
      <c r="E201" s="25"/>
      <c r="F201" s="25"/>
      <c r="G201" s="211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7"/>
      <c r="B202" s="25"/>
      <c r="C202" s="25"/>
      <c r="D202" s="25"/>
      <c r="E202" s="25"/>
      <c r="F202" s="25"/>
      <c r="G202" s="211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7"/>
      <c r="B203" s="25"/>
      <c r="C203" s="25"/>
      <c r="D203" s="25"/>
      <c r="E203" s="25"/>
      <c r="F203" s="25"/>
      <c r="G203" s="211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7"/>
      <c r="B204" s="25"/>
      <c r="C204" s="25"/>
      <c r="D204" s="25"/>
      <c r="E204" s="25"/>
      <c r="F204" s="25"/>
      <c r="G204" s="211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7"/>
      <c r="B205" s="25"/>
      <c r="C205" s="25"/>
      <c r="D205" s="25"/>
      <c r="E205" s="25"/>
      <c r="F205" s="25"/>
      <c r="G205" s="211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7"/>
      <c r="B206" s="25"/>
      <c r="C206" s="25"/>
      <c r="D206" s="25"/>
      <c r="E206" s="25"/>
      <c r="F206" s="25"/>
      <c r="G206" s="211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7"/>
      <c r="B207" s="25"/>
      <c r="C207" s="25"/>
      <c r="D207" s="25"/>
      <c r="E207" s="25"/>
      <c r="F207" s="25"/>
      <c r="G207" s="211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7"/>
      <c r="B208" s="25"/>
      <c r="C208" s="25"/>
      <c r="D208" s="25"/>
      <c r="E208" s="25"/>
      <c r="F208" s="25"/>
      <c r="G208" s="211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7"/>
      <c r="B209" s="25"/>
      <c r="C209" s="25"/>
      <c r="D209" s="25"/>
      <c r="E209" s="25"/>
      <c r="F209" s="25"/>
      <c r="G209" s="211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7"/>
      <c r="B210" s="25"/>
      <c r="C210" s="25"/>
      <c r="D210" s="25"/>
      <c r="E210" s="25"/>
      <c r="F210" s="25"/>
      <c r="G210" s="211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7"/>
      <c r="B211" s="25"/>
      <c r="C211" s="25"/>
      <c r="D211" s="25"/>
      <c r="E211" s="25"/>
      <c r="F211" s="25"/>
      <c r="G211" s="211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7"/>
      <c r="B212" s="25"/>
      <c r="C212" s="25"/>
      <c r="D212" s="25"/>
      <c r="E212" s="25"/>
      <c r="F212" s="25"/>
      <c r="G212" s="211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7"/>
      <c r="B213" s="25"/>
      <c r="C213" s="25"/>
      <c r="D213" s="25"/>
      <c r="E213" s="25"/>
      <c r="F213" s="25"/>
      <c r="G213" s="211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7"/>
      <c r="B214" s="25"/>
      <c r="C214" s="25"/>
      <c r="D214" s="25"/>
      <c r="E214" s="25"/>
      <c r="F214" s="25"/>
      <c r="G214" s="211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7"/>
      <c r="B215" s="25"/>
      <c r="C215" s="25"/>
      <c r="D215" s="25"/>
      <c r="E215" s="25"/>
      <c r="F215" s="25"/>
      <c r="G215" s="211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7"/>
      <c r="B216" s="25"/>
      <c r="C216" s="25"/>
      <c r="D216" s="25"/>
      <c r="E216" s="25"/>
      <c r="F216" s="25"/>
      <c r="G216" s="211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7"/>
      <c r="B217" s="25"/>
      <c r="C217" s="25"/>
      <c r="D217" s="25"/>
      <c r="E217" s="25"/>
      <c r="F217" s="25"/>
      <c r="G217" s="211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7"/>
      <c r="B218" s="25"/>
      <c r="C218" s="25"/>
      <c r="D218" s="25"/>
      <c r="E218" s="25"/>
      <c r="F218" s="25"/>
      <c r="G218" s="211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7"/>
      <c r="B219" s="25"/>
      <c r="C219" s="25"/>
      <c r="D219" s="25"/>
      <c r="E219" s="25"/>
      <c r="F219" s="25"/>
      <c r="G219" s="211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7"/>
      <c r="B220" s="25"/>
      <c r="C220" s="25"/>
      <c r="D220" s="25"/>
      <c r="E220" s="25"/>
      <c r="F220" s="25"/>
      <c r="G220" s="211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7"/>
      <c r="B221" s="25"/>
      <c r="C221" s="25"/>
      <c r="D221" s="25"/>
      <c r="E221" s="25"/>
      <c r="F221" s="25"/>
      <c r="G221" s="211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7"/>
      <c r="B222" s="25"/>
      <c r="C222" s="25"/>
      <c r="D222" s="25"/>
      <c r="E222" s="25"/>
      <c r="F222" s="25"/>
      <c r="G222" s="211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7"/>
      <c r="B223" s="25"/>
      <c r="C223" s="25"/>
      <c r="D223" s="25"/>
      <c r="E223" s="25"/>
      <c r="F223" s="25"/>
      <c r="G223" s="211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7"/>
      <c r="B224" s="25"/>
      <c r="C224" s="25"/>
      <c r="D224" s="25"/>
      <c r="E224" s="25"/>
      <c r="F224" s="25"/>
      <c r="G224" s="211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7"/>
      <c r="B225" s="25"/>
      <c r="C225" s="25"/>
      <c r="D225" s="25"/>
      <c r="E225" s="25"/>
      <c r="F225" s="25"/>
      <c r="G225" s="211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7"/>
      <c r="B226" s="25"/>
      <c r="C226" s="25"/>
      <c r="D226" s="25"/>
      <c r="E226" s="25"/>
      <c r="F226" s="25"/>
      <c r="G226" s="211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7"/>
      <c r="B227" s="25"/>
      <c r="C227" s="25"/>
      <c r="D227" s="25"/>
      <c r="E227" s="25"/>
      <c r="F227" s="25"/>
      <c r="G227" s="211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7"/>
      <c r="B228" s="25"/>
      <c r="C228" s="25"/>
      <c r="D228" s="25"/>
      <c r="E228" s="25"/>
      <c r="F228" s="25"/>
      <c r="G228" s="211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7"/>
      <c r="B229" s="25"/>
      <c r="C229" s="25"/>
      <c r="D229" s="25"/>
      <c r="E229" s="25"/>
      <c r="F229" s="25"/>
      <c r="G229" s="211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7"/>
      <c r="B230" s="25"/>
      <c r="C230" s="25"/>
      <c r="D230" s="25"/>
      <c r="E230" s="25"/>
      <c r="F230" s="25"/>
      <c r="G230" s="211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7"/>
      <c r="B231" s="25"/>
      <c r="C231" s="25"/>
      <c r="D231" s="25"/>
      <c r="E231" s="25"/>
      <c r="F231" s="25"/>
      <c r="G231" s="211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7"/>
      <c r="B232" s="25"/>
      <c r="C232" s="25"/>
      <c r="D232" s="25"/>
      <c r="E232" s="25"/>
      <c r="F232" s="25"/>
      <c r="G232" s="211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7"/>
      <c r="B233" s="25"/>
      <c r="C233" s="25"/>
      <c r="D233" s="25"/>
      <c r="E233" s="25"/>
      <c r="F233" s="25"/>
      <c r="G233" s="211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7"/>
      <c r="B234" s="25"/>
      <c r="C234" s="25"/>
      <c r="D234" s="25"/>
      <c r="E234" s="25"/>
      <c r="F234" s="25"/>
      <c r="G234" s="211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7"/>
      <c r="B235" s="25"/>
      <c r="C235" s="25"/>
      <c r="D235" s="25"/>
      <c r="E235" s="25"/>
      <c r="F235" s="25"/>
      <c r="G235" s="211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7"/>
      <c r="B236" s="25"/>
      <c r="C236" s="25"/>
      <c r="D236" s="25"/>
      <c r="E236" s="25"/>
      <c r="F236" s="25"/>
      <c r="G236" s="211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7"/>
      <c r="B237" s="25"/>
      <c r="C237" s="25"/>
      <c r="D237" s="25"/>
      <c r="E237" s="25"/>
      <c r="F237" s="25"/>
      <c r="G237" s="211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7"/>
      <c r="B238" s="25"/>
      <c r="C238" s="25"/>
      <c r="D238" s="25"/>
      <c r="E238" s="25"/>
      <c r="F238" s="25"/>
      <c r="G238" s="211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7"/>
      <c r="B239" s="25"/>
      <c r="C239" s="25"/>
      <c r="D239" s="25"/>
      <c r="E239" s="25"/>
      <c r="F239" s="25"/>
      <c r="G239" s="211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7"/>
      <c r="B240" s="25"/>
      <c r="C240" s="25"/>
      <c r="D240" s="25"/>
      <c r="E240" s="25"/>
      <c r="F240" s="25"/>
      <c r="G240" s="211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7"/>
      <c r="B241" s="25"/>
      <c r="C241" s="25"/>
      <c r="D241" s="25"/>
      <c r="E241" s="25"/>
      <c r="F241" s="25"/>
      <c r="G241" s="211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7"/>
      <c r="B242" s="25"/>
      <c r="C242" s="25"/>
      <c r="D242" s="25"/>
      <c r="E242" s="25"/>
      <c r="F242" s="25"/>
      <c r="G242" s="211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7"/>
      <c r="B243" s="25"/>
      <c r="C243" s="25"/>
      <c r="D243" s="25"/>
      <c r="E243" s="25"/>
      <c r="F243" s="25"/>
      <c r="G243" s="211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7"/>
      <c r="B244" s="25"/>
      <c r="C244" s="25"/>
      <c r="D244" s="25"/>
      <c r="E244" s="25"/>
      <c r="F244" s="25"/>
      <c r="G244" s="211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7"/>
      <c r="B245" s="25"/>
      <c r="C245" s="25"/>
      <c r="D245" s="25"/>
      <c r="E245" s="25"/>
      <c r="F245" s="25"/>
      <c r="G245" s="211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7"/>
      <c r="B246" s="25"/>
      <c r="C246" s="25"/>
      <c r="D246" s="25"/>
      <c r="E246" s="25"/>
      <c r="F246" s="25"/>
      <c r="G246" s="211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7"/>
      <c r="B247" s="25"/>
      <c r="C247" s="25"/>
      <c r="D247" s="25"/>
      <c r="E247" s="25"/>
      <c r="F247" s="25"/>
      <c r="G247" s="211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7"/>
      <c r="B248" s="25"/>
      <c r="C248" s="25"/>
      <c r="D248" s="25"/>
      <c r="E248" s="25"/>
      <c r="F248" s="25"/>
      <c r="G248" s="211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7"/>
      <c r="B249" s="25"/>
      <c r="C249" s="25"/>
      <c r="D249" s="25"/>
      <c r="E249" s="25"/>
      <c r="F249" s="25"/>
      <c r="G249" s="211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7"/>
      <c r="B250" s="25"/>
      <c r="C250" s="25"/>
      <c r="D250" s="25"/>
      <c r="E250" s="25"/>
      <c r="F250" s="25"/>
      <c r="G250" s="211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7"/>
      <c r="B251" s="25"/>
      <c r="C251" s="25"/>
      <c r="D251" s="25"/>
      <c r="E251" s="25"/>
      <c r="F251" s="25"/>
      <c r="G251" s="211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7"/>
      <c r="B252" s="25"/>
      <c r="C252" s="25"/>
      <c r="D252" s="25"/>
      <c r="E252" s="25"/>
      <c r="F252" s="25"/>
      <c r="G252" s="211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7"/>
      <c r="B253" s="25"/>
      <c r="C253" s="25"/>
      <c r="D253" s="25"/>
      <c r="E253" s="25"/>
      <c r="F253" s="25"/>
      <c r="G253" s="211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7"/>
      <c r="B254" s="25"/>
      <c r="C254" s="25"/>
      <c r="D254" s="25"/>
      <c r="E254" s="25"/>
      <c r="F254" s="25"/>
      <c r="G254" s="211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7"/>
      <c r="B255" s="25"/>
      <c r="C255" s="25"/>
      <c r="D255" s="25"/>
      <c r="E255" s="25"/>
      <c r="F255" s="25"/>
      <c r="G255" s="211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7"/>
      <c r="B256" s="25"/>
      <c r="C256" s="25"/>
      <c r="D256" s="25"/>
      <c r="E256" s="25"/>
      <c r="F256" s="25"/>
      <c r="G256" s="211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7"/>
      <c r="B257" s="25"/>
      <c r="C257" s="25"/>
      <c r="D257" s="25"/>
      <c r="E257" s="25"/>
      <c r="F257" s="25"/>
      <c r="G257" s="211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7"/>
      <c r="B258" s="25"/>
      <c r="C258" s="25"/>
      <c r="D258" s="25"/>
      <c r="E258" s="25"/>
      <c r="F258" s="25"/>
      <c r="G258" s="211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7"/>
      <c r="B259" s="25"/>
      <c r="C259" s="25"/>
      <c r="D259" s="25"/>
      <c r="E259" s="25"/>
      <c r="F259" s="25"/>
      <c r="G259" s="211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7"/>
      <c r="B260" s="25"/>
      <c r="C260" s="25"/>
      <c r="D260" s="25"/>
      <c r="E260" s="25"/>
      <c r="F260" s="25"/>
      <c r="G260" s="211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7"/>
      <c r="B261" s="25"/>
      <c r="C261" s="25"/>
      <c r="D261" s="25"/>
      <c r="E261" s="25"/>
      <c r="F261" s="25"/>
      <c r="G261" s="211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7"/>
      <c r="B262" s="25"/>
      <c r="C262" s="25"/>
      <c r="D262" s="25"/>
      <c r="E262" s="25"/>
      <c r="F262" s="25"/>
      <c r="G262" s="211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7"/>
      <c r="B263" s="25"/>
      <c r="C263" s="25"/>
      <c r="D263" s="25"/>
      <c r="E263" s="25"/>
      <c r="F263" s="25"/>
      <c r="G263" s="211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7"/>
      <c r="B264" s="25"/>
      <c r="C264" s="25"/>
      <c r="D264" s="25"/>
      <c r="E264" s="25"/>
      <c r="F264" s="25"/>
      <c r="G264" s="211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7"/>
      <c r="B265" s="25"/>
      <c r="C265" s="25"/>
      <c r="D265" s="25"/>
      <c r="E265" s="25"/>
      <c r="F265" s="25"/>
      <c r="G265" s="211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7"/>
      <c r="B266" s="25"/>
      <c r="C266" s="25"/>
      <c r="D266" s="25"/>
      <c r="E266" s="25"/>
      <c r="F266" s="25"/>
      <c r="G266" s="211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7"/>
      <c r="B267" s="25"/>
      <c r="C267" s="25"/>
      <c r="D267" s="25"/>
      <c r="E267" s="25"/>
      <c r="F267" s="25"/>
      <c r="G267" s="211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7"/>
      <c r="B268" s="25"/>
      <c r="C268" s="25"/>
      <c r="D268" s="25"/>
      <c r="E268" s="25"/>
      <c r="F268" s="25"/>
      <c r="G268" s="211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7"/>
      <c r="B269" s="25"/>
      <c r="C269" s="25"/>
      <c r="D269" s="25"/>
      <c r="E269" s="25"/>
      <c r="F269" s="25"/>
      <c r="G269" s="211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7"/>
      <c r="B270" s="25"/>
      <c r="C270" s="25"/>
      <c r="D270" s="25"/>
      <c r="E270" s="25"/>
      <c r="F270" s="25"/>
      <c r="G270" s="211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7"/>
      <c r="B271" s="25"/>
      <c r="C271" s="25"/>
      <c r="D271" s="25"/>
      <c r="E271" s="25"/>
      <c r="F271" s="25"/>
      <c r="G271" s="211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7"/>
      <c r="B272" s="25"/>
      <c r="C272" s="25"/>
      <c r="D272" s="25"/>
      <c r="E272" s="25"/>
      <c r="F272" s="25"/>
      <c r="G272" s="211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7"/>
      <c r="B273" s="25"/>
      <c r="C273" s="25"/>
      <c r="D273" s="25"/>
      <c r="E273" s="25"/>
      <c r="F273" s="25"/>
      <c r="G273" s="211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7"/>
      <c r="B274" s="25"/>
      <c r="C274" s="25"/>
      <c r="D274" s="25"/>
      <c r="E274" s="25"/>
      <c r="F274" s="25"/>
      <c r="G274" s="211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7"/>
      <c r="B275" s="25"/>
      <c r="C275" s="25"/>
      <c r="D275" s="25"/>
      <c r="E275" s="25"/>
      <c r="F275" s="25"/>
      <c r="G275" s="211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7"/>
      <c r="B276" s="25"/>
      <c r="C276" s="25"/>
      <c r="D276" s="25"/>
      <c r="E276" s="25"/>
      <c r="F276" s="25"/>
      <c r="G276" s="211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7"/>
      <c r="B277" s="25"/>
      <c r="C277" s="25"/>
      <c r="D277" s="25"/>
      <c r="E277" s="25"/>
      <c r="F277" s="25"/>
      <c r="G277" s="211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7"/>
      <c r="B278" s="25"/>
      <c r="C278" s="25"/>
      <c r="D278" s="25"/>
      <c r="E278" s="25"/>
      <c r="F278" s="25"/>
      <c r="G278" s="211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7"/>
      <c r="B279" s="25"/>
      <c r="C279" s="25"/>
      <c r="D279" s="25"/>
      <c r="E279" s="25"/>
      <c r="F279" s="25"/>
      <c r="G279" s="211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7"/>
      <c r="B280" s="25"/>
      <c r="C280" s="25"/>
      <c r="D280" s="25"/>
      <c r="E280" s="25"/>
      <c r="F280" s="25"/>
      <c r="G280" s="211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7"/>
      <c r="B281" s="25"/>
      <c r="C281" s="25"/>
      <c r="D281" s="25"/>
      <c r="E281" s="25"/>
      <c r="F281" s="25"/>
      <c r="G281" s="211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7"/>
      <c r="B282" s="25"/>
      <c r="C282" s="25"/>
      <c r="D282" s="25"/>
      <c r="E282" s="25"/>
      <c r="F282" s="25"/>
      <c r="G282" s="211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7"/>
      <c r="B283" s="25"/>
      <c r="C283" s="25"/>
      <c r="D283" s="25"/>
      <c r="E283" s="25"/>
      <c r="F283" s="25"/>
      <c r="G283" s="211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7"/>
      <c r="B284" s="25"/>
      <c r="C284" s="25"/>
      <c r="D284" s="25"/>
      <c r="E284" s="25"/>
      <c r="F284" s="25"/>
      <c r="G284" s="211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7"/>
      <c r="B285" s="25"/>
      <c r="C285" s="25"/>
      <c r="D285" s="25"/>
      <c r="E285" s="25"/>
      <c r="F285" s="25"/>
      <c r="G285" s="211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7"/>
      <c r="B286" s="25"/>
      <c r="C286" s="25"/>
      <c r="D286" s="25"/>
      <c r="E286" s="25"/>
      <c r="F286" s="25"/>
      <c r="G286" s="211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7"/>
      <c r="B287" s="25"/>
      <c r="C287" s="25"/>
      <c r="D287" s="25"/>
      <c r="E287" s="25"/>
      <c r="F287" s="25"/>
      <c r="G287" s="211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7"/>
      <c r="B288" s="25"/>
      <c r="C288" s="25"/>
      <c r="D288" s="25"/>
      <c r="E288" s="25"/>
      <c r="F288" s="25"/>
      <c r="G288" s="211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7"/>
      <c r="B289" s="25"/>
      <c r="C289" s="25"/>
      <c r="D289" s="25"/>
      <c r="E289" s="25"/>
      <c r="F289" s="25"/>
      <c r="G289" s="211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7"/>
      <c r="B290" s="25"/>
      <c r="C290" s="25"/>
      <c r="D290" s="25"/>
      <c r="E290" s="25"/>
      <c r="F290" s="25"/>
      <c r="G290" s="211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7"/>
      <c r="B291" s="25"/>
      <c r="C291" s="25"/>
      <c r="D291" s="25"/>
      <c r="E291" s="25"/>
      <c r="F291" s="25"/>
      <c r="G291" s="211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7"/>
      <c r="B292" s="25"/>
      <c r="C292" s="25"/>
      <c r="D292" s="25"/>
      <c r="E292" s="25"/>
      <c r="F292" s="25"/>
      <c r="G292" s="211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7"/>
      <c r="B293" s="25"/>
      <c r="C293" s="25"/>
      <c r="D293" s="25"/>
      <c r="E293" s="25"/>
      <c r="F293" s="25"/>
      <c r="G293" s="211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7"/>
      <c r="B294" s="25"/>
      <c r="C294" s="25"/>
      <c r="D294" s="25"/>
      <c r="E294" s="25"/>
      <c r="F294" s="25"/>
      <c r="G294" s="211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7"/>
      <c r="B295" s="25"/>
      <c r="C295" s="25"/>
      <c r="D295" s="25"/>
      <c r="E295" s="25"/>
      <c r="F295" s="25"/>
      <c r="G295" s="211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7"/>
      <c r="B296" s="25"/>
      <c r="C296" s="25"/>
      <c r="D296" s="25"/>
      <c r="E296" s="25"/>
      <c r="F296" s="25"/>
      <c r="G296" s="211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7"/>
      <c r="B297" s="25"/>
      <c r="C297" s="25"/>
      <c r="D297" s="25"/>
      <c r="E297" s="25"/>
      <c r="F297" s="25"/>
      <c r="G297" s="211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7"/>
      <c r="B298" s="25"/>
      <c r="C298" s="25"/>
      <c r="D298" s="25"/>
      <c r="E298" s="25"/>
      <c r="F298" s="25"/>
      <c r="G298" s="211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7"/>
      <c r="B299" s="25"/>
      <c r="C299" s="25"/>
      <c r="D299" s="25"/>
      <c r="E299" s="25"/>
      <c r="F299" s="25"/>
      <c r="G299" s="211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7"/>
      <c r="B300" s="25"/>
      <c r="C300" s="25"/>
      <c r="D300" s="25"/>
      <c r="E300" s="25"/>
      <c r="F300" s="25"/>
      <c r="G300" s="211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7"/>
      <c r="B301" s="25"/>
      <c r="C301" s="25"/>
      <c r="D301" s="25"/>
      <c r="E301" s="25"/>
      <c r="F301" s="25"/>
      <c r="G301" s="211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7"/>
      <c r="B302" s="25"/>
      <c r="C302" s="25"/>
      <c r="D302" s="25"/>
      <c r="E302" s="25"/>
      <c r="F302" s="25"/>
      <c r="G302" s="211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7"/>
      <c r="B303" s="25"/>
      <c r="C303" s="25"/>
      <c r="D303" s="25"/>
      <c r="E303" s="25"/>
      <c r="F303" s="25"/>
      <c r="G303" s="211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7"/>
      <c r="B304" s="25"/>
      <c r="C304" s="25"/>
      <c r="D304" s="25"/>
      <c r="E304" s="25"/>
      <c r="F304" s="25"/>
      <c r="G304" s="211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7"/>
      <c r="B305" s="25"/>
      <c r="C305" s="25"/>
      <c r="D305" s="25"/>
      <c r="E305" s="25"/>
      <c r="F305" s="25"/>
      <c r="G305" s="211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7"/>
      <c r="B306" s="25"/>
      <c r="C306" s="25"/>
      <c r="D306" s="25"/>
      <c r="E306" s="25"/>
      <c r="F306" s="25"/>
      <c r="G306" s="211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7"/>
      <c r="B307" s="25"/>
      <c r="C307" s="25"/>
      <c r="D307" s="25"/>
      <c r="E307" s="25"/>
      <c r="F307" s="25"/>
      <c r="G307" s="211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7"/>
      <c r="B308" s="25"/>
      <c r="C308" s="25"/>
      <c r="D308" s="25"/>
      <c r="E308" s="25"/>
      <c r="F308" s="25"/>
      <c r="G308" s="211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7"/>
      <c r="B309" s="25"/>
      <c r="C309" s="25"/>
      <c r="D309" s="25"/>
      <c r="E309" s="25"/>
      <c r="F309" s="25"/>
      <c r="G309" s="211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7"/>
      <c r="B310" s="25"/>
      <c r="C310" s="25"/>
      <c r="D310" s="25"/>
      <c r="E310" s="25"/>
      <c r="F310" s="25"/>
      <c r="G310" s="211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7"/>
      <c r="B311" s="25"/>
      <c r="C311" s="25"/>
      <c r="D311" s="25"/>
      <c r="E311" s="25"/>
      <c r="F311" s="25"/>
      <c r="G311" s="211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7"/>
      <c r="B312" s="25"/>
      <c r="C312" s="25"/>
      <c r="D312" s="25"/>
      <c r="E312" s="25"/>
      <c r="F312" s="25"/>
      <c r="G312" s="211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7"/>
      <c r="B313" s="25"/>
      <c r="C313" s="25"/>
      <c r="D313" s="25"/>
      <c r="E313" s="25"/>
      <c r="F313" s="25"/>
      <c r="G313" s="211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7"/>
      <c r="B314" s="25"/>
      <c r="C314" s="25"/>
      <c r="D314" s="25"/>
      <c r="E314" s="25"/>
      <c r="F314" s="25"/>
      <c r="G314" s="211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7"/>
      <c r="B315" s="25"/>
      <c r="C315" s="25"/>
      <c r="D315" s="25"/>
      <c r="E315" s="25"/>
      <c r="F315" s="25"/>
      <c r="G315" s="211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7"/>
      <c r="B316" s="25"/>
      <c r="C316" s="25"/>
      <c r="D316" s="25"/>
      <c r="E316" s="25"/>
      <c r="F316" s="25"/>
      <c r="G316" s="211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7"/>
      <c r="B317" s="25"/>
      <c r="C317" s="25"/>
      <c r="D317" s="25"/>
      <c r="E317" s="25"/>
      <c r="F317" s="25"/>
      <c r="G317" s="211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7"/>
      <c r="B318" s="25"/>
      <c r="C318" s="25"/>
      <c r="D318" s="25"/>
      <c r="E318" s="25"/>
      <c r="F318" s="25"/>
      <c r="G318" s="211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7"/>
      <c r="B319" s="25"/>
      <c r="C319" s="25"/>
      <c r="D319" s="25"/>
      <c r="E319" s="25"/>
      <c r="F319" s="25"/>
      <c r="G319" s="211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7"/>
      <c r="B320" s="25"/>
      <c r="C320" s="25"/>
      <c r="D320" s="25"/>
      <c r="E320" s="25"/>
      <c r="F320" s="25"/>
      <c r="G320" s="211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7"/>
      <c r="B321" s="25"/>
      <c r="C321" s="25"/>
      <c r="D321" s="25"/>
      <c r="E321" s="25"/>
      <c r="F321" s="25"/>
      <c r="G321" s="211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7"/>
      <c r="B322" s="25"/>
      <c r="C322" s="25"/>
      <c r="D322" s="25"/>
      <c r="E322" s="25"/>
      <c r="F322" s="25"/>
      <c r="G322" s="211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7"/>
      <c r="B323" s="25"/>
      <c r="C323" s="25"/>
      <c r="D323" s="25"/>
      <c r="E323" s="25"/>
      <c r="F323" s="25"/>
      <c r="G323" s="211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7"/>
      <c r="B324" s="25"/>
      <c r="C324" s="25"/>
      <c r="D324" s="25"/>
      <c r="E324" s="25"/>
      <c r="F324" s="25"/>
      <c r="G324" s="211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7"/>
      <c r="B325" s="25"/>
      <c r="C325" s="25"/>
      <c r="D325" s="25"/>
      <c r="E325" s="25"/>
      <c r="F325" s="25"/>
      <c r="G325" s="211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7"/>
      <c r="B326" s="25"/>
      <c r="C326" s="25"/>
      <c r="D326" s="25"/>
      <c r="E326" s="25"/>
      <c r="F326" s="25"/>
      <c r="G326" s="211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7"/>
      <c r="B327" s="25"/>
      <c r="C327" s="25"/>
      <c r="D327" s="25"/>
      <c r="E327" s="25"/>
      <c r="F327" s="25"/>
      <c r="G327" s="211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7"/>
      <c r="B328" s="25"/>
      <c r="C328" s="25"/>
      <c r="D328" s="25"/>
      <c r="E328" s="25"/>
      <c r="F328" s="25"/>
      <c r="G328" s="211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7"/>
      <c r="B329" s="25"/>
      <c r="C329" s="25"/>
      <c r="D329" s="25"/>
      <c r="E329" s="25"/>
      <c r="F329" s="25"/>
      <c r="G329" s="211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7"/>
      <c r="B330" s="25"/>
      <c r="C330" s="25"/>
      <c r="D330" s="25"/>
      <c r="E330" s="25"/>
      <c r="F330" s="25"/>
      <c r="G330" s="211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7"/>
      <c r="B331" s="25"/>
      <c r="C331" s="25"/>
      <c r="D331" s="25"/>
      <c r="E331" s="25"/>
      <c r="F331" s="25"/>
      <c r="G331" s="211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7"/>
      <c r="B332" s="25"/>
      <c r="C332" s="25"/>
      <c r="D332" s="25"/>
      <c r="E332" s="25"/>
      <c r="F332" s="25"/>
      <c r="G332" s="211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7"/>
      <c r="B333" s="25"/>
      <c r="C333" s="25"/>
      <c r="D333" s="25"/>
      <c r="E333" s="25"/>
      <c r="F333" s="25"/>
      <c r="G333" s="211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7"/>
      <c r="B334" s="25"/>
      <c r="C334" s="25"/>
      <c r="D334" s="25"/>
      <c r="E334" s="25"/>
      <c r="F334" s="25"/>
      <c r="G334" s="211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7"/>
      <c r="B335" s="25"/>
      <c r="C335" s="25"/>
      <c r="D335" s="25"/>
      <c r="E335" s="25"/>
      <c r="F335" s="25"/>
      <c r="G335" s="211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7"/>
      <c r="B336" s="25"/>
      <c r="C336" s="25"/>
      <c r="D336" s="25"/>
      <c r="E336" s="25"/>
      <c r="F336" s="25"/>
      <c r="G336" s="211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7"/>
      <c r="B337" s="25"/>
      <c r="C337" s="25"/>
      <c r="D337" s="25"/>
      <c r="E337" s="25"/>
      <c r="F337" s="25"/>
      <c r="G337" s="211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7"/>
      <c r="B338" s="25"/>
      <c r="C338" s="25"/>
      <c r="D338" s="25"/>
      <c r="E338" s="25"/>
      <c r="F338" s="25"/>
      <c r="G338" s="211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7"/>
      <c r="B339" s="25"/>
      <c r="C339" s="25"/>
      <c r="D339" s="25"/>
      <c r="E339" s="25"/>
      <c r="F339" s="25"/>
      <c r="G339" s="211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7"/>
      <c r="B340" s="25"/>
      <c r="C340" s="25"/>
      <c r="D340" s="25"/>
      <c r="E340" s="25"/>
      <c r="F340" s="25"/>
      <c r="G340" s="211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7"/>
      <c r="B341" s="25"/>
      <c r="C341" s="25"/>
      <c r="D341" s="25"/>
      <c r="E341" s="25"/>
      <c r="F341" s="25"/>
      <c r="G341" s="211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7"/>
      <c r="B342" s="25"/>
      <c r="C342" s="25"/>
      <c r="D342" s="25"/>
      <c r="E342" s="25"/>
      <c r="F342" s="25"/>
      <c r="G342" s="211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7"/>
      <c r="B343" s="25"/>
      <c r="C343" s="25"/>
      <c r="D343" s="25"/>
      <c r="E343" s="25"/>
      <c r="F343" s="25"/>
      <c r="G343" s="211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7"/>
      <c r="B344" s="25"/>
      <c r="C344" s="25"/>
      <c r="D344" s="25"/>
      <c r="E344" s="25"/>
      <c r="F344" s="25"/>
      <c r="G344" s="211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7"/>
      <c r="B345" s="25"/>
      <c r="C345" s="25"/>
      <c r="D345" s="25"/>
      <c r="E345" s="25"/>
      <c r="F345" s="25"/>
      <c r="G345" s="211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7"/>
      <c r="B346" s="25"/>
      <c r="C346" s="25"/>
      <c r="D346" s="25"/>
      <c r="E346" s="25"/>
      <c r="F346" s="25"/>
      <c r="G346" s="211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7"/>
      <c r="B347" s="25"/>
      <c r="C347" s="25"/>
      <c r="D347" s="25"/>
      <c r="E347" s="25"/>
      <c r="F347" s="25"/>
      <c r="G347" s="211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7"/>
      <c r="B348" s="25"/>
      <c r="C348" s="25"/>
      <c r="D348" s="25"/>
      <c r="E348" s="25"/>
      <c r="F348" s="25"/>
      <c r="G348" s="211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7"/>
      <c r="B349" s="25"/>
      <c r="C349" s="25"/>
      <c r="D349" s="25"/>
      <c r="E349" s="25"/>
      <c r="F349" s="25"/>
      <c r="G349" s="211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7"/>
      <c r="B350" s="25"/>
      <c r="C350" s="25"/>
      <c r="D350" s="25"/>
      <c r="E350" s="25"/>
      <c r="F350" s="25"/>
      <c r="G350" s="211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7"/>
      <c r="B351" s="25"/>
      <c r="C351" s="25"/>
      <c r="D351" s="25"/>
      <c r="E351" s="25"/>
      <c r="F351" s="25"/>
      <c r="G351" s="211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7"/>
      <c r="B352" s="25"/>
      <c r="C352" s="25"/>
      <c r="D352" s="25"/>
      <c r="E352" s="25"/>
      <c r="F352" s="25"/>
      <c r="G352" s="211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7"/>
      <c r="B353" s="25"/>
      <c r="C353" s="25"/>
      <c r="D353" s="25"/>
      <c r="E353" s="25"/>
      <c r="F353" s="25"/>
      <c r="G353" s="211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7"/>
      <c r="B354" s="25"/>
      <c r="C354" s="25"/>
      <c r="D354" s="25"/>
      <c r="E354" s="25"/>
      <c r="F354" s="25"/>
      <c r="G354" s="211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7"/>
      <c r="B355" s="25"/>
      <c r="C355" s="25"/>
      <c r="D355" s="25"/>
      <c r="E355" s="25"/>
      <c r="F355" s="25"/>
      <c r="G355" s="211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7"/>
      <c r="B356" s="25"/>
      <c r="C356" s="25"/>
      <c r="D356" s="25"/>
      <c r="E356" s="25"/>
      <c r="F356" s="25"/>
      <c r="G356" s="211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7"/>
      <c r="B357" s="25"/>
      <c r="C357" s="25"/>
      <c r="D357" s="25"/>
      <c r="E357" s="25"/>
      <c r="F357" s="25"/>
      <c r="G357" s="211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7"/>
      <c r="B358" s="25"/>
      <c r="C358" s="25"/>
      <c r="D358" s="25"/>
      <c r="E358" s="25"/>
      <c r="F358" s="25"/>
      <c r="G358" s="211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7"/>
      <c r="B359" s="25"/>
      <c r="C359" s="25"/>
      <c r="D359" s="25"/>
      <c r="E359" s="25"/>
      <c r="F359" s="25"/>
      <c r="G359" s="211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7"/>
      <c r="B360" s="25"/>
      <c r="C360" s="25"/>
      <c r="D360" s="25"/>
      <c r="E360" s="25"/>
      <c r="F360" s="25"/>
      <c r="G360" s="211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7"/>
      <c r="B361" s="25"/>
      <c r="C361" s="25"/>
      <c r="D361" s="25"/>
      <c r="E361" s="25"/>
      <c r="F361" s="25"/>
      <c r="G361" s="211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7"/>
      <c r="B362" s="25"/>
      <c r="C362" s="25"/>
      <c r="D362" s="25"/>
      <c r="E362" s="25"/>
      <c r="F362" s="25"/>
      <c r="G362" s="211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7"/>
      <c r="B363" s="25"/>
      <c r="C363" s="25"/>
      <c r="D363" s="25"/>
      <c r="E363" s="25"/>
      <c r="F363" s="25"/>
      <c r="G363" s="211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7"/>
      <c r="B364" s="25"/>
      <c r="C364" s="25"/>
      <c r="D364" s="25"/>
      <c r="E364" s="25"/>
      <c r="F364" s="25"/>
      <c r="G364" s="211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7"/>
      <c r="B365" s="25"/>
      <c r="C365" s="25"/>
      <c r="D365" s="25"/>
      <c r="E365" s="25"/>
      <c r="F365" s="25"/>
      <c r="G365" s="211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7"/>
      <c r="B366" s="25"/>
      <c r="C366" s="25"/>
      <c r="D366" s="25"/>
      <c r="E366" s="25"/>
      <c r="F366" s="25"/>
      <c r="G366" s="211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7"/>
      <c r="B367" s="25"/>
      <c r="C367" s="25"/>
      <c r="D367" s="25"/>
      <c r="E367" s="25"/>
      <c r="F367" s="25"/>
      <c r="G367" s="211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7"/>
      <c r="B368" s="25"/>
      <c r="C368" s="25"/>
      <c r="D368" s="25"/>
      <c r="E368" s="25"/>
      <c r="F368" s="25"/>
      <c r="G368" s="211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7"/>
      <c r="B369" s="25"/>
      <c r="C369" s="25"/>
      <c r="D369" s="25"/>
      <c r="E369" s="25"/>
      <c r="F369" s="25"/>
      <c r="G369" s="211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7"/>
      <c r="B370" s="25"/>
      <c r="C370" s="25"/>
      <c r="D370" s="25"/>
      <c r="E370" s="25"/>
      <c r="F370" s="25"/>
      <c r="G370" s="211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7"/>
      <c r="B371" s="25"/>
      <c r="C371" s="25"/>
      <c r="D371" s="25"/>
      <c r="E371" s="25"/>
      <c r="F371" s="25"/>
      <c r="G371" s="211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7"/>
      <c r="B372" s="25"/>
      <c r="C372" s="25"/>
      <c r="D372" s="25"/>
      <c r="E372" s="25"/>
      <c r="F372" s="25"/>
      <c r="G372" s="211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7"/>
      <c r="B373" s="25"/>
      <c r="C373" s="25"/>
      <c r="D373" s="25"/>
      <c r="E373" s="25"/>
      <c r="F373" s="25"/>
      <c r="G373" s="211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7"/>
      <c r="B374" s="25"/>
      <c r="C374" s="25"/>
      <c r="D374" s="25"/>
      <c r="E374" s="25"/>
      <c r="F374" s="25"/>
      <c r="G374" s="211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7"/>
      <c r="B375" s="25"/>
      <c r="C375" s="25"/>
      <c r="D375" s="25"/>
      <c r="E375" s="25"/>
      <c r="F375" s="25"/>
      <c r="G375" s="211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7"/>
      <c r="B376" s="25"/>
      <c r="C376" s="25"/>
      <c r="D376" s="25"/>
      <c r="E376" s="25"/>
      <c r="F376" s="25"/>
      <c r="G376" s="211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7"/>
      <c r="B377" s="25"/>
      <c r="C377" s="25"/>
      <c r="D377" s="25"/>
      <c r="E377" s="25"/>
      <c r="F377" s="25"/>
      <c r="G377" s="211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7"/>
      <c r="B378" s="25"/>
      <c r="C378" s="25"/>
      <c r="D378" s="25"/>
      <c r="E378" s="25"/>
      <c r="F378" s="25"/>
      <c r="G378" s="211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7"/>
      <c r="B379" s="25"/>
      <c r="C379" s="25"/>
      <c r="D379" s="25"/>
      <c r="E379" s="25"/>
      <c r="F379" s="25"/>
      <c r="G379" s="211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7"/>
      <c r="B380" s="25"/>
      <c r="C380" s="25"/>
      <c r="D380" s="25"/>
      <c r="E380" s="25"/>
      <c r="F380" s="25"/>
      <c r="G380" s="211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7"/>
      <c r="B381" s="25"/>
      <c r="C381" s="25"/>
      <c r="D381" s="25"/>
      <c r="E381" s="25"/>
      <c r="F381" s="25"/>
      <c r="G381" s="211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7"/>
      <c r="B382" s="25"/>
      <c r="C382" s="25"/>
      <c r="D382" s="25"/>
      <c r="E382" s="25"/>
      <c r="F382" s="25"/>
      <c r="G382" s="211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7"/>
      <c r="B383" s="25"/>
      <c r="C383" s="25"/>
      <c r="D383" s="25"/>
      <c r="E383" s="25"/>
      <c r="F383" s="25"/>
      <c r="G383" s="211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7"/>
      <c r="B384" s="25"/>
      <c r="C384" s="25"/>
      <c r="D384" s="25"/>
      <c r="E384" s="25"/>
      <c r="F384" s="25"/>
      <c r="G384" s="211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7"/>
      <c r="B385" s="25"/>
      <c r="C385" s="25"/>
      <c r="D385" s="25"/>
      <c r="E385" s="25"/>
      <c r="F385" s="25"/>
      <c r="G385" s="211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7"/>
      <c r="B386" s="25"/>
      <c r="C386" s="25"/>
      <c r="D386" s="25"/>
      <c r="E386" s="25"/>
      <c r="F386" s="25"/>
      <c r="G386" s="211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7"/>
      <c r="B387" s="25"/>
      <c r="C387" s="25"/>
      <c r="D387" s="25"/>
      <c r="E387" s="25"/>
      <c r="F387" s="25"/>
      <c r="G387" s="211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7"/>
      <c r="B388" s="25"/>
      <c r="C388" s="25"/>
      <c r="D388" s="25"/>
      <c r="E388" s="25"/>
      <c r="F388" s="25"/>
      <c r="G388" s="211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7"/>
      <c r="B389" s="25"/>
      <c r="C389" s="25"/>
      <c r="D389" s="25"/>
      <c r="E389" s="25"/>
      <c r="F389" s="25"/>
      <c r="G389" s="211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7"/>
      <c r="B390" s="25"/>
      <c r="C390" s="25"/>
      <c r="D390" s="25"/>
      <c r="E390" s="25"/>
      <c r="F390" s="25"/>
      <c r="G390" s="211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7"/>
      <c r="B391" s="25"/>
      <c r="C391" s="25"/>
      <c r="D391" s="25"/>
      <c r="E391" s="25"/>
      <c r="F391" s="25"/>
      <c r="G391" s="211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7"/>
      <c r="B392" s="25"/>
      <c r="C392" s="25"/>
      <c r="D392" s="25"/>
      <c r="E392" s="25"/>
      <c r="F392" s="25"/>
      <c r="G392" s="211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7"/>
      <c r="B393" s="25"/>
      <c r="C393" s="25"/>
      <c r="D393" s="25"/>
      <c r="E393" s="25"/>
      <c r="F393" s="25"/>
      <c r="G393" s="211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7"/>
      <c r="B394" s="25"/>
      <c r="C394" s="25"/>
      <c r="D394" s="25"/>
      <c r="E394" s="25"/>
      <c r="F394" s="25"/>
      <c r="G394" s="211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7"/>
      <c r="B395" s="25"/>
      <c r="C395" s="25"/>
      <c r="D395" s="25"/>
      <c r="E395" s="25"/>
      <c r="F395" s="25"/>
      <c r="G395" s="211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7"/>
      <c r="B396" s="25"/>
      <c r="C396" s="25"/>
      <c r="D396" s="25"/>
      <c r="E396" s="25"/>
      <c r="F396" s="25"/>
      <c r="G396" s="211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7"/>
      <c r="B397" s="25"/>
      <c r="C397" s="25"/>
      <c r="D397" s="25"/>
      <c r="E397" s="25"/>
      <c r="F397" s="25"/>
      <c r="G397" s="211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7"/>
      <c r="B398" s="25"/>
      <c r="C398" s="25"/>
      <c r="D398" s="25"/>
      <c r="E398" s="25"/>
      <c r="F398" s="25"/>
      <c r="G398" s="211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7"/>
      <c r="B399" s="25"/>
      <c r="C399" s="25"/>
      <c r="D399" s="25"/>
      <c r="E399" s="25"/>
      <c r="F399" s="25"/>
      <c r="G399" s="211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7"/>
      <c r="B400" s="25"/>
      <c r="C400" s="25"/>
      <c r="D400" s="25"/>
      <c r="E400" s="25"/>
      <c r="F400" s="25"/>
      <c r="G400" s="211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7"/>
      <c r="B401" s="25"/>
      <c r="C401" s="25"/>
      <c r="D401" s="25"/>
      <c r="E401" s="25"/>
      <c r="F401" s="25"/>
      <c r="G401" s="211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7"/>
      <c r="B402" s="25"/>
      <c r="C402" s="25"/>
      <c r="D402" s="25"/>
      <c r="E402" s="25"/>
      <c r="F402" s="25"/>
      <c r="G402" s="211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7"/>
      <c r="B403" s="25"/>
      <c r="C403" s="25"/>
      <c r="D403" s="25"/>
      <c r="E403" s="25"/>
      <c r="F403" s="25"/>
      <c r="G403" s="211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7"/>
      <c r="B404" s="25"/>
      <c r="C404" s="25"/>
      <c r="D404" s="25"/>
      <c r="E404" s="25"/>
      <c r="F404" s="25"/>
      <c r="G404" s="211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7"/>
      <c r="B405" s="25"/>
      <c r="C405" s="25"/>
      <c r="D405" s="25"/>
      <c r="E405" s="25"/>
      <c r="F405" s="25"/>
      <c r="G405" s="211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7"/>
      <c r="B406" s="25"/>
      <c r="C406" s="25"/>
      <c r="D406" s="25"/>
      <c r="E406" s="25"/>
      <c r="F406" s="25"/>
      <c r="G406" s="211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7"/>
      <c r="B407" s="25"/>
      <c r="C407" s="25"/>
      <c r="D407" s="25"/>
      <c r="E407" s="25"/>
      <c r="F407" s="25"/>
      <c r="G407" s="211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7"/>
      <c r="B408" s="25"/>
      <c r="C408" s="25"/>
      <c r="D408" s="25"/>
      <c r="E408" s="25"/>
      <c r="F408" s="25"/>
      <c r="G408" s="211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7"/>
      <c r="B409" s="25"/>
      <c r="C409" s="25"/>
      <c r="D409" s="25"/>
      <c r="E409" s="25"/>
      <c r="F409" s="25"/>
      <c r="G409" s="211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7"/>
      <c r="B410" s="25"/>
      <c r="C410" s="25"/>
      <c r="D410" s="25"/>
      <c r="E410" s="25"/>
      <c r="F410" s="25"/>
      <c r="G410" s="211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7"/>
      <c r="B411" s="25"/>
      <c r="C411" s="25"/>
      <c r="D411" s="25"/>
      <c r="E411" s="25"/>
      <c r="F411" s="25"/>
      <c r="G411" s="211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7"/>
      <c r="B412" s="25"/>
      <c r="C412" s="25"/>
      <c r="D412" s="25"/>
      <c r="E412" s="25"/>
      <c r="F412" s="25"/>
      <c r="G412" s="211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7"/>
      <c r="B413" s="25"/>
      <c r="C413" s="25"/>
      <c r="D413" s="25"/>
      <c r="E413" s="25"/>
      <c r="F413" s="25"/>
      <c r="G413" s="211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7"/>
      <c r="B414" s="25"/>
      <c r="C414" s="25"/>
      <c r="D414" s="25"/>
      <c r="E414" s="25"/>
      <c r="F414" s="25"/>
      <c r="G414" s="211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7"/>
      <c r="B415" s="25"/>
      <c r="C415" s="25"/>
      <c r="D415" s="25"/>
      <c r="E415" s="25"/>
      <c r="F415" s="25"/>
      <c r="G415" s="211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7"/>
      <c r="B416" s="25"/>
      <c r="C416" s="25"/>
      <c r="D416" s="25"/>
      <c r="E416" s="25"/>
      <c r="F416" s="25"/>
      <c r="G416" s="211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7"/>
      <c r="B417" s="25"/>
      <c r="C417" s="25"/>
      <c r="D417" s="25"/>
      <c r="E417" s="25"/>
      <c r="F417" s="25"/>
      <c r="G417" s="211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7"/>
      <c r="B418" s="25"/>
      <c r="C418" s="25"/>
      <c r="D418" s="25"/>
      <c r="E418" s="25"/>
      <c r="F418" s="25"/>
      <c r="G418" s="211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7"/>
      <c r="B419" s="25"/>
      <c r="C419" s="25"/>
      <c r="D419" s="25"/>
      <c r="E419" s="25"/>
      <c r="F419" s="25"/>
      <c r="G419" s="211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7"/>
      <c r="B420" s="25"/>
      <c r="C420" s="25"/>
      <c r="D420" s="25"/>
      <c r="E420" s="25"/>
      <c r="F420" s="25"/>
      <c r="G420" s="211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7"/>
      <c r="B421" s="25"/>
      <c r="C421" s="25"/>
      <c r="D421" s="25"/>
      <c r="E421" s="25"/>
      <c r="F421" s="25"/>
      <c r="G421" s="211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7"/>
      <c r="B422" s="25"/>
      <c r="C422" s="25"/>
      <c r="D422" s="25"/>
      <c r="E422" s="25"/>
      <c r="F422" s="25"/>
      <c r="G422" s="211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7"/>
      <c r="B423" s="25"/>
      <c r="C423" s="25"/>
      <c r="D423" s="25"/>
      <c r="E423" s="25"/>
      <c r="F423" s="25"/>
      <c r="G423" s="211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7"/>
      <c r="B424" s="25"/>
      <c r="C424" s="25"/>
      <c r="D424" s="25"/>
      <c r="E424" s="25"/>
      <c r="F424" s="25"/>
      <c r="G424" s="211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7"/>
      <c r="B425" s="25"/>
      <c r="C425" s="25"/>
      <c r="D425" s="25"/>
      <c r="E425" s="25"/>
      <c r="F425" s="25"/>
      <c r="G425" s="211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7"/>
      <c r="B426" s="25"/>
      <c r="C426" s="25"/>
      <c r="D426" s="25"/>
      <c r="E426" s="25"/>
      <c r="F426" s="25"/>
      <c r="G426" s="211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7"/>
      <c r="B427" s="25"/>
      <c r="C427" s="25"/>
      <c r="D427" s="25"/>
      <c r="E427" s="25"/>
      <c r="F427" s="25"/>
      <c r="G427" s="211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7"/>
      <c r="B428" s="25"/>
      <c r="C428" s="25"/>
      <c r="D428" s="25"/>
      <c r="E428" s="25"/>
      <c r="F428" s="25"/>
      <c r="G428" s="211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7"/>
      <c r="B429" s="25"/>
      <c r="C429" s="25"/>
      <c r="D429" s="25"/>
      <c r="E429" s="25"/>
      <c r="F429" s="25"/>
      <c r="G429" s="211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7"/>
      <c r="B430" s="25"/>
      <c r="C430" s="25"/>
      <c r="D430" s="25"/>
      <c r="E430" s="25"/>
      <c r="F430" s="25"/>
      <c r="G430" s="211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7"/>
      <c r="B431" s="25"/>
      <c r="C431" s="25"/>
      <c r="D431" s="25"/>
      <c r="E431" s="25"/>
      <c r="F431" s="25"/>
      <c r="G431" s="211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7"/>
      <c r="B432" s="25"/>
      <c r="C432" s="25"/>
      <c r="D432" s="25"/>
      <c r="E432" s="25"/>
      <c r="F432" s="25"/>
      <c r="G432" s="211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7"/>
      <c r="B433" s="25"/>
      <c r="C433" s="25"/>
      <c r="D433" s="25"/>
      <c r="E433" s="25"/>
      <c r="F433" s="25"/>
      <c r="G433" s="211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7"/>
      <c r="B434" s="25"/>
      <c r="C434" s="25"/>
      <c r="D434" s="25"/>
      <c r="E434" s="25"/>
      <c r="F434" s="25"/>
      <c r="G434" s="211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7"/>
      <c r="B435" s="25"/>
      <c r="C435" s="25"/>
      <c r="D435" s="25"/>
      <c r="E435" s="25"/>
      <c r="F435" s="25"/>
      <c r="G435" s="211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7"/>
      <c r="B436" s="25"/>
      <c r="C436" s="25"/>
      <c r="D436" s="25"/>
      <c r="E436" s="25"/>
      <c r="F436" s="25"/>
      <c r="G436" s="211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7"/>
      <c r="B437" s="25"/>
      <c r="C437" s="25"/>
      <c r="D437" s="25"/>
      <c r="E437" s="25"/>
      <c r="F437" s="25"/>
      <c r="G437" s="211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7"/>
      <c r="B438" s="25"/>
      <c r="C438" s="25"/>
      <c r="D438" s="25"/>
      <c r="E438" s="25"/>
      <c r="F438" s="25"/>
      <c r="G438" s="211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7"/>
      <c r="B439" s="25"/>
      <c r="C439" s="25"/>
      <c r="D439" s="25"/>
      <c r="E439" s="25"/>
      <c r="F439" s="25"/>
      <c r="G439" s="211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7"/>
      <c r="B440" s="25"/>
      <c r="C440" s="25"/>
      <c r="D440" s="25"/>
      <c r="E440" s="25"/>
      <c r="F440" s="25"/>
      <c r="G440" s="211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7"/>
      <c r="B441" s="25"/>
      <c r="C441" s="25"/>
      <c r="D441" s="25"/>
      <c r="E441" s="25"/>
      <c r="F441" s="25"/>
      <c r="G441" s="211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7"/>
      <c r="B442" s="25"/>
      <c r="C442" s="25"/>
      <c r="D442" s="25"/>
      <c r="E442" s="25"/>
      <c r="F442" s="25"/>
      <c r="G442" s="211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7"/>
      <c r="B443" s="25"/>
      <c r="C443" s="25"/>
      <c r="D443" s="25"/>
      <c r="E443" s="25"/>
      <c r="F443" s="25"/>
      <c r="G443" s="211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7"/>
      <c r="B444" s="25"/>
      <c r="C444" s="25"/>
      <c r="D444" s="25"/>
      <c r="E444" s="25"/>
      <c r="F444" s="25"/>
      <c r="G444" s="211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7"/>
      <c r="B445" s="25"/>
      <c r="C445" s="25"/>
      <c r="D445" s="25"/>
      <c r="E445" s="25"/>
      <c r="F445" s="25"/>
      <c r="G445" s="211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7"/>
      <c r="B446" s="25"/>
      <c r="C446" s="25"/>
      <c r="D446" s="25"/>
      <c r="E446" s="25"/>
      <c r="F446" s="25"/>
      <c r="G446" s="211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7"/>
      <c r="B447" s="25"/>
      <c r="C447" s="25"/>
      <c r="D447" s="25"/>
      <c r="E447" s="25"/>
      <c r="F447" s="25"/>
      <c r="G447" s="211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7"/>
      <c r="B448" s="25"/>
      <c r="C448" s="25"/>
      <c r="D448" s="25"/>
      <c r="E448" s="25"/>
      <c r="F448" s="25"/>
      <c r="G448" s="211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7"/>
      <c r="B449" s="25"/>
      <c r="C449" s="25"/>
      <c r="D449" s="25"/>
      <c r="E449" s="25"/>
      <c r="F449" s="25"/>
      <c r="G449" s="211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7"/>
      <c r="B450" s="25"/>
      <c r="C450" s="25"/>
      <c r="D450" s="25"/>
      <c r="E450" s="25"/>
      <c r="F450" s="25"/>
      <c r="G450" s="211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7"/>
      <c r="B451" s="25"/>
      <c r="C451" s="25"/>
      <c r="D451" s="25"/>
      <c r="E451" s="25"/>
      <c r="F451" s="25"/>
      <c r="G451" s="211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7"/>
      <c r="B452" s="25"/>
      <c r="C452" s="25"/>
      <c r="D452" s="25"/>
      <c r="E452" s="25"/>
      <c r="F452" s="25"/>
      <c r="G452" s="211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7"/>
      <c r="B453" s="25"/>
      <c r="C453" s="25"/>
      <c r="D453" s="25"/>
      <c r="E453" s="25"/>
      <c r="F453" s="25"/>
      <c r="G453" s="211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7"/>
      <c r="B454" s="25"/>
      <c r="C454" s="25"/>
      <c r="D454" s="25"/>
      <c r="E454" s="25"/>
      <c r="F454" s="25"/>
      <c r="G454" s="211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7"/>
      <c r="B455" s="25"/>
      <c r="C455" s="25"/>
      <c r="D455" s="25"/>
      <c r="E455" s="25"/>
      <c r="F455" s="25"/>
      <c r="G455" s="211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7"/>
      <c r="B456" s="25"/>
      <c r="C456" s="25"/>
      <c r="D456" s="25"/>
      <c r="E456" s="25"/>
      <c r="F456" s="25"/>
      <c r="G456" s="211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7"/>
      <c r="B457" s="25"/>
      <c r="C457" s="25"/>
      <c r="D457" s="25"/>
      <c r="E457" s="25"/>
      <c r="F457" s="25"/>
      <c r="G457" s="211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7"/>
      <c r="B458" s="25"/>
      <c r="C458" s="25"/>
      <c r="D458" s="25"/>
      <c r="E458" s="25"/>
      <c r="F458" s="25"/>
      <c r="G458" s="211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7"/>
      <c r="B459" s="25"/>
      <c r="C459" s="25"/>
      <c r="D459" s="25"/>
      <c r="E459" s="25"/>
      <c r="F459" s="25"/>
      <c r="G459" s="211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7"/>
      <c r="B460" s="25"/>
      <c r="C460" s="25"/>
      <c r="D460" s="25"/>
      <c r="E460" s="25"/>
      <c r="F460" s="25"/>
      <c r="G460" s="211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7"/>
      <c r="B461" s="25"/>
      <c r="C461" s="25"/>
      <c r="D461" s="25"/>
      <c r="E461" s="25"/>
      <c r="F461" s="25"/>
      <c r="G461" s="211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7"/>
      <c r="B462" s="25"/>
      <c r="C462" s="25"/>
      <c r="D462" s="25"/>
      <c r="E462" s="25"/>
      <c r="F462" s="25"/>
      <c r="G462" s="211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7"/>
      <c r="B463" s="25"/>
      <c r="C463" s="25"/>
      <c r="D463" s="25"/>
      <c r="E463" s="25"/>
      <c r="F463" s="25"/>
      <c r="G463" s="211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7"/>
      <c r="B464" s="25"/>
      <c r="C464" s="25"/>
      <c r="D464" s="25"/>
      <c r="E464" s="25"/>
      <c r="F464" s="25"/>
      <c r="G464" s="211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7"/>
      <c r="B465" s="25"/>
      <c r="C465" s="25"/>
      <c r="D465" s="25"/>
      <c r="E465" s="25"/>
      <c r="F465" s="25"/>
      <c r="G465" s="211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7"/>
      <c r="B466" s="25"/>
      <c r="C466" s="25"/>
      <c r="D466" s="25"/>
      <c r="E466" s="25"/>
      <c r="F466" s="25"/>
      <c r="G466" s="211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7"/>
      <c r="B467" s="25"/>
      <c r="C467" s="25"/>
      <c r="D467" s="25"/>
      <c r="E467" s="25"/>
      <c r="F467" s="25"/>
      <c r="G467" s="211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7"/>
      <c r="B468" s="25"/>
      <c r="C468" s="25"/>
      <c r="D468" s="25"/>
      <c r="E468" s="25"/>
      <c r="F468" s="25"/>
      <c r="G468" s="211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7"/>
      <c r="B469" s="25"/>
      <c r="C469" s="25"/>
      <c r="D469" s="25"/>
      <c r="E469" s="25"/>
      <c r="F469" s="25"/>
      <c r="G469" s="211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7"/>
      <c r="B470" s="25"/>
      <c r="C470" s="25"/>
      <c r="D470" s="25"/>
      <c r="E470" s="25"/>
      <c r="F470" s="25"/>
      <c r="G470" s="211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7"/>
      <c r="B471" s="25"/>
      <c r="C471" s="25"/>
      <c r="D471" s="25"/>
      <c r="E471" s="25"/>
      <c r="F471" s="25"/>
      <c r="G471" s="211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7"/>
      <c r="B472" s="25"/>
      <c r="C472" s="25"/>
      <c r="D472" s="25"/>
      <c r="E472" s="25"/>
      <c r="F472" s="25"/>
      <c r="G472" s="211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7"/>
      <c r="B473" s="25"/>
      <c r="C473" s="25"/>
      <c r="D473" s="25"/>
      <c r="E473" s="25"/>
      <c r="F473" s="25"/>
      <c r="G473" s="211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7"/>
      <c r="B474" s="25"/>
      <c r="C474" s="25"/>
      <c r="D474" s="25"/>
      <c r="E474" s="25"/>
      <c r="F474" s="25"/>
      <c r="G474" s="211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7"/>
      <c r="B475" s="25"/>
      <c r="C475" s="25"/>
      <c r="D475" s="25"/>
      <c r="E475" s="25"/>
      <c r="F475" s="25"/>
      <c r="G475" s="211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7"/>
      <c r="B476" s="25"/>
      <c r="C476" s="25"/>
      <c r="D476" s="25"/>
      <c r="E476" s="25"/>
      <c r="F476" s="25"/>
      <c r="G476" s="211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7"/>
      <c r="B477" s="25"/>
      <c r="C477" s="25"/>
      <c r="D477" s="25"/>
      <c r="E477" s="25"/>
      <c r="F477" s="25"/>
      <c r="G477" s="211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7"/>
      <c r="B478" s="25"/>
      <c r="C478" s="25"/>
      <c r="D478" s="25"/>
      <c r="E478" s="25"/>
      <c r="F478" s="25"/>
      <c r="G478" s="211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7"/>
      <c r="B479" s="25"/>
      <c r="C479" s="25"/>
      <c r="D479" s="25"/>
      <c r="E479" s="25"/>
      <c r="F479" s="25"/>
      <c r="G479" s="211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7"/>
      <c r="B480" s="25"/>
      <c r="C480" s="25"/>
      <c r="D480" s="25"/>
      <c r="E480" s="25"/>
      <c r="F480" s="25"/>
      <c r="G480" s="211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7"/>
      <c r="B481" s="25"/>
      <c r="C481" s="25"/>
      <c r="D481" s="25"/>
      <c r="E481" s="25"/>
      <c r="F481" s="25"/>
      <c r="G481" s="211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7"/>
      <c r="B482" s="25"/>
      <c r="C482" s="25"/>
      <c r="D482" s="25"/>
      <c r="E482" s="25"/>
      <c r="F482" s="25"/>
      <c r="G482" s="211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7"/>
      <c r="B483" s="25"/>
      <c r="C483" s="25"/>
      <c r="D483" s="25"/>
      <c r="E483" s="25"/>
      <c r="F483" s="25"/>
      <c r="G483" s="211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7"/>
      <c r="B484" s="25"/>
      <c r="C484" s="25"/>
      <c r="D484" s="25"/>
      <c r="E484" s="25"/>
      <c r="F484" s="25"/>
      <c r="G484" s="211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7"/>
      <c r="B485" s="25"/>
      <c r="C485" s="25"/>
      <c r="D485" s="25"/>
      <c r="E485" s="25"/>
      <c r="F485" s="25"/>
      <c r="G485" s="211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7"/>
      <c r="B486" s="25"/>
      <c r="C486" s="25"/>
      <c r="D486" s="25"/>
      <c r="E486" s="25"/>
      <c r="F486" s="25"/>
      <c r="G486" s="211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7"/>
      <c r="B487" s="25"/>
      <c r="C487" s="25"/>
      <c r="D487" s="25"/>
      <c r="E487" s="25"/>
      <c r="F487" s="25"/>
      <c r="G487" s="211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7"/>
      <c r="B488" s="25"/>
      <c r="C488" s="25"/>
      <c r="D488" s="25"/>
      <c r="E488" s="25"/>
      <c r="F488" s="25"/>
      <c r="G488" s="211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7"/>
      <c r="B489" s="25"/>
      <c r="C489" s="25"/>
      <c r="D489" s="25"/>
      <c r="E489" s="25"/>
      <c r="F489" s="25"/>
      <c r="G489" s="211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7"/>
      <c r="B490" s="25"/>
      <c r="C490" s="25"/>
      <c r="D490" s="25"/>
      <c r="E490" s="25"/>
      <c r="F490" s="25"/>
      <c r="G490" s="211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7"/>
      <c r="B491" s="25"/>
      <c r="C491" s="25"/>
      <c r="D491" s="25"/>
      <c r="E491" s="25"/>
      <c r="F491" s="25"/>
      <c r="G491" s="211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7"/>
      <c r="B492" s="25"/>
      <c r="C492" s="25"/>
      <c r="D492" s="25"/>
      <c r="E492" s="25"/>
      <c r="F492" s="25"/>
      <c r="G492" s="211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7"/>
      <c r="B493" s="25"/>
      <c r="C493" s="25"/>
      <c r="D493" s="25"/>
      <c r="E493" s="25"/>
      <c r="F493" s="25"/>
      <c r="G493" s="211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7"/>
      <c r="B494" s="25"/>
      <c r="C494" s="25"/>
      <c r="D494" s="25"/>
      <c r="E494" s="25"/>
      <c r="F494" s="25"/>
      <c r="G494" s="211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7"/>
      <c r="B495" s="25"/>
      <c r="C495" s="25"/>
      <c r="D495" s="25"/>
      <c r="E495" s="25"/>
      <c r="F495" s="25"/>
      <c r="G495" s="211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7"/>
      <c r="B496" s="25"/>
      <c r="C496" s="25"/>
      <c r="D496" s="25"/>
      <c r="E496" s="25"/>
      <c r="F496" s="25"/>
      <c r="G496" s="211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7"/>
      <c r="B497" s="25"/>
      <c r="C497" s="25"/>
      <c r="D497" s="25"/>
      <c r="E497" s="25"/>
      <c r="F497" s="25"/>
      <c r="G497" s="211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7"/>
      <c r="B498" s="25"/>
      <c r="C498" s="25"/>
      <c r="D498" s="25"/>
      <c r="E498" s="25"/>
      <c r="F498" s="25"/>
      <c r="G498" s="211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7"/>
      <c r="B499" s="25"/>
      <c r="C499" s="25"/>
      <c r="D499" s="25"/>
      <c r="E499" s="25"/>
      <c r="F499" s="25"/>
      <c r="G499" s="211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7"/>
      <c r="B500" s="25"/>
      <c r="C500" s="25"/>
      <c r="D500" s="25"/>
      <c r="E500" s="25"/>
      <c r="F500" s="25"/>
      <c r="G500" s="211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7"/>
      <c r="B501" s="25"/>
      <c r="C501" s="25"/>
      <c r="D501" s="25"/>
      <c r="E501" s="25"/>
      <c r="F501" s="25"/>
      <c r="G501" s="211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7"/>
      <c r="B502" s="25"/>
      <c r="C502" s="25"/>
      <c r="D502" s="25"/>
      <c r="E502" s="25"/>
      <c r="F502" s="25"/>
      <c r="G502" s="211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7"/>
      <c r="B503" s="25"/>
      <c r="C503" s="25"/>
      <c r="D503" s="25"/>
      <c r="E503" s="25"/>
      <c r="F503" s="25"/>
      <c r="G503" s="211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7"/>
      <c r="B504" s="25"/>
      <c r="C504" s="25"/>
      <c r="D504" s="25"/>
      <c r="E504" s="25"/>
      <c r="F504" s="25"/>
      <c r="G504" s="211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7"/>
      <c r="B505" s="25"/>
      <c r="C505" s="25"/>
      <c r="D505" s="25"/>
      <c r="E505" s="25"/>
      <c r="F505" s="25"/>
      <c r="G505" s="211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7"/>
      <c r="B506" s="25"/>
      <c r="C506" s="25"/>
      <c r="D506" s="25"/>
      <c r="E506" s="25"/>
      <c r="F506" s="25"/>
      <c r="G506" s="211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7"/>
      <c r="B507" s="25"/>
      <c r="C507" s="25"/>
      <c r="D507" s="25"/>
      <c r="E507" s="25"/>
      <c r="F507" s="25"/>
      <c r="G507" s="211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7"/>
      <c r="B508" s="25"/>
      <c r="C508" s="25"/>
      <c r="D508" s="25"/>
      <c r="E508" s="25"/>
      <c r="F508" s="25"/>
      <c r="G508" s="211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7"/>
      <c r="B509" s="25"/>
      <c r="C509" s="25"/>
      <c r="D509" s="25"/>
      <c r="E509" s="25"/>
      <c r="F509" s="25"/>
      <c r="G509" s="211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7"/>
      <c r="B510" s="25"/>
      <c r="C510" s="25"/>
      <c r="D510" s="25"/>
      <c r="E510" s="25"/>
      <c r="F510" s="25"/>
      <c r="G510" s="211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7"/>
      <c r="B511" s="25"/>
      <c r="C511" s="25"/>
      <c r="D511" s="25"/>
      <c r="E511" s="25"/>
      <c r="F511" s="25"/>
      <c r="G511" s="211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7"/>
      <c r="B512" s="25"/>
      <c r="C512" s="25"/>
      <c r="D512" s="25"/>
      <c r="E512" s="25"/>
      <c r="F512" s="25"/>
      <c r="G512" s="211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7"/>
      <c r="B513" s="25"/>
      <c r="C513" s="25"/>
      <c r="D513" s="25"/>
      <c r="E513" s="25"/>
      <c r="F513" s="25"/>
      <c r="G513" s="211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7"/>
      <c r="B514" s="25"/>
      <c r="C514" s="25"/>
      <c r="D514" s="25"/>
      <c r="E514" s="25"/>
      <c r="F514" s="25"/>
      <c r="G514" s="211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7"/>
      <c r="B515" s="25"/>
      <c r="C515" s="25"/>
      <c r="D515" s="25"/>
      <c r="E515" s="25"/>
      <c r="F515" s="25"/>
      <c r="G515" s="211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7"/>
      <c r="B516" s="25"/>
      <c r="C516" s="25"/>
      <c r="D516" s="25"/>
      <c r="E516" s="25"/>
      <c r="F516" s="25"/>
      <c r="G516" s="211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7"/>
      <c r="B517" s="25"/>
      <c r="C517" s="25"/>
      <c r="D517" s="25"/>
      <c r="E517" s="25"/>
      <c r="F517" s="25"/>
      <c r="G517" s="211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7"/>
      <c r="B518" s="25"/>
      <c r="C518" s="25"/>
      <c r="D518" s="25"/>
      <c r="E518" s="25"/>
      <c r="F518" s="25"/>
      <c r="G518" s="211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7"/>
      <c r="B519" s="25"/>
      <c r="C519" s="25"/>
      <c r="D519" s="25"/>
      <c r="E519" s="25"/>
      <c r="F519" s="25"/>
      <c r="G519" s="211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7"/>
      <c r="B520" s="25"/>
      <c r="C520" s="25"/>
      <c r="D520" s="25"/>
      <c r="E520" s="25"/>
      <c r="F520" s="25"/>
      <c r="G520" s="211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7"/>
      <c r="B521" s="25"/>
      <c r="C521" s="25"/>
      <c r="D521" s="25"/>
      <c r="E521" s="25"/>
      <c r="F521" s="25"/>
      <c r="G521" s="211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7"/>
      <c r="B522" s="25"/>
      <c r="C522" s="25"/>
      <c r="D522" s="25"/>
      <c r="E522" s="25"/>
      <c r="F522" s="25"/>
      <c r="G522" s="211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7"/>
      <c r="B523" s="25"/>
      <c r="C523" s="25"/>
      <c r="D523" s="25"/>
      <c r="E523" s="25"/>
      <c r="F523" s="25"/>
      <c r="G523" s="211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7"/>
      <c r="B524" s="25"/>
      <c r="C524" s="25"/>
      <c r="D524" s="25"/>
      <c r="E524" s="25"/>
      <c r="F524" s="25"/>
      <c r="G524" s="211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7"/>
      <c r="B525" s="25"/>
      <c r="C525" s="25"/>
      <c r="D525" s="25"/>
      <c r="E525" s="25"/>
      <c r="F525" s="25"/>
      <c r="G525" s="211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7"/>
      <c r="B526" s="25"/>
      <c r="C526" s="25"/>
      <c r="D526" s="25"/>
      <c r="E526" s="25"/>
      <c r="F526" s="25"/>
      <c r="G526" s="211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7"/>
      <c r="B527" s="25"/>
      <c r="C527" s="25"/>
      <c r="D527" s="25"/>
      <c r="E527" s="25"/>
      <c r="F527" s="25"/>
      <c r="G527" s="211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7"/>
      <c r="B528" s="25"/>
      <c r="C528" s="25"/>
      <c r="D528" s="25"/>
      <c r="E528" s="25"/>
      <c r="F528" s="25"/>
      <c r="G528" s="211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7"/>
      <c r="B529" s="25"/>
      <c r="C529" s="25"/>
      <c r="D529" s="25"/>
      <c r="E529" s="25"/>
      <c r="F529" s="25"/>
      <c r="G529" s="211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7"/>
      <c r="B530" s="25"/>
      <c r="C530" s="25"/>
      <c r="D530" s="25"/>
      <c r="E530" s="25"/>
      <c r="F530" s="25"/>
      <c r="G530" s="211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7"/>
      <c r="B531" s="25"/>
      <c r="C531" s="25"/>
      <c r="D531" s="25"/>
      <c r="E531" s="25"/>
      <c r="F531" s="25"/>
      <c r="G531" s="211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7"/>
      <c r="B532" s="25"/>
      <c r="C532" s="25"/>
      <c r="D532" s="25"/>
      <c r="E532" s="25"/>
      <c r="F532" s="25"/>
      <c r="G532" s="211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7"/>
      <c r="B533" s="25"/>
      <c r="C533" s="25"/>
      <c r="D533" s="25"/>
      <c r="E533" s="25"/>
      <c r="F533" s="25"/>
      <c r="G533" s="211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7"/>
      <c r="B534" s="25"/>
      <c r="C534" s="25"/>
      <c r="D534" s="25"/>
      <c r="E534" s="25"/>
      <c r="F534" s="25"/>
      <c r="G534" s="211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7"/>
      <c r="B535" s="25"/>
      <c r="C535" s="25"/>
      <c r="D535" s="25"/>
      <c r="E535" s="25"/>
      <c r="F535" s="25"/>
      <c r="G535" s="211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7"/>
      <c r="B536" s="25"/>
      <c r="C536" s="25"/>
      <c r="D536" s="25"/>
      <c r="E536" s="25"/>
      <c r="F536" s="25"/>
      <c r="G536" s="211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7"/>
      <c r="B537" s="25"/>
      <c r="C537" s="25"/>
      <c r="D537" s="25"/>
      <c r="E537" s="25"/>
      <c r="F537" s="25"/>
      <c r="G537" s="211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7"/>
      <c r="B538" s="25"/>
      <c r="C538" s="25"/>
      <c r="D538" s="25"/>
      <c r="E538" s="25"/>
      <c r="F538" s="25"/>
      <c r="G538" s="211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7"/>
      <c r="B539" s="25"/>
      <c r="C539" s="25"/>
      <c r="D539" s="25"/>
      <c r="E539" s="25"/>
      <c r="F539" s="25"/>
      <c r="G539" s="211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7"/>
      <c r="B540" s="25"/>
      <c r="C540" s="25"/>
      <c r="D540" s="25"/>
      <c r="E540" s="25"/>
      <c r="F540" s="25"/>
      <c r="G540" s="211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7"/>
      <c r="B541" s="25"/>
      <c r="C541" s="25"/>
      <c r="D541" s="25"/>
      <c r="E541" s="25"/>
      <c r="F541" s="25"/>
      <c r="G541" s="211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7"/>
      <c r="B542" s="25"/>
      <c r="C542" s="25"/>
      <c r="D542" s="25"/>
      <c r="E542" s="25"/>
      <c r="F542" s="25"/>
      <c r="G542" s="211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7"/>
      <c r="B543" s="25"/>
      <c r="C543" s="25"/>
      <c r="D543" s="25"/>
      <c r="E543" s="25"/>
      <c r="F543" s="25"/>
      <c r="G543" s="211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7"/>
      <c r="B544" s="25"/>
      <c r="C544" s="25"/>
      <c r="D544" s="25"/>
      <c r="E544" s="25"/>
      <c r="F544" s="25"/>
      <c r="G544" s="211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7"/>
      <c r="B545" s="25"/>
      <c r="C545" s="25"/>
      <c r="D545" s="25"/>
      <c r="E545" s="25"/>
      <c r="F545" s="25"/>
      <c r="G545" s="211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7"/>
      <c r="B546" s="25"/>
      <c r="C546" s="25"/>
      <c r="D546" s="25"/>
      <c r="E546" s="25"/>
      <c r="F546" s="25"/>
      <c r="G546" s="211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7"/>
      <c r="B547" s="25"/>
      <c r="C547" s="25"/>
      <c r="D547" s="25"/>
      <c r="E547" s="25"/>
      <c r="F547" s="25"/>
      <c r="G547" s="211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7"/>
      <c r="B548" s="25"/>
      <c r="C548" s="25"/>
      <c r="D548" s="25"/>
      <c r="E548" s="25"/>
      <c r="F548" s="25"/>
      <c r="G548" s="211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7"/>
      <c r="B549" s="25"/>
      <c r="C549" s="25"/>
      <c r="D549" s="25"/>
      <c r="E549" s="25"/>
      <c r="F549" s="25"/>
      <c r="G549" s="211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7"/>
      <c r="B550" s="25"/>
      <c r="C550" s="25"/>
      <c r="D550" s="25"/>
      <c r="E550" s="25"/>
      <c r="F550" s="25"/>
      <c r="G550" s="211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7"/>
      <c r="B551" s="25"/>
      <c r="C551" s="25"/>
      <c r="D551" s="25"/>
      <c r="E551" s="25"/>
      <c r="F551" s="25"/>
      <c r="G551" s="211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7"/>
      <c r="B552" s="25"/>
      <c r="C552" s="25"/>
      <c r="D552" s="25"/>
      <c r="E552" s="25"/>
      <c r="F552" s="25"/>
      <c r="G552" s="211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7"/>
      <c r="B553" s="25"/>
      <c r="C553" s="25"/>
      <c r="D553" s="25"/>
      <c r="E553" s="25"/>
      <c r="F553" s="25"/>
      <c r="G553" s="211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7"/>
      <c r="B554" s="25"/>
      <c r="C554" s="25"/>
      <c r="D554" s="25"/>
      <c r="E554" s="25"/>
      <c r="F554" s="25"/>
      <c r="G554" s="211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7"/>
      <c r="B555" s="25"/>
      <c r="C555" s="25"/>
      <c r="D555" s="25"/>
      <c r="E555" s="25"/>
      <c r="F555" s="25"/>
      <c r="G555" s="211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7"/>
      <c r="B556" s="25"/>
      <c r="C556" s="25"/>
      <c r="D556" s="25"/>
      <c r="E556" s="25"/>
      <c r="F556" s="25"/>
      <c r="G556" s="211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7"/>
      <c r="B557" s="25"/>
      <c r="C557" s="25"/>
      <c r="D557" s="25"/>
      <c r="E557" s="25"/>
      <c r="F557" s="25"/>
      <c r="G557" s="211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7"/>
      <c r="B558" s="25"/>
      <c r="C558" s="25"/>
      <c r="D558" s="25"/>
      <c r="E558" s="25"/>
      <c r="F558" s="25"/>
      <c r="G558" s="211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7"/>
      <c r="B559" s="25"/>
      <c r="C559" s="25"/>
      <c r="D559" s="25"/>
      <c r="E559" s="25"/>
      <c r="F559" s="25"/>
      <c r="G559" s="211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7"/>
      <c r="B560" s="25"/>
      <c r="C560" s="25"/>
      <c r="D560" s="25"/>
      <c r="E560" s="25"/>
      <c r="F560" s="25"/>
      <c r="G560" s="211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7"/>
      <c r="B561" s="25"/>
      <c r="C561" s="25"/>
      <c r="D561" s="25"/>
      <c r="E561" s="25"/>
      <c r="F561" s="25"/>
      <c r="G561" s="211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7"/>
      <c r="B562" s="25"/>
      <c r="C562" s="25"/>
      <c r="D562" s="25"/>
      <c r="E562" s="25"/>
      <c r="F562" s="25"/>
      <c r="G562" s="211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7"/>
      <c r="B563" s="25"/>
      <c r="C563" s="25"/>
      <c r="D563" s="25"/>
      <c r="E563" s="25"/>
      <c r="F563" s="25"/>
      <c r="G563" s="211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7"/>
      <c r="B564" s="25"/>
      <c r="C564" s="25"/>
      <c r="D564" s="25"/>
      <c r="E564" s="25"/>
      <c r="F564" s="25"/>
      <c r="G564" s="211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7"/>
      <c r="B565" s="25"/>
      <c r="C565" s="25"/>
      <c r="D565" s="25"/>
      <c r="E565" s="25"/>
      <c r="F565" s="25"/>
      <c r="G565" s="211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7"/>
      <c r="B566" s="25"/>
      <c r="C566" s="25"/>
      <c r="D566" s="25"/>
      <c r="E566" s="25"/>
      <c r="F566" s="25"/>
      <c r="G566" s="211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7"/>
      <c r="B567" s="25"/>
      <c r="C567" s="25"/>
      <c r="D567" s="25"/>
      <c r="E567" s="25"/>
      <c r="F567" s="25"/>
      <c r="G567" s="211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7"/>
      <c r="B568" s="25"/>
      <c r="C568" s="25"/>
      <c r="D568" s="25"/>
      <c r="E568" s="25"/>
      <c r="F568" s="25"/>
      <c r="G568" s="211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7"/>
      <c r="B569" s="25"/>
      <c r="C569" s="25"/>
      <c r="D569" s="25"/>
      <c r="E569" s="25"/>
      <c r="F569" s="25"/>
      <c r="G569" s="211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7"/>
      <c r="B570" s="25"/>
      <c r="C570" s="25"/>
      <c r="D570" s="25"/>
      <c r="E570" s="25"/>
      <c r="F570" s="25"/>
      <c r="G570" s="211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7"/>
      <c r="B571" s="25"/>
      <c r="C571" s="25"/>
      <c r="D571" s="25"/>
      <c r="E571" s="25"/>
      <c r="F571" s="25"/>
      <c r="G571" s="211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7"/>
      <c r="B572" s="25"/>
      <c r="C572" s="25"/>
      <c r="D572" s="25"/>
      <c r="E572" s="25"/>
      <c r="F572" s="25"/>
      <c r="G572" s="211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7"/>
      <c r="B573" s="25"/>
      <c r="C573" s="25"/>
      <c r="D573" s="25"/>
      <c r="E573" s="25"/>
      <c r="F573" s="25"/>
      <c r="G573" s="211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7"/>
      <c r="B574" s="25"/>
      <c r="C574" s="25"/>
      <c r="D574" s="25"/>
      <c r="E574" s="25"/>
      <c r="F574" s="25"/>
      <c r="G574" s="211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7"/>
      <c r="B575" s="25"/>
      <c r="C575" s="25"/>
      <c r="D575" s="25"/>
      <c r="E575" s="25"/>
      <c r="F575" s="25"/>
      <c r="G575" s="211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7"/>
      <c r="B576" s="25"/>
      <c r="C576" s="25"/>
      <c r="D576" s="25"/>
      <c r="E576" s="25"/>
      <c r="F576" s="25"/>
      <c r="G576" s="211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7"/>
      <c r="B577" s="25"/>
      <c r="C577" s="25"/>
      <c r="D577" s="25"/>
      <c r="E577" s="25"/>
      <c r="F577" s="25"/>
      <c r="G577" s="211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7"/>
      <c r="B578" s="25"/>
      <c r="C578" s="25"/>
      <c r="D578" s="25"/>
      <c r="E578" s="25"/>
      <c r="F578" s="25"/>
      <c r="G578" s="211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7"/>
      <c r="B579" s="25"/>
      <c r="C579" s="25"/>
      <c r="D579" s="25"/>
      <c r="E579" s="25"/>
      <c r="F579" s="25"/>
      <c r="G579" s="211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7"/>
      <c r="B580" s="25"/>
      <c r="C580" s="25"/>
      <c r="D580" s="25"/>
      <c r="E580" s="25"/>
      <c r="F580" s="25"/>
      <c r="G580" s="211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7"/>
      <c r="B581" s="25"/>
      <c r="C581" s="25"/>
      <c r="D581" s="25"/>
      <c r="E581" s="25"/>
      <c r="F581" s="25"/>
      <c r="G581" s="211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7"/>
      <c r="B582" s="25"/>
      <c r="C582" s="25"/>
      <c r="D582" s="25"/>
      <c r="E582" s="25"/>
      <c r="F582" s="25"/>
      <c r="G582" s="211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7"/>
      <c r="B583" s="25"/>
      <c r="C583" s="25"/>
      <c r="D583" s="25"/>
      <c r="E583" s="25"/>
      <c r="F583" s="25"/>
      <c r="G583" s="211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7"/>
      <c r="B584" s="25"/>
      <c r="C584" s="25"/>
      <c r="D584" s="25"/>
      <c r="E584" s="25"/>
      <c r="F584" s="25"/>
      <c r="G584" s="211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7"/>
      <c r="B585" s="25"/>
      <c r="C585" s="25"/>
      <c r="D585" s="25"/>
      <c r="E585" s="25"/>
      <c r="F585" s="25"/>
      <c r="G585" s="211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7"/>
      <c r="B586" s="25"/>
      <c r="C586" s="25"/>
      <c r="D586" s="25"/>
      <c r="E586" s="25"/>
      <c r="F586" s="25"/>
      <c r="G586" s="211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7"/>
      <c r="B587" s="25"/>
      <c r="C587" s="25"/>
      <c r="D587" s="25"/>
      <c r="E587" s="25"/>
      <c r="F587" s="25"/>
      <c r="G587" s="211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7"/>
      <c r="B588" s="25"/>
      <c r="C588" s="25"/>
      <c r="D588" s="25"/>
      <c r="E588" s="25"/>
      <c r="F588" s="25"/>
      <c r="G588" s="211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7"/>
      <c r="B589" s="25"/>
      <c r="C589" s="25"/>
      <c r="D589" s="25"/>
      <c r="E589" s="25"/>
      <c r="F589" s="25"/>
      <c r="G589" s="211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7"/>
      <c r="B590" s="25"/>
      <c r="C590" s="25"/>
      <c r="D590" s="25"/>
      <c r="E590" s="25"/>
      <c r="F590" s="25"/>
      <c r="G590" s="211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7"/>
      <c r="B591" s="25"/>
      <c r="C591" s="25"/>
      <c r="D591" s="25"/>
      <c r="E591" s="25"/>
      <c r="F591" s="25"/>
      <c r="G591" s="211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7"/>
      <c r="B592" s="25"/>
      <c r="C592" s="25"/>
      <c r="D592" s="25"/>
      <c r="E592" s="25"/>
      <c r="F592" s="25"/>
      <c r="G592" s="211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7"/>
      <c r="B593" s="25"/>
      <c r="C593" s="25"/>
      <c r="D593" s="25"/>
      <c r="E593" s="25"/>
      <c r="F593" s="25"/>
      <c r="G593" s="211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7"/>
      <c r="B594" s="25"/>
      <c r="C594" s="25"/>
      <c r="D594" s="25"/>
      <c r="E594" s="25"/>
      <c r="F594" s="25"/>
      <c r="G594" s="211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7"/>
      <c r="B595" s="25"/>
      <c r="C595" s="25"/>
      <c r="D595" s="25"/>
      <c r="E595" s="25"/>
      <c r="F595" s="25"/>
      <c r="G595" s="211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7"/>
      <c r="B596" s="25"/>
      <c r="C596" s="25"/>
      <c r="D596" s="25"/>
      <c r="E596" s="25"/>
      <c r="F596" s="25"/>
      <c r="G596" s="211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7"/>
      <c r="B597" s="25"/>
      <c r="C597" s="25"/>
      <c r="D597" s="25"/>
      <c r="E597" s="25"/>
      <c r="F597" s="25"/>
      <c r="G597" s="211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7"/>
      <c r="B598" s="25"/>
      <c r="C598" s="25"/>
      <c r="D598" s="25"/>
      <c r="E598" s="25"/>
      <c r="F598" s="25"/>
      <c r="G598" s="211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7"/>
      <c r="B599" s="25"/>
      <c r="C599" s="25"/>
      <c r="D599" s="25"/>
      <c r="E599" s="25"/>
      <c r="F599" s="25"/>
      <c r="G599" s="211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7"/>
      <c r="B600" s="25"/>
      <c r="C600" s="25"/>
      <c r="D600" s="25"/>
      <c r="E600" s="25"/>
      <c r="F600" s="25"/>
      <c r="G600" s="211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7"/>
      <c r="B601" s="25"/>
      <c r="C601" s="25"/>
      <c r="D601" s="25"/>
      <c r="E601" s="25"/>
      <c r="F601" s="25"/>
      <c r="G601" s="211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7"/>
      <c r="B602" s="25"/>
      <c r="C602" s="25"/>
      <c r="D602" s="25"/>
      <c r="E602" s="25"/>
      <c r="F602" s="25"/>
      <c r="G602" s="211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7"/>
      <c r="B603" s="25"/>
      <c r="C603" s="25"/>
      <c r="D603" s="25"/>
      <c r="E603" s="25"/>
      <c r="F603" s="25"/>
      <c r="G603" s="211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7"/>
      <c r="B604" s="25"/>
      <c r="C604" s="25"/>
      <c r="D604" s="25"/>
      <c r="E604" s="25"/>
      <c r="F604" s="25"/>
      <c r="G604" s="211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7"/>
      <c r="B605" s="25"/>
      <c r="C605" s="25"/>
      <c r="D605" s="25"/>
      <c r="E605" s="25"/>
      <c r="F605" s="25"/>
      <c r="G605" s="211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7"/>
      <c r="B606" s="25"/>
      <c r="C606" s="25"/>
      <c r="D606" s="25"/>
      <c r="E606" s="25"/>
      <c r="F606" s="25"/>
      <c r="G606" s="211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7"/>
      <c r="B607" s="25"/>
      <c r="C607" s="25"/>
      <c r="D607" s="25"/>
      <c r="E607" s="25"/>
      <c r="F607" s="25"/>
      <c r="G607" s="211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7"/>
      <c r="B608" s="25"/>
      <c r="C608" s="25"/>
      <c r="D608" s="25"/>
      <c r="E608" s="25"/>
      <c r="F608" s="25"/>
      <c r="G608" s="211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7"/>
      <c r="B609" s="25"/>
      <c r="C609" s="25"/>
      <c r="D609" s="25"/>
      <c r="E609" s="25"/>
      <c r="F609" s="25"/>
      <c r="G609" s="211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7"/>
      <c r="B610" s="25"/>
      <c r="C610" s="25"/>
      <c r="D610" s="25"/>
      <c r="E610" s="25"/>
      <c r="F610" s="25"/>
      <c r="G610" s="211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7"/>
      <c r="B611" s="25"/>
      <c r="C611" s="25"/>
      <c r="D611" s="25"/>
      <c r="E611" s="25"/>
      <c r="F611" s="25"/>
      <c r="G611" s="211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7"/>
      <c r="B612" s="25"/>
      <c r="C612" s="25"/>
      <c r="D612" s="25"/>
      <c r="E612" s="25"/>
      <c r="F612" s="25"/>
      <c r="G612" s="211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7"/>
      <c r="B613" s="25"/>
      <c r="C613" s="25"/>
      <c r="D613" s="25"/>
      <c r="E613" s="25"/>
      <c r="F613" s="25"/>
      <c r="G613" s="211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7"/>
      <c r="B614" s="25"/>
      <c r="C614" s="25"/>
      <c r="D614" s="25"/>
      <c r="E614" s="25"/>
      <c r="F614" s="25"/>
      <c r="G614" s="211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7"/>
      <c r="B615" s="25"/>
      <c r="C615" s="25"/>
      <c r="D615" s="25"/>
      <c r="E615" s="25"/>
      <c r="F615" s="25"/>
      <c r="G615" s="211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7"/>
      <c r="B616" s="25"/>
      <c r="C616" s="25"/>
      <c r="D616" s="25"/>
      <c r="E616" s="25"/>
      <c r="F616" s="25"/>
      <c r="G616" s="211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7"/>
      <c r="B617" s="25"/>
      <c r="C617" s="25"/>
      <c r="D617" s="25"/>
      <c r="E617" s="25"/>
      <c r="F617" s="25"/>
      <c r="G617" s="211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7"/>
      <c r="B618" s="25"/>
      <c r="C618" s="25"/>
      <c r="D618" s="25"/>
      <c r="E618" s="25"/>
      <c r="F618" s="25"/>
      <c r="G618" s="211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7"/>
      <c r="B619" s="25"/>
      <c r="C619" s="25"/>
      <c r="D619" s="25"/>
      <c r="E619" s="25"/>
      <c r="F619" s="25"/>
      <c r="G619" s="211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7"/>
      <c r="B620" s="25"/>
      <c r="C620" s="25"/>
      <c r="D620" s="25"/>
      <c r="E620" s="25"/>
      <c r="F620" s="25"/>
      <c r="G620" s="211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7"/>
      <c r="B621" s="25"/>
      <c r="C621" s="25"/>
      <c r="D621" s="25"/>
      <c r="E621" s="25"/>
      <c r="F621" s="25"/>
      <c r="G621" s="211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7"/>
      <c r="B622" s="25"/>
      <c r="C622" s="25"/>
      <c r="D622" s="25"/>
      <c r="E622" s="25"/>
      <c r="F622" s="25"/>
      <c r="G622" s="211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7"/>
      <c r="B623" s="25"/>
      <c r="C623" s="25"/>
      <c r="D623" s="25"/>
      <c r="E623" s="25"/>
      <c r="F623" s="25"/>
      <c r="G623" s="211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7"/>
      <c r="B624" s="25"/>
      <c r="C624" s="25"/>
      <c r="D624" s="25"/>
      <c r="E624" s="25"/>
      <c r="F624" s="25"/>
      <c r="G624" s="211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7"/>
      <c r="B625" s="25"/>
      <c r="C625" s="25"/>
      <c r="D625" s="25"/>
      <c r="E625" s="25"/>
      <c r="F625" s="25"/>
      <c r="G625" s="211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7"/>
      <c r="B626" s="25"/>
      <c r="C626" s="25"/>
      <c r="D626" s="25"/>
      <c r="E626" s="25"/>
      <c r="F626" s="25"/>
      <c r="G626" s="211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7"/>
      <c r="B627" s="25"/>
      <c r="C627" s="25"/>
      <c r="D627" s="25"/>
      <c r="E627" s="25"/>
      <c r="F627" s="25"/>
      <c r="G627" s="211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7"/>
      <c r="B628" s="25"/>
      <c r="C628" s="25"/>
      <c r="D628" s="25"/>
      <c r="E628" s="25"/>
      <c r="F628" s="25"/>
      <c r="G628" s="211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7"/>
      <c r="B629" s="25"/>
      <c r="C629" s="25"/>
      <c r="D629" s="25"/>
      <c r="E629" s="25"/>
      <c r="F629" s="25"/>
      <c r="G629" s="211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7"/>
      <c r="B630" s="25"/>
      <c r="C630" s="25"/>
      <c r="D630" s="25"/>
      <c r="E630" s="25"/>
      <c r="F630" s="25"/>
      <c r="G630" s="211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7"/>
      <c r="B631" s="25"/>
      <c r="C631" s="25"/>
      <c r="D631" s="25"/>
      <c r="E631" s="25"/>
      <c r="F631" s="25"/>
      <c r="G631" s="211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7"/>
      <c r="B632" s="25"/>
      <c r="C632" s="25"/>
      <c r="D632" s="25"/>
      <c r="E632" s="25"/>
      <c r="F632" s="25"/>
      <c r="G632" s="211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7"/>
      <c r="B633" s="25"/>
      <c r="C633" s="25"/>
      <c r="D633" s="25"/>
      <c r="E633" s="25"/>
      <c r="F633" s="25"/>
      <c r="G633" s="211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7"/>
      <c r="B634" s="25"/>
      <c r="C634" s="25"/>
      <c r="D634" s="25"/>
      <c r="E634" s="25"/>
      <c r="F634" s="25"/>
      <c r="G634" s="211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7"/>
      <c r="B635" s="25"/>
      <c r="C635" s="25"/>
      <c r="D635" s="25"/>
      <c r="E635" s="25"/>
      <c r="F635" s="25"/>
      <c r="G635" s="211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7"/>
      <c r="B636" s="25"/>
      <c r="C636" s="25"/>
      <c r="D636" s="25"/>
      <c r="E636" s="25"/>
      <c r="F636" s="25"/>
      <c r="G636" s="211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7"/>
      <c r="B637" s="25"/>
      <c r="C637" s="25"/>
      <c r="D637" s="25"/>
      <c r="E637" s="25"/>
      <c r="F637" s="25"/>
      <c r="G637" s="211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7"/>
      <c r="B638" s="25"/>
      <c r="C638" s="25"/>
      <c r="D638" s="25"/>
      <c r="E638" s="25"/>
      <c r="F638" s="25"/>
      <c r="G638" s="211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7"/>
      <c r="B639" s="25"/>
      <c r="C639" s="25"/>
      <c r="D639" s="25"/>
      <c r="E639" s="25"/>
      <c r="F639" s="25"/>
      <c r="G639" s="211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7"/>
      <c r="B640" s="25"/>
      <c r="C640" s="25"/>
      <c r="D640" s="25"/>
      <c r="E640" s="25"/>
      <c r="F640" s="25"/>
      <c r="G640" s="211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7"/>
      <c r="B641" s="25"/>
      <c r="C641" s="25"/>
      <c r="D641" s="25"/>
      <c r="E641" s="25"/>
      <c r="F641" s="25"/>
      <c r="G641" s="211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7"/>
      <c r="B642" s="25"/>
      <c r="C642" s="25"/>
      <c r="D642" s="25"/>
      <c r="E642" s="25"/>
      <c r="F642" s="25"/>
      <c r="G642" s="211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7"/>
      <c r="B643" s="25"/>
      <c r="C643" s="25"/>
      <c r="D643" s="25"/>
      <c r="E643" s="25"/>
      <c r="F643" s="25"/>
      <c r="G643" s="211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7"/>
      <c r="B644" s="25"/>
      <c r="C644" s="25"/>
      <c r="D644" s="25"/>
      <c r="E644" s="25"/>
      <c r="F644" s="25"/>
      <c r="G644" s="211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7"/>
      <c r="B645" s="25"/>
      <c r="C645" s="25"/>
      <c r="D645" s="25"/>
      <c r="E645" s="25"/>
      <c r="F645" s="25"/>
      <c r="G645" s="211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7"/>
      <c r="B646" s="25"/>
      <c r="C646" s="25"/>
      <c r="D646" s="25"/>
      <c r="E646" s="25"/>
      <c r="F646" s="25"/>
      <c r="G646" s="211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7"/>
      <c r="B647" s="25"/>
      <c r="C647" s="25"/>
      <c r="D647" s="25"/>
      <c r="E647" s="25"/>
      <c r="F647" s="25"/>
      <c r="G647" s="211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7"/>
      <c r="B648" s="25"/>
      <c r="C648" s="25"/>
      <c r="D648" s="25"/>
      <c r="E648" s="25"/>
      <c r="F648" s="25"/>
      <c r="G648" s="211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7"/>
      <c r="B649" s="25"/>
      <c r="C649" s="25"/>
      <c r="D649" s="25"/>
      <c r="E649" s="25"/>
      <c r="F649" s="25"/>
      <c r="G649" s="211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7"/>
      <c r="B650" s="25"/>
      <c r="C650" s="25"/>
      <c r="D650" s="25"/>
      <c r="E650" s="25"/>
      <c r="F650" s="25"/>
      <c r="G650" s="211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7"/>
      <c r="B651" s="25"/>
      <c r="C651" s="25"/>
      <c r="D651" s="25"/>
      <c r="E651" s="25"/>
      <c r="F651" s="25"/>
      <c r="G651" s="211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7"/>
      <c r="B652" s="25"/>
      <c r="C652" s="25"/>
      <c r="D652" s="25"/>
      <c r="E652" s="25"/>
      <c r="F652" s="25"/>
      <c r="G652" s="211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7"/>
      <c r="B653" s="25"/>
      <c r="C653" s="25"/>
      <c r="D653" s="25"/>
      <c r="E653" s="25"/>
      <c r="F653" s="25"/>
      <c r="G653" s="211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7"/>
      <c r="B654" s="25"/>
      <c r="C654" s="25"/>
      <c r="D654" s="25"/>
      <c r="E654" s="25"/>
      <c r="F654" s="25"/>
      <c r="G654" s="211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7"/>
      <c r="B655" s="25"/>
      <c r="C655" s="25"/>
      <c r="D655" s="25"/>
      <c r="E655" s="25"/>
      <c r="F655" s="25"/>
      <c r="G655" s="211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7"/>
      <c r="B656" s="25"/>
      <c r="C656" s="25"/>
      <c r="D656" s="25"/>
      <c r="E656" s="25"/>
      <c r="F656" s="25"/>
      <c r="G656" s="211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7"/>
      <c r="B657" s="25"/>
      <c r="C657" s="25"/>
      <c r="D657" s="25"/>
      <c r="E657" s="25"/>
      <c r="F657" s="25"/>
      <c r="G657" s="211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7"/>
      <c r="B658" s="25"/>
      <c r="C658" s="25"/>
      <c r="D658" s="25"/>
      <c r="E658" s="25"/>
      <c r="F658" s="25"/>
      <c r="G658" s="211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7"/>
      <c r="B659" s="25"/>
      <c r="C659" s="25"/>
      <c r="D659" s="25"/>
      <c r="E659" s="25"/>
      <c r="F659" s="25"/>
      <c r="G659" s="211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7"/>
      <c r="B660" s="25"/>
      <c r="C660" s="25"/>
      <c r="D660" s="25"/>
      <c r="E660" s="25"/>
      <c r="F660" s="25"/>
      <c r="G660" s="211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7"/>
      <c r="B661" s="25"/>
      <c r="C661" s="25"/>
      <c r="D661" s="25"/>
      <c r="E661" s="25"/>
      <c r="F661" s="25"/>
      <c r="G661" s="211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7"/>
      <c r="B662" s="25"/>
      <c r="C662" s="25"/>
      <c r="D662" s="25"/>
      <c r="E662" s="25"/>
      <c r="F662" s="25"/>
      <c r="G662" s="211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7"/>
      <c r="B663" s="25"/>
      <c r="C663" s="25"/>
      <c r="D663" s="25"/>
      <c r="E663" s="25"/>
      <c r="F663" s="25"/>
      <c r="G663" s="211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7"/>
      <c r="B664" s="25"/>
      <c r="C664" s="25"/>
      <c r="D664" s="25"/>
      <c r="E664" s="25"/>
      <c r="F664" s="25"/>
      <c r="G664" s="211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7"/>
      <c r="B665" s="25"/>
      <c r="C665" s="25"/>
      <c r="D665" s="25"/>
      <c r="E665" s="25"/>
      <c r="F665" s="25"/>
      <c r="G665" s="211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7"/>
      <c r="B666" s="25"/>
      <c r="C666" s="25"/>
      <c r="D666" s="25"/>
      <c r="E666" s="25"/>
      <c r="F666" s="25"/>
      <c r="G666" s="211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7"/>
      <c r="B667" s="25"/>
      <c r="C667" s="25"/>
      <c r="D667" s="25"/>
      <c r="E667" s="25"/>
      <c r="F667" s="25"/>
      <c r="G667" s="211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7"/>
      <c r="B668" s="25"/>
      <c r="C668" s="25"/>
      <c r="D668" s="25"/>
      <c r="E668" s="25"/>
      <c r="F668" s="25"/>
      <c r="G668" s="211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7"/>
      <c r="B669" s="25"/>
      <c r="C669" s="25"/>
      <c r="D669" s="25"/>
      <c r="E669" s="25"/>
      <c r="F669" s="25"/>
      <c r="G669" s="211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7"/>
      <c r="B670" s="25"/>
      <c r="C670" s="25"/>
      <c r="D670" s="25"/>
      <c r="E670" s="25"/>
      <c r="F670" s="25"/>
      <c r="G670" s="211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7"/>
      <c r="B671" s="25"/>
      <c r="C671" s="25"/>
      <c r="D671" s="25"/>
      <c r="E671" s="25"/>
      <c r="F671" s="25"/>
      <c r="G671" s="211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7"/>
      <c r="B672" s="25"/>
      <c r="C672" s="25"/>
      <c r="D672" s="25"/>
      <c r="E672" s="25"/>
      <c r="F672" s="25"/>
      <c r="G672" s="211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7"/>
      <c r="B673" s="25"/>
      <c r="C673" s="25"/>
      <c r="D673" s="25"/>
      <c r="E673" s="25"/>
      <c r="F673" s="25"/>
      <c r="G673" s="211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7"/>
      <c r="B674" s="25"/>
      <c r="C674" s="25"/>
      <c r="D674" s="25"/>
      <c r="E674" s="25"/>
      <c r="F674" s="25"/>
      <c r="G674" s="211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7"/>
      <c r="B675" s="25"/>
      <c r="C675" s="25"/>
      <c r="D675" s="25"/>
      <c r="E675" s="25"/>
      <c r="F675" s="25"/>
      <c r="G675" s="211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7"/>
      <c r="B676" s="25"/>
      <c r="C676" s="25"/>
      <c r="D676" s="25"/>
      <c r="E676" s="25"/>
      <c r="F676" s="25"/>
      <c r="G676" s="211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7"/>
      <c r="B677" s="25"/>
      <c r="C677" s="25"/>
      <c r="D677" s="25"/>
      <c r="E677" s="25"/>
      <c r="F677" s="25"/>
      <c r="G677" s="211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7"/>
      <c r="B678" s="25"/>
      <c r="C678" s="25"/>
      <c r="D678" s="25"/>
      <c r="E678" s="25"/>
      <c r="F678" s="25"/>
      <c r="G678" s="211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7"/>
      <c r="B679" s="25"/>
      <c r="C679" s="25"/>
      <c r="D679" s="25"/>
      <c r="E679" s="25"/>
      <c r="F679" s="25"/>
      <c r="G679" s="211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7"/>
      <c r="B680" s="25"/>
      <c r="C680" s="25"/>
      <c r="D680" s="25"/>
      <c r="E680" s="25"/>
      <c r="F680" s="25"/>
      <c r="G680" s="211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7"/>
      <c r="B681" s="25"/>
      <c r="C681" s="25"/>
      <c r="D681" s="25"/>
      <c r="E681" s="25"/>
      <c r="F681" s="25"/>
      <c r="G681" s="211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7"/>
      <c r="B682" s="25"/>
      <c r="C682" s="25"/>
      <c r="D682" s="25"/>
      <c r="E682" s="25"/>
      <c r="F682" s="25"/>
      <c r="G682" s="211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7"/>
      <c r="B683" s="25"/>
      <c r="C683" s="25"/>
      <c r="D683" s="25"/>
      <c r="E683" s="25"/>
      <c r="F683" s="25"/>
      <c r="G683" s="211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7"/>
      <c r="B684" s="25"/>
      <c r="C684" s="25"/>
      <c r="D684" s="25"/>
      <c r="E684" s="25"/>
      <c r="F684" s="25"/>
      <c r="G684" s="211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7"/>
      <c r="B685" s="25"/>
      <c r="C685" s="25"/>
      <c r="D685" s="25"/>
      <c r="E685" s="25"/>
      <c r="F685" s="25"/>
      <c r="G685" s="211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7"/>
      <c r="B686" s="25"/>
      <c r="C686" s="25"/>
      <c r="D686" s="25"/>
      <c r="E686" s="25"/>
      <c r="F686" s="25"/>
      <c r="G686" s="211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7"/>
      <c r="B687" s="25"/>
      <c r="C687" s="25"/>
      <c r="D687" s="25"/>
      <c r="E687" s="25"/>
      <c r="F687" s="25"/>
      <c r="G687" s="211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7"/>
      <c r="B688" s="25"/>
      <c r="C688" s="25"/>
      <c r="D688" s="25"/>
      <c r="E688" s="25"/>
      <c r="F688" s="25"/>
      <c r="G688" s="211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7"/>
      <c r="B689" s="25"/>
      <c r="C689" s="25"/>
      <c r="D689" s="25"/>
      <c r="E689" s="25"/>
      <c r="F689" s="25"/>
      <c r="G689" s="211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7"/>
      <c r="B690" s="25"/>
      <c r="C690" s="25"/>
      <c r="D690" s="25"/>
      <c r="E690" s="25"/>
      <c r="F690" s="25"/>
      <c r="G690" s="211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7"/>
      <c r="B691" s="25"/>
      <c r="C691" s="25"/>
      <c r="D691" s="25"/>
      <c r="E691" s="25"/>
      <c r="F691" s="25"/>
      <c r="G691" s="211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7"/>
      <c r="B692" s="25"/>
      <c r="C692" s="25"/>
      <c r="D692" s="25"/>
      <c r="E692" s="25"/>
      <c r="F692" s="25"/>
      <c r="G692" s="211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7"/>
      <c r="B693" s="25"/>
      <c r="C693" s="25"/>
      <c r="D693" s="25"/>
      <c r="E693" s="25"/>
      <c r="F693" s="25"/>
      <c r="G693" s="211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7"/>
      <c r="B694" s="25"/>
      <c r="C694" s="25"/>
      <c r="D694" s="25"/>
      <c r="E694" s="25"/>
      <c r="F694" s="25"/>
      <c r="G694" s="211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7"/>
      <c r="B695" s="25"/>
      <c r="C695" s="25"/>
      <c r="D695" s="25"/>
      <c r="E695" s="25"/>
      <c r="F695" s="25"/>
      <c r="G695" s="211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7"/>
      <c r="B696" s="25"/>
      <c r="C696" s="25"/>
      <c r="D696" s="25"/>
      <c r="E696" s="25"/>
      <c r="F696" s="25"/>
      <c r="G696" s="211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7"/>
      <c r="B697" s="25"/>
      <c r="C697" s="25"/>
      <c r="D697" s="25"/>
      <c r="E697" s="25"/>
      <c r="F697" s="25"/>
      <c r="G697" s="211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7"/>
      <c r="B698" s="25"/>
      <c r="C698" s="25"/>
      <c r="D698" s="25"/>
      <c r="E698" s="25"/>
      <c r="F698" s="25"/>
      <c r="G698" s="211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7"/>
      <c r="B699" s="25"/>
      <c r="C699" s="25"/>
      <c r="D699" s="25"/>
      <c r="E699" s="25"/>
      <c r="F699" s="25"/>
      <c r="G699" s="211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7"/>
      <c r="B700" s="25"/>
      <c r="C700" s="25"/>
      <c r="D700" s="25"/>
      <c r="E700" s="25"/>
      <c r="F700" s="25"/>
      <c r="G700" s="211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7"/>
      <c r="B701" s="25"/>
      <c r="C701" s="25"/>
      <c r="D701" s="25"/>
      <c r="E701" s="25"/>
      <c r="F701" s="25"/>
      <c r="G701" s="211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7"/>
      <c r="B702" s="25"/>
      <c r="C702" s="25"/>
      <c r="D702" s="25"/>
      <c r="E702" s="25"/>
      <c r="F702" s="25"/>
      <c r="G702" s="211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7"/>
      <c r="B703" s="25"/>
      <c r="C703" s="25"/>
      <c r="D703" s="25"/>
      <c r="E703" s="25"/>
      <c r="F703" s="25"/>
      <c r="G703" s="211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7"/>
      <c r="B704" s="25"/>
      <c r="C704" s="25"/>
      <c r="D704" s="25"/>
      <c r="E704" s="25"/>
      <c r="F704" s="25"/>
      <c r="G704" s="211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7"/>
      <c r="B705" s="25"/>
      <c r="C705" s="25"/>
      <c r="D705" s="25"/>
      <c r="E705" s="25"/>
      <c r="F705" s="25"/>
      <c r="G705" s="211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7"/>
      <c r="B706" s="25"/>
      <c r="C706" s="25"/>
      <c r="D706" s="25"/>
      <c r="E706" s="25"/>
      <c r="F706" s="25"/>
      <c r="G706" s="211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7"/>
      <c r="B707" s="25"/>
      <c r="C707" s="25"/>
      <c r="D707" s="25"/>
      <c r="E707" s="25"/>
      <c r="F707" s="25"/>
      <c r="G707" s="211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7"/>
      <c r="B708" s="25"/>
      <c r="C708" s="25"/>
      <c r="D708" s="25"/>
      <c r="E708" s="25"/>
      <c r="F708" s="25"/>
      <c r="G708" s="211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7"/>
      <c r="B709" s="25"/>
      <c r="C709" s="25"/>
      <c r="D709" s="25"/>
      <c r="E709" s="25"/>
      <c r="F709" s="25"/>
      <c r="G709" s="211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7"/>
      <c r="B710" s="25"/>
      <c r="C710" s="25"/>
      <c r="D710" s="25"/>
      <c r="E710" s="25"/>
      <c r="F710" s="25"/>
      <c r="G710" s="211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7"/>
      <c r="B711" s="25"/>
      <c r="C711" s="25"/>
      <c r="D711" s="25"/>
      <c r="E711" s="25"/>
      <c r="F711" s="25"/>
      <c r="G711" s="211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7"/>
      <c r="B712" s="25"/>
      <c r="C712" s="25"/>
      <c r="D712" s="25"/>
      <c r="E712" s="25"/>
      <c r="F712" s="25"/>
      <c r="G712" s="211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7"/>
      <c r="B713" s="25"/>
      <c r="C713" s="25"/>
      <c r="D713" s="25"/>
      <c r="E713" s="25"/>
      <c r="F713" s="25"/>
      <c r="G713" s="211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7"/>
      <c r="B714" s="25"/>
      <c r="C714" s="25"/>
      <c r="D714" s="25"/>
      <c r="E714" s="25"/>
      <c r="F714" s="25"/>
      <c r="G714" s="211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7"/>
      <c r="B715" s="25"/>
      <c r="C715" s="25"/>
      <c r="D715" s="25"/>
      <c r="E715" s="25"/>
      <c r="F715" s="25"/>
      <c r="G715" s="211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7"/>
      <c r="B716" s="25"/>
      <c r="C716" s="25"/>
      <c r="D716" s="25"/>
      <c r="E716" s="25"/>
      <c r="F716" s="25"/>
      <c r="G716" s="211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7"/>
      <c r="B717" s="25"/>
      <c r="C717" s="25"/>
      <c r="D717" s="25"/>
      <c r="E717" s="25"/>
      <c r="F717" s="25"/>
      <c r="G717" s="211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7"/>
      <c r="B718" s="25"/>
      <c r="C718" s="25"/>
      <c r="D718" s="25"/>
      <c r="E718" s="25"/>
      <c r="F718" s="25"/>
      <c r="G718" s="211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7"/>
      <c r="B719" s="25"/>
      <c r="C719" s="25"/>
      <c r="D719" s="25"/>
      <c r="E719" s="25"/>
      <c r="F719" s="25"/>
      <c r="G719" s="211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7"/>
      <c r="B720" s="25"/>
      <c r="C720" s="25"/>
      <c r="D720" s="25"/>
      <c r="E720" s="25"/>
      <c r="F720" s="25"/>
      <c r="G720" s="211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7"/>
      <c r="B721" s="25"/>
      <c r="C721" s="25"/>
      <c r="D721" s="25"/>
      <c r="E721" s="25"/>
      <c r="F721" s="25"/>
      <c r="G721" s="211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7"/>
      <c r="B722" s="25"/>
      <c r="C722" s="25"/>
      <c r="D722" s="25"/>
      <c r="E722" s="25"/>
      <c r="F722" s="25"/>
      <c r="G722" s="211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7"/>
      <c r="B723" s="25"/>
      <c r="C723" s="25"/>
      <c r="D723" s="25"/>
      <c r="E723" s="25"/>
      <c r="F723" s="25"/>
      <c r="G723" s="211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7"/>
      <c r="B724" s="25"/>
      <c r="C724" s="25"/>
      <c r="D724" s="25"/>
      <c r="E724" s="25"/>
      <c r="F724" s="25"/>
      <c r="G724" s="211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7"/>
      <c r="B725" s="25"/>
      <c r="C725" s="25"/>
      <c r="D725" s="25"/>
      <c r="E725" s="25"/>
      <c r="F725" s="25"/>
      <c r="G725" s="211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7"/>
      <c r="B726" s="25"/>
      <c r="C726" s="25"/>
      <c r="D726" s="25"/>
      <c r="E726" s="25"/>
      <c r="F726" s="25"/>
      <c r="G726" s="211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7"/>
      <c r="B727" s="25"/>
      <c r="C727" s="25"/>
      <c r="D727" s="25"/>
      <c r="E727" s="25"/>
      <c r="F727" s="25"/>
      <c r="G727" s="211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7"/>
      <c r="B728" s="25"/>
      <c r="C728" s="25"/>
      <c r="D728" s="25"/>
      <c r="E728" s="25"/>
      <c r="F728" s="25"/>
      <c r="G728" s="211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7"/>
      <c r="B729" s="25"/>
      <c r="C729" s="25"/>
      <c r="D729" s="25"/>
      <c r="E729" s="25"/>
      <c r="F729" s="25"/>
      <c r="G729" s="211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7"/>
      <c r="B730" s="25"/>
      <c r="C730" s="25"/>
      <c r="D730" s="25"/>
      <c r="E730" s="25"/>
      <c r="F730" s="25"/>
      <c r="G730" s="211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7"/>
      <c r="B731" s="25"/>
      <c r="C731" s="25"/>
      <c r="D731" s="25"/>
      <c r="E731" s="25"/>
      <c r="F731" s="25"/>
      <c r="G731" s="211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7"/>
      <c r="B732" s="25"/>
      <c r="C732" s="25"/>
      <c r="D732" s="25"/>
      <c r="E732" s="25"/>
      <c r="F732" s="25"/>
      <c r="G732" s="211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7"/>
      <c r="B733" s="25"/>
      <c r="C733" s="25"/>
      <c r="D733" s="25"/>
      <c r="E733" s="25"/>
      <c r="F733" s="25"/>
      <c r="G733" s="211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7"/>
      <c r="B734" s="25"/>
      <c r="C734" s="25"/>
      <c r="D734" s="25"/>
      <c r="E734" s="25"/>
      <c r="F734" s="25"/>
      <c r="G734" s="211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7"/>
      <c r="B735" s="25"/>
      <c r="C735" s="25"/>
      <c r="D735" s="25"/>
      <c r="E735" s="25"/>
      <c r="F735" s="25"/>
      <c r="G735" s="211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7"/>
      <c r="B736" s="25"/>
      <c r="C736" s="25"/>
      <c r="D736" s="25"/>
      <c r="E736" s="25"/>
      <c r="F736" s="25"/>
      <c r="G736" s="211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7"/>
      <c r="B737" s="25"/>
      <c r="C737" s="25"/>
      <c r="D737" s="25"/>
      <c r="E737" s="25"/>
      <c r="F737" s="25"/>
      <c r="G737" s="211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7"/>
      <c r="B738" s="25"/>
      <c r="C738" s="25"/>
      <c r="D738" s="25"/>
      <c r="E738" s="25"/>
      <c r="F738" s="25"/>
      <c r="G738" s="211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7"/>
      <c r="B739" s="25"/>
      <c r="C739" s="25"/>
      <c r="D739" s="25"/>
      <c r="E739" s="25"/>
      <c r="F739" s="25"/>
      <c r="G739" s="211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7"/>
      <c r="B740" s="25"/>
      <c r="C740" s="25"/>
      <c r="D740" s="25"/>
      <c r="E740" s="25"/>
      <c r="F740" s="25"/>
      <c r="G740" s="211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7"/>
      <c r="B741" s="25"/>
      <c r="C741" s="25"/>
      <c r="D741" s="25"/>
      <c r="E741" s="25"/>
      <c r="F741" s="25"/>
      <c r="G741" s="211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7"/>
      <c r="B742" s="25"/>
      <c r="C742" s="25"/>
      <c r="D742" s="25"/>
      <c r="E742" s="25"/>
      <c r="F742" s="25"/>
      <c r="G742" s="211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7"/>
      <c r="B743" s="25"/>
      <c r="C743" s="25"/>
      <c r="D743" s="25"/>
      <c r="E743" s="25"/>
      <c r="F743" s="25"/>
      <c r="G743" s="211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7"/>
      <c r="B744" s="25"/>
      <c r="C744" s="25"/>
      <c r="D744" s="25"/>
      <c r="E744" s="25"/>
      <c r="F744" s="25"/>
      <c r="G744" s="211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7"/>
      <c r="B745" s="25"/>
      <c r="C745" s="25"/>
      <c r="D745" s="25"/>
      <c r="E745" s="25"/>
      <c r="F745" s="25"/>
      <c r="G745" s="211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7"/>
      <c r="B746" s="25"/>
      <c r="C746" s="25"/>
      <c r="D746" s="25"/>
      <c r="E746" s="25"/>
      <c r="F746" s="25"/>
      <c r="G746" s="211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7"/>
      <c r="B747" s="25"/>
      <c r="C747" s="25"/>
      <c r="D747" s="25"/>
      <c r="E747" s="25"/>
      <c r="F747" s="25"/>
      <c r="G747" s="211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7"/>
      <c r="B748" s="25"/>
      <c r="C748" s="25"/>
      <c r="D748" s="25"/>
      <c r="E748" s="25"/>
      <c r="F748" s="25"/>
      <c r="G748" s="211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7"/>
      <c r="B749" s="25"/>
      <c r="C749" s="25"/>
      <c r="D749" s="25"/>
      <c r="E749" s="25"/>
      <c r="F749" s="25"/>
      <c r="G749" s="211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7"/>
      <c r="B750" s="25"/>
      <c r="C750" s="25"/>
      <c r="D750" s="25"/>
      <c r="E750" s="25"/>
      <c r="F750" s="25"/>
      <c r="G750" s="211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7"/>
      <c r="B751" s="25"/>
      <c r="C751" s="25"/>
      <c r="D751" s="25"/>
      <c r="E751" s="25"/>
      <c r="F751" s="25"/>
      <c r="G751" s="211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7"/>
      <c r="B752" s="25"/>
      <c r="C752" s="25"/>
      <c r="D752" s="25"/>
      <c r="E752" s="25"/>
      <c r="F752" s="25"/>
      <c r="G752" s="211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7"/>
      <c r="B753" s="25"/>
      <c r="C753" s="25"/>
      <c r="D753" s="25"/>
      <c r="E753" s="25"/>
      <c r="F753" s="25"/>
      <c r="G753" s="211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7"/>
      <c r="B754" s="25"/>
      <c r="C754" s="25"/>
      <c r="D754" s="25"/>
      <c r="E754" s="25"/>
      <c r="F754" s="25"/>
      <c r="G754" s="211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7"/>
      <c r="B755" s="25"/>
      <c r="C755" s="25"/>
      <c r="D755" s="25"/>
      <c r="E755" s="25"/>
      <c r="F755" s="25"/>
      <c r="G755" s="211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7"/>
      <c r="B756" s="25"/>
      <c r="C756" s="25"/>
      <c r="D756" s="25"/>
      <c r="E756" s="25"/>
      <c r="F756" s="25"/>
      <c r="G756" s="211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7"/>
      <c r="B757" s="25"/>
      <c r="C757" s="25"/>
      <c r="D757" s="25"/>
      <c r="E757" s="25"/>
      <c r="F757" s="25"/>
      <c r="G757" s="211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7"/>
      <c r="B758" s="25"/>
      <c r="C758" s="25"/>
      <c r="D758" s="25"/>
      <c r="E758" s="25"/>
      <c r="F758" s="25"/>
      <c r="G758" s="211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7"/>
      <c r="B759" s="25"/>
      <c r="C759" s="25"/>
      <c r="D759" s="25"/>
      <c r="E759" s="25"/>
      <c r="F759" s="25"/>
      <c r="G759" s="211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7"/>
      <c r="B760" s="25"/>
      <c r="C760" s="25"/>
      <c r="D760" s="25"/>
      <c r="E760" s="25"/>
      <c r="F760" s="25"/>
      <c r="G760" s="211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7"/>
      <c r="B761" s="25"/>
      <c r="C761" s="25"/>
      <c r="D761" s="25"/>
      <c r="E761" s="25"/>
      <c r="F761" s="25"/>
      <c r="G761" s="211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7"/>
      <c r="B762" s="25"/>
      <c r="C762" s="25"/>
      <c r="D762" s="25"/>
      <c r="E762" s="25"/>
      <c r="F762" s="25"/>
      <c r="G762" s="211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7"/>
      <c r="B763" s="25"/>
      <c r="C763" s="25"/>
      <c r="D763" s="25"/>
      <c r="E763" s="25"/>
      <c r="F763" s="25"/>
      <c r="G763" s="211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7"/>
      <c r="B764" s="25"/>
      <c r="C764" s="25"/>
      <c r="D764" s="25"/>
      <c r="E764" s="25"/>
      <c r="F764" s="25"/>
      <c r="G764" s="211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7"/>
      <c r="B765" s="25"/>
      <c r="C765" s="25"/>
      <c r="D765" s="25"/>
      <c r="E765" s="25"/>
      <c r="F765" s="25"/>
      <c r="G765" s="211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7"/>
      <c r="B766" s="25"/>
      <c r="C766" s="25"/>
      <c r="D766" s="25"/>
      <c r="E766" s="25"/>
      <c r="F766" s="25"/>
      <c r="G766" s="211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7"/>
      <c r="B767" s="25"/>
      <c r="C767" s="25"/>
      <c r="D767" s="25"/>
      <c r="E767" s="25"/>
      <c r="F767" s="25"/>
      <c r="G767" s="211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7"/>
      <c r="B768" s="25"/>
      <c r="C768" s="25"/>
      <c r="D768" s="25"/>
      <c r="E768" s="25"/>
      <c r="F768" s="25"/>
      <c r="G768" s="211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7"/>
      <c r="B769" s="25"/>
      <c r="C769" s="25"/>
      <c r="D769" s="25"/>
      <c r="E769" s="25"/>
      <c r="F769" s="25"/>
      <c r="G769" s="211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7"/>
      <c r="B770" s="25"/>
      <c r="C770" s="25"/>
      <c r="D770" s="25"/>
      <c r="E770" s="25"/>
      <c r="F770" s="25"/>
      <c r="G770" s="211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7"/>
      <c r="B771" s="25"/>
      <c r="C771" s="25"/>
      <c r="D771" s="25"/>
      <c r="E771" s="25"/>
      <c r="F771" s="25"/>
      <c r="G771" s="211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7"/>
      <c r="B772" s="25"/>
      <c r="C772" s="25"/>
      <c r="D772" s="25"/>
      <c r="E772" s="25"/>
      <c r="F772" s="25"/>
      <c r="G772" s="211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7"/>
      <c r="B773" s="25"/>
      <c r="C773" s="25"/>
      <c r="D773" s="25"/>
      <c r="E773" s="25"/>
      <c r="F773" s="25"/>
      <c r="G773" s="211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7"/>
      <c r="B774" s="25"/>
      <c r="C774" s="25"/>
      <c r="D774" s="25"/>
      <c r="E774" s="25"/>
      <c r="F774" s="25"/>
      <c r="G774" s="211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7"/>
      <c r="B775" s="25"/>
      <c r="C775" s="25"/>
      <c r="D775" s="25"/>
      <c r="E775" s="25"/>
      <c r="F775" s="25"/>
      <c r="G775" s="211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7"/>
      <c r="B776" s="25"/>
      <c r="C776" s="25"/>
      <c r="D776" s="25"/>
      <c r="E776" s="25"/>
      <c r="F776" s="25"/>
      <c r="G776" s="211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7"/>
      <c r="B777" s="25"/>
      <c r="C777" s="25"/>
      <c r="D777" s="25"/>
      <c r="E777" s="25"/>
      <c r="F777" s="25"/>
      <c r="G777" s="211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7"/>
      <c r="B778" s="25"/>
      <c r="C778" s="25"/>
      <c r="D778" s="25"/>
      <c r="E778" s="25"/>
      <c r="F778" s="25"/>
      <c r="G778" s="211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7"/>
      <c r="B779" s="25"/>
      <c r="C779" s="25"/>
      <c r="D779" s="25"/>
      <c r="E779" s="25"/>
      <c r="F779" s="25"/>
      <c r="G779" s="211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7"/>
      <c r="B780" s="25"/>
      <c r="C780" s="25"/>
      <c r="D780" s="25"/>
      <c r="E780" s="25"/>
      <c r="F780" s="25"/>
      <c r="G780" s="211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7"/>
      <c r="B781" s="25"/>
      <c r="C781" s="25"/>
      <c r="D781" s="25"/>
      <c r="E781" s="25"/>
      <c r="F781" s="25"/>
      <c r="G781" s="211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7"/>
      <c r="B782" s="25"/>
      <c r="C782" s="25"/>
      <c r="D782" s="25"/>
      <c r="E782" s="25"/>
      <c r="F782" s="25"/>
      <c r="G782" s="211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7"/>
      <c r="B783" s="25"/>
      <c r="C783" s="25"/>
      <c r="D783" s="25"/>
      <c r="E783" s="25"/>
      <c r="F783" s="25"/>
      <c r="G783" s="211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7"/>
      <c r="B784" s="25"/>
      <c r="C784" s="25"/>
      <c r="D784" s="25"/>
      <c r="E784" s="25"/>
      <c r="F784" s="25"/>
      <c r="G784" s="211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7"/>
      <c r="B785" s="25"/>
      <c r="C785" s="25"/>
      <c r="D785" s="25"/>
      <c r="E785" s="25"/>
      <c r="F785" s="25"/>
      <c r="G785" s="211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7"/>
      <c r="B786" s="25"/>
      <c r="C786" s="25"/>
      <c r="D786" s="25"/>
      <c r="E786" s="25"/>
      <c r="F786" s="25"/>
      <c r="G786" s="211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7"/>
      <c r="B787" s="25"/>
      <c r="C787" s="25"/>
      <c r="D787" s="25"/>
      <c r="E787" s="25"/>
      <c r="F787" s="25"/>
      <c r="G787" s="211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7"/>
      <c r="B788" s="25"/>
      <c r="C788" s="25"/>
      <c r="D788" s="25"/>
      <c r="E788" s="25"/>
      <c r="F788" s="25"/>
      <c r="G788" s="211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7"/>
      <c r="B789" s="25"/>
      <c r="C789" s="25"/>
      <c r="D789" s="25"/>
      <c r="E789" s="25"/>
      <c r="F789" s="25"/>
      <c r="G789" s="211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7"/>
      <c r="B790" s="25"/>
      <c r="C790" s="25"/>
      <c r="D790" s="25"/>
      <c r="E790" s="25"/>
      <c r="F790" s="25"/>
      <c r="G790" s="211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7"/>
      <c r="B791" s="25"/>
      <c r="C791" s="25"/>
      <c r="D791" s="25"/>
      <c r="E791" s="25"/>
      <c r="F791" s="25"/>
      <c r="G791" s="211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7"/>
      <c r="B792" s="25"/>
      <c r="C792" s="25"/>
      <c r="D792" s="25"/>
      <c r="E792" s="25"/>
      <c r="F792" s="25"/>
      <c r="G792" s="211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7"/>
      <c r="B793" s="25"/>
      <c r="C793" s="25"/>
      <c r="D793" s="25"/>
      <c r="E793" s="25"/>
      <c r="F793" s="25"/>
      <c r="G793" s="211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7"/>
      <c r="B794" s="25"/>
      <c r="C794" s="25"/>
      <c r="D794" s="25"/>
      <c r="E794" s="25"/>
      <c r="F794" s="25"/>
      <c r="G794" s="211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7"/>
      <c r="B795" s="25"/>
      <c r="C795" s="25"/>
      <c r="D795" s="25"/>
      <c r="E795" s="25"/>
      <c r="F795" s="25"/>
      <c r="G795" s="211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7"/>
      <c r="B796" s="25"/>
      <c r="C796" s="25"/>
      <c r="D796" s="25"/>
      <c r="E796" s="25"/>
      <c r="F796" s="25"/>
      <c r="G796" s="211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7"/>
      <c r="B797" s="25"/>
      <c r="C797" s="25"/>
      <c r="D797" s="25"/>
      <c r="E797" s="25"/>
      <c r="F797" s="25"/>
      <c r="G797" s="211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7"/>
      <c r="B798" s="25"/>
      <c r="C798" s="25"/>
      <c r="D798" s="25"/>
      <c r="E798" s="25"/>
      <c r="F798" s="25"/>
      <c r="G798" s="211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7"/>
      <c r="B799" s="25"/>
      <c r="C799" s="25"/>
      <c r="D799" s="25"/>
      <c r="E799" s="25"/>
      <c r="F799" s="25"/>
      <c r="G799" s="211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7"/>
      <c r="B800" s="25"/>
      <c r="C800" s="25"/>
      <c r="D800" s="25"/>
      <c r="E800" s="25"/>
      <c r="F800" s="25"/>
      <c r="G800" s="211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7"/>
      <c r="B801" s="25"/>
      <c r="C801" s="25"/>
      <c r="D801" s="25"/>
      <c r="E801" s="25"/>
      <c r="F801" s="25"/>
      <c r="G801" s="211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7"/>
      <c r="B802" s="25"/>
      <c r="C802" s="25"/>
      <c r="D802" s="25"/>
      <c r="E802" s="25"/>
      <c r="F802" s="25"/>
      <c r="G802" s="211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7"/>
      <c r="B803" s="25"/>
      <c r="C803" s="25"/>
      <c r="D803" s="25"/>
      <c r="E803" s="25"/>
      <c r="F803" s="25"/>
      <c r="G803" s="211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7"/>
      <c r="B804" s="25"/>
      <c r="C804" s="25"/>
      <c r="D804" s="25"/>
      <c r="E804" s="25"/>
      <c r="F804" s="25"/>
      <c r="G804" s="211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7"/>
      <c r="B805" s="25"/>
      <c r="C805" s="25"/>
      <c r="D805" s="25"/>
      <c r="E805" s="25"/>
      <c r="F805" s="25"/>
      <c r="G805" s="211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7"/>
      <c r="B806" s="25"/>
      <c r="C806" s="25"/>
      <c r="D806" s="25"/>
      <c r="E806" s="25"/>
      <c r="F806" s="25"/>
      <c r="G806" s="211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7"/>
      <c r="B807" s="25"/>
      <c r="C807" s="25"/>
      <c r="D807" s="25"/>
      <c r="E807" s="25"/>
      <c r="F807" s="25"/>
      <c r="G807" s="211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7"/>
      <c r="B808" s="25"/>
      <c r="C808" s="25"/>
      <c r="D808" s="25"/>
      <c r="E808" s="25"/>
      <c r="F808" s="25"/>
      <c r="G808" s="211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7"/>
      <c r="B809" s="25"/>
      <c r="C809" s="25"/>
      <c r="D809" s="25"/>
      <c r="E809" s="25"/>
      <c r="F809" s="25"/>
      <c r="G809" s="211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7"/>
      <c r="B810" s="25"/>
      <c r="C810" s="25"/>
      <c r="D810" s="25"/>
      <c r="E810" s="25"/>
      <c r="F810" s="25"/>
      <c r="G810" s="211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7"/>
      <c r="B811" s="25"/>
      <c r="C811" s="25"/>
      <c r="D811" s="25"/>
      <c r="E811" s="25"/>
      <c r="F811" s="25"/>
      <c r="G811" s="211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7"/>
      <c r="B812" s="25"/>
      <c r="C812" s="25"/>
      <c r="D812" s="25"/>
      <c r="E812" s="25"/>
      <c r="F812" s="25"/>
      <c r="G812" s="211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7"/>
      <c r="B813" s="25"/>
      <c r="C813" s="25"/>
      <c r="D813" s="25"/>
      <c r="E813" s="25"/>
      <c r="F813" s="25"/>
      <c r="G813" s="211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7"/>
      <c r="B814" s="25"/>
      <c r="C814" s="25"/>
      <c r="D814" s="25"/>
      <c r="E814" s="25"/>
      <c r="F814" s="25"/>
      <c r="G814" s="211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7"/>
      <c r="B815" s="25"/>
      <c r="C815" s="25"/>
      <c r="D815" s="25"/>
      <c r="E815" s="25"/>
      <c r="F815" s="25"/>
      <c r="G815" s="211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7"/>
      <c r="B816" s="25"/>
      <c r="C816" s="25"/>
      <c r="D816" s="25"/>
      <c r="E816" s="25"/>
      <c r="F816" s="25"/>
      <c r="G816" s="211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7"/>
      <c r="B817" s="25"/>
      <c r="C817" s="25"/>
      <c r="D817" s="25"/>
      <c r="E817" s="25"/>
      <c r="F817" s="25"/>
      <c r="G817" s="211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7"/>
      <c r="B818" s="25"/>
      <c r="C818" s="25"/>
      <c r="D818" s="25"/>
      <c r="E818" s="25"/>
      <c r="F818" s="25"/>
      <c r="G818" s="211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7"/>
      <c r="B819" s="25"/>
      <c r="C819" s="25"/>
      <c r="D819" s="25"/>
      <c r="E819" s="25"/>
      <c r="F819" s="25"/>
      <c r="G819" s="211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7"/>
      <c r="B820" s="25"/>
      <c r="C820" s="25"/>
      <c r="D820" s="25"/>
      <c r="E820" s="25"/>
      <c r="F820" s="25"/>
      <c r="G820" s="211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7"/>
      <c r="B821" s="25"/>
      <c r="C821" s="25"/>
      <c r="D821" s="25"/>
      <c r="E821" s="25"/>
      <c r="F821" s="25"/>
      <c r="G821" s="211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7"/>
      <c r="B822" s="25"/>
      <c r="C822" s="25"/>
      <c r="D822" s="25"/>
      <c r="E822" s="25"/>
      <c r="F822" s="25"/>
      <c r="G822" s="211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7"/>
      <c r="B823" s="25"/>
      <c r="C823" s="25"/>
      <c r="D823" s="25"/>
      <c r="E823" s="25"/>
      <c r="F823" s="25"/>
      <c r="G823" s="211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7"/>
      <c r="B824" s="25"/>
      <c r="C824" s="25"/>
      <c r="D824" s="25"/>
      <c r="E824" s="25"/>
      <c r="F824" s="25"/>
      <c r="G824" s="211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7"/>
      <c r="B825" s="25"/>
      <c r="C825" s="25"/>
      <c r="D825" s="25"/>
      <c r="E825" s="25"/>
      <c r="F825" s="25"/>
      <c r="G825" s="211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7"/>
      <c r="B826" s="25"/>
      <c r="C826" s="25"/>
      <c r="D826" s="25"/>
      <c r="E826" s="25"/>
      <c r="F826" s="25"/>
      <c r="G826" s="211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7"/>
      <c r="B827" s="25"/>
      <c r="C827" s="25"/>
      <c r="D827" s="25"/>
      <c r="E827" s="25"/>
      <c r="F827" s="25"/>
      <c r="G827" s="211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7"/>
      <c r="B828" s="25"/>
      <c r="C828" s="25"/>
      <c r="D828" s="25"/>
      <c r="E828" s="25"/>
      <c r="F828" s="25"/>
      <c r="G828" s="211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7"/>
      <c r="B829" s="25"/>
      <c r="C829" s="25"/>
      <c r="D829" s="25"/>
      <c r="E829" s="25"/>
      <c r="F829" s="25"/>
      <c r="G829" s="211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7"/>
      <c r="B830" s="25"/>
      <c r="C830" s="25"/>
      <c r="D830" s="25"/>
      <c r="E830" s="25"/>
      <c r="F830" s="25"/>
      <c r="G830" s="211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7"/>
      <c r="B831" s="25"/>
      <c r="C831" s="25"/>
      <c r="D831" s="25"/>
      <c r="E831" s="25"/>
      <c r="F831" s="25"/>
      <c r="G831" s="211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7"/>
      <c r="B832" s="25"/>
      <c r="C832" s="25"/>
      <c r="D832" s="25"/>
      <c r="E832" s="25"/>
      <c r="F832" s="25"/>
      <c r="G832" s="211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7"/>
      <c r="B833" s="25"/>
      <c r="C833" s="25"/>
      <c r="D833" s="25"/>
      <c r="E833" s="25"/>
      <c r="F833" s="25"/>
      <c r="G833" s="211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7"/>
      <c r="B834" s="25"/>
      <c r="C834" s="25"/>
      <c r="D834" s="25"/>
      <c r="E834" s="25"/>
      <c r="F834" s="25"/>
      <c r="G834" s="211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7"/>
      <c r="B835" s="25"/>
      <c r="C835" s="25"/>
      <c r="D835" s="25"/>
      <c r="E835" s="25"/>
      <c r="F835" s="25"/>
      <c r="G835" s="211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7"/>
      <c r="B836" s="25"/>
      <c r="C836" s="25"/>
      <c r="D836" s="25"/>
      <c r="E836" s="25"/>
      <c r="F836" s="25"/>
      <c r="G836" s="211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7"/>
      <c r="B837" s="25"/>
      <c r="C837" s="25"/>
      <c r="D837" s="25"/>
      <c r="E837" s="25"/>
      <c r="F837" s="25"/>
      <c r="G837" s="211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7"/>
      <c r="B838" s="25"/>
      <c r="C838" s="25"/>
      <c r="D838" s="25"/>
      <c r="E838" s="25"/>
      <c r="F838" s="25"/>
      <c r="G838" s="211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7"/>
      <c r="B839" s="25"/>
      <c r="C839" s="25"/>
      <c r="D839" s="25"/>
      <c r="E839" s="25"/>
      <c r="F839" s="25"/>
      <c r="G839" s="211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7"/>
      <c r="B840" s="25"/>
      <c r="C840" s="25"/>
      <c r="D840" s="25"/>
      <c r="E840" s="25"/>
      <c r="F840" s="25"/>
      <c r="G840" s="211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7"/>
      <c r="B841" s="25"/>
      <c r="C841" s="25"/>
      <c r="D841" s="25"/>
      <c r="E841" s="25"/>
      <c r="F841" s="25"/>
      <c r="G841" s="211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7"/>
      <c r="B842" s="25"/>
      <c r="C842" s="25"/>
      <c r="D842" s="25"/>
      <c r="E842" s="25"/>
      <c r="F842" s="25"/>
      <c r="G842" s="211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7"/>
      <c r="B843" s="25"/>
      <c r="C843" s="25"/>
      <c r="D843" s="25"/>
      <c r="E843" s="25"/>
      <c r="F843" s="25"/>
      <c r="G843" s="211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7"/>
      <c r="B844" s="25"/>
      <c r="C844" s="25"/>
      <c r="D844" s="25"/>
      <c r="E844" s="25"/>
      <c r="F844" s="25"/>
      <c r="G844" s="211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7"/>
      <c r="B845" s="25"/>
      <c r="C845" s="25"/>
      <c r="D845" s="25"/>
      <c r="E845" s="25"/>
      <c r="F845" s="25"/>
      <c r="G845" s="211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7"/>
      <c r="B846" s="25"/>
      <c r="C846" s="25"/>
      <c r="D846" s="25"/>
      <c r="E846" s="25"/>
      <c r="F846" s="25"/>
      <c r="G846" s="211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7"/>
      <c r="B847" s="25"/>
      <c r="C847" s="25"/>
      <c r="D847" s="25"/>
      <c r="E847" s="25"/>
      <c r="F847" s="25"/>
      <c r="G847" s="211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7"/>
      <c r="B848" s="25"/>
      <c r="C848" s="25"/>
      <c r="D848" s="25"/>
      <c r="E848" s="25"/>
      <c r="F848" s="25"/>
      <c r="G848" s="211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7"/>
      <c r="B849" s="25"/>
      <c r="C849" s="25"/>
      <c r="D849" s="25"/>
      <c r="E849" s="25"/>
      <c r="F849" s="25"/>
      <c r="G849" s="211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7"/>
      <c r="B850" s="25"/>
      <c r="C850" s="25"/>
      <c r="D850" s="25"/>
      <c r="E850" s="25"/>
      <c r="F850" s="25"/>
      <c r="G850" s="211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7"/>
      <c r="B851" s="25"/>
      <c r="C851" s="25"/>
      <c r="D851" s="25"/>
      <c r="E851" s="25"/>
      <c r="F851" s="25"/>
      <c r="G851" s="211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7"/>
      <c r="B852" s="25"/>
      <c r="C852" s="25"/>
      <c r="D852" s="25"/>
      <c r="E852" s="25"/>
      <c r="F852" s="25"/>
      <c r="G852" s="211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7"/>
      <c r="B853" s="25"/>
      <c r="C853" s="25"/>
      <c r="D853" s="25"/>
      <c r="E853" s="25"/>
      <c r="F853" s="25"/>
      <c r="G853" s="211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7"/>
      <c r="B854" s="25"/>
      <c r="C854" s="25"/>
      <c r="D854" s="25"/>
      <c r="E854" s="25"/>
      <c r="F854" s="25"/>
      <c r="G854" s="211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7"/>
      <c r="B855" s="25"/>
      <c r="C855" s="25"/>
      <c r="D855" s="25"/>
      <c r="E855" s="25"/>
      <c r="F855" s="25"/>
      <c r="G855" s="211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7"/>
      <c r="B856" s="25"/>
      <c r="C856" s="25"/>
      <c r="D856" s="25"/>
      <c r="E856" s="25"/>
      <c r="F856" s="25"/>
      <c r="G856" s="211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7"/>
      <c r="B857" s="25"/>
      <c r="C857" s="25"/>
      <c r="D857" s="25"/>
      <c r="E857" s="25"/>
      <c r="F857" s="25"/>
      <c r="G857" s="211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7"/>
      <c r="B858" s="25"/>
      <c r="C858" s="25"/>
      <c r="D858" s="25"/>
      <c r="E858" s="25"/>
      <c r="F858" s="25"/>
      <c r="G858" s="211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7"/>
      <c r="B859" s="25"/>
      <c r="C859" s="25"/>
      <c r="D859" s="25"/>
      <c r="E859" s="25"/>
      <c r="F859" s="25"/>
      <c r="G859" s="211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7"/>
      <c r="B860" s="25"/>
      <c r="C860" s="25"/>
      <c r="D860" s="25"/>
      <c r="E860" s="25"/>
      <c r="F860" s="25"/>
      <c r="G860" s="211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7"/>
      <c r="B861" s="25"/>
      <c r="C861" s="25"/>
      <c r="D861" s="25"/>
      <c r="E861" s="25"/>
      <c r="F861" s="25"/>
      <c r="G861" s="211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7"/>
      <c r="B862" s="25"/>
      <c r="C862" s="25"/>
      <c r="D862" s="25"/>
      <c r="E862" s="25"/>
      <c r="F862" s="25"/>
      <c r="G862" s="211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7"/>
      <c r="B863" s="25"/>
      <c r="C863" s="25"/>
      <c r="D863" s="25"/>
      <c r="E863" s="25"/>
      <c r="F863" s="25"/>
      <c r="G863" s="211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7"/>
      <c r="B864" s="25"/>
      <c r="C864" s="25"/>
      <c r="D864" s="25"/>
      <c r="E864" s="25"/>
      <c r="F864" s="25"/>
      <c r="G864" s="211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7"/>
      <c r="B865" s="25"/>
      <c r="C865" s="25"/>
      <c r="D865" s="25"/>
      <c r="E865" s="25"/>
      <c r="F865" s="25"/>
      <c r="G865" s="211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7"/>
      <c r="B866" s="25"/>
      <c r="C866" s="25"/>
      <c r="D866" s="25"/>
      <c r="E866" s="25"/>
      <c r="F866" s="25"/>
      <c r="G866" s="211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7"/>
      <c r="B867" s="25"/>
      <c r="C867" s="25"/>
      <c r="D867" s="25"/>
      <c r="E867" s="25"/>
      <c r="F867" s="25"/>
      <c r="G867" s="211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7"/>
      <c r="B868" s="25"/>
      <c r="C868" s="25"/>
      <c r="D868" s="25"/>
      <c r="E868" s="25"/>
      <c r="F868" s="25"/>
      <c r="G868" s="211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7"/>
      <c r="B869" s="25"/>
      <c r="C869" s="25"/>
      <c r="D869" s="25"/>
      <c r="E869" s="25"/>
      <c r="F869" s="25"/>
      <c r="G869" s="211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7"/>
      <c r="B870" s="25"/>
      <c r="C870" s="25"/>
      <c r="D870" s="25"/>
      <c r="E870" s="25"/>
      <c r="F870" s="25"/>
      <c r="G870" s="211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7"/>
      <c r="B871" s="25"/>
      <c r="C871" s="25"/>
      <c r="D871" s="25"/>
      <c r="E871" s="25"/>
      <c r="F871" s="25"/>
      <c r="G871" s="211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7"/>
      <c r="B872" s="25"/>
      <c r="C872" s="25"/>
      <c r="D872" s="25"/>
      <c r="E872" s="25"/>
      <c r="F872" s="25"/>
      <c r="G872" s="211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7"/>
      <c r="B873" s="25"/>
      <c r="C873" s="25"/>
      <c r="D873" s="25"/>
      <c r="E873" s="25"/>
      <c r="F873" s="25"/>
      <c r="G873" s="211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7"/>
      <c r="B874" s="25"/>
      <c r="C874" s="25"/>
      <c r="D874" s="25"/>
      <c r="E874" s="25"/>
      <c r="F874" s="25"/>
      <c r="G874" s="211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7"/>
      <c r="B875" s="25"/>
      <c r="C875" s="25"/>
      <c r="D875" s="25"/>
      <c r="E875" s="25"/>
      <c r="F875" s="25"/>
      <c r="G875" s="211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7"/>
      <c r="B876" s="25"/>
      <c r="C876" s="25"/>
      <c r="D876" s="25"/>
      <c r="E876" s="25"/>
      <c r="F876" s="25"/>
      <c r="G876" s="211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7"/>
      <c r="B877" s="25"/>
      <c r="C877" s="25"/>
      <c r="D877" s="25"/>
      <c r="E877" s="25"/>
      <c r="F877" s="25"/>
      <c r="G877" s="211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7"/>
      <c r="B878" s="25"/>
      <c r="C878" s="25"/>
      <c r="D878" s="25"/>
      <c r="E878" s="25"/>
      <c r="F878" s="25"/>
      <c r="G878" s="211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7"/>
      <c r="B879" s="25"/>
      <c r="C879" s="25"/>
      <c r="D879" s="25"/>
      <c r="E879" s="25"/>
      <c r="F879" s="25"/>
      <c r="G879" s="211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7"/>
      <c r="B880" s="25"/>
      <c r="C880" s="25"/>
      <c r="D880" s="25"/>
      <c r="E880" s="25"/>
      <c r="F880" s="25"/>
      <c r="G880" s="211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7"/>
      <c r="B881" s="25"/>
      <c r="C881" s="25"/>
      <c r="D881" s="25"/>
      <c r="E881" s="25"/>
      <c r="F881" s="25"/>
      <c r="G881" s="211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7"/>
      <c r="B882" s="25"/>
      <c r="C882" s="25"/>
      <c r="D882" s="25"/>
      <c r="E882" s="25"/>
      <c r="F882" s="25"/>
      <c r="G882" s="211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7"/>
      <c r="B883" s="25"/>
      <c r="C883" s="25"/>
      <c r="D883" s="25"/>
      <c r="E883" s="25"/>
      <c r="F883" s="25"/>
      <c r="G883" s="211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7"/>
      <c r="B884" s="25"/>
      <c r="C884" s="25"/>
      <c r="D884" s="25"/>
      <c r="E884" s="25"/>
      <c r="F884" s="25"/>
      <c r="G884" s="211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7"/>
      <c r="B885" s="25"/>
      <c r="C885" s="25"/>
      <c r="D885" s="25"/>
      <c r="E885" s="25"/>
      <c r="F885" s="25"/>
      <c r="G885" s="211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7"/>
      <c r="B886" s="25"/>
      <c r="C886" s="25"/>
      <c r="D886" s="25"/>
      <c r="E886" s="25"/>
      <c r="F886" s="25"/>
      <c r="G886" s="211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7"/>
      <c r="B887" s="25"/>
      <c r="C887" s="25"/>
      <c r="D887" s="25"/>
      <c r="E887" s="25"/>
      <c r="F887" s="25"/>
      <c r="G887" s="211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7"/>
      <c r="B888" s="25"/>
      <c r="C888" s="25"/>
      <c r="D888" s="25"/>
      <c r="E888" s="25"/>
      <c r="F888" s="25"/>
      <c r="G888" s="211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7"/>
      <c r="B889" s="25"/>
      <c r="C889" s="25"/>
      <c r="D889" s="25"/>
      <c r="E889" s="25"/>
      <c r="F889" s="25"/>
      <c r="G889" s="211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7"/>
      <c r="B890" s="25"/>
      <c r="C890" s="25"/>
      <c r="D890" s="25"/>
      <c r="E890" s="25"/>
      <c r="F890" s="25"/>
      <c r="G890" s="211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7"/>
      <c r="B891" s="25"/>
      <c r="C891" s="25"/>
      <c r="D891" s="25"/>
      <c r="E891" s="25"/>
      <c r="F891" s="25"/>
      <c r="G891" s="211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7"/>
      <c r="B892" s="25"/>
      <c r="C892" s="25"/>
      <c r="D892" s="25"/>
      <c r="E892" s="25"/>
      <c r="F892" s="25"/>
      <c r="G892" s="211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7"/>
      <c r="B893" s="25"/>
      <c r="C893" s="25"/>
      <c r="D893" s="25"/>
      <c r="E893" s="25"/>
      <c r="F893" s="25"/>
      <c r="G893" s="211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7"/>
      <c r="B894" s="25"/>
      <c r="C894" s="25"/>
      <c r="D894" s="25"/>
      <c r="E894" s="25"/>
      <c r="F894" s="25"/>
      <c r="G894" s="211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7"/>
      <c r="B895" s="25"/>
      <c r="C895" s="25"/>
      <c r="D895" s="25"/>
      <c r="E895" s="25"/>
      <c r="F895" s="25"/>
      <c r="G895" s="211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7"/>
      <c r="B896" s="25"/>
      <c r="C896" s="25"/>
      <c r="D896" s="25"/>
      <c r="E896" s="25"/>
      <c r="F896" s="25"/>
      <c r="G896" s="211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7"/>
      <c r="B897" s="25"/>
      <c r="C897" s="25"/>
      <c r="D897" s="25"/>
      <c r="E897" s="25"/>
      <c r="F897" s="25"/>
      <c r="G897" s="211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7"/>
      <c r="B898" s="25"/>
      <c r="C898" s="25"/>
      <c r="D898" s="25"/>
      <c r="E898" s="25"/>
      <c r="F898" s="25"/>
      <c r="G898" s="211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7"/>
      <c r="B899" s="25"/>
      <c r="C899" s="25"/>
      <c r="D899" s="25"/>
      <c r="E899" s="25"/>
      <c r="F899" s="25"/>
      <c r="G899" s="211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7"/>
      <c r="B900" s="25"/>
      <c r="C900" s="25"/>
      <c r="D900" s="25"/>
      <c r="E900" s="25"/>
      <c r="F900" s="25"/>
      <c r="G900" s="211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7"/>
      <c r="B901" s="25"/>
      <c r="C901" s="25"/>
      <c r="D901" s="25"/>
      <c r="E901" s="25"/>
      <c r="F901" s="25"/>
      <c r="G901" s="211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7"/>
      <c r="B902" s="25"/>
      <c r="C902" s="25"/>
      <c r="D902" s="25"/>
      <c r="E902" s="25"/>
      <c r="F902" s="25"/>
      <c r="G902" s="211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7"/>
      <c r="B903" s="25"/>
      <c r="C903" s="25"/>
      <c r="D903" s="25"/>
      <c r="E903" s="25"/>
      <c r="F903" s="25"/>
      <c r="G903" s="211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7"/>
      <c r="B904" s="25"/>
      <c r="C904" s="25"/>
      <c r="D904" s="25"/>
      <c r="E904" s="25"/>
      <c r="F904" s="25"/>
      <c r="G904" s="211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7"/>
      <c r="B905" s="25"/>
      <c r="C905" s="25"/>
      <c r="D905" s="25"/>
      <c r="E905" s="25"/>
      <c r="F905" s="25"/>
      <c r="G905" s="211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7"/>
      <c r="B906" s="25"/>
      <c r="C906" s="25"/>
      <c r="D906" s="25"/>
      <c r="E906" s="25"/>
      <c r="F906" s="25"/>
      <c r="G906" s="211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7"/>
      <c r="B907" s="25"/>
      <c r="C907" s="25"/>
      <c r="D907" s="25"/>
      <c r="E907" s="25"/>
      <c r="F907" s="25"/>
      <c r="G907" s="211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7"/>
      <c r="B908" s="25"/>
      <c r="C908" s="25"/>
      <c r="D908" s="25"/>
      <c r="E908" s="25"/>
      <c r="F908" s="25"/>
      <c r="G908" s="211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7"/>
      <c r="B909" s="25"/>
      <c r="C909" s="25"/>
      <c r="D909" s="25"/>
      <c r="E909" s="25"/>
      <c r="F909" s="25"/>
      <c r="G909" s="211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7"/>
      <c r="B910" s="25"/>
      <c r="C910" s="25"/>
      <c r="D910" s="25"/>
      <c r="E910" s="25"/>
      <c r="F910" s="25"/>
      <c r="G910" s="211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7"/>
      <c r="B911" s="25"/>
      <c r="C911" s="25"/>
      <c r="D911" s="25"/>
      <c r="E911" s="25"/>
      <c r="F911" s="25"/>
      <c r="G911" s="211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7"/>
      <c r="B912" s="25"/>
      <c r="C912" s="25"/>
      <c r="D912" s="25"/>
      <c r="E912" s="25"/>
      <c r="F912" s="25"/>
      <c r="G912" s="211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7"/>
      <c r="B913" s="25"/>
      <c r="C913" s="25"/>
      <c r="D913" s="25"/>
      <c r="E913" s="25"/>
      <c r="F913" s="25"/>
      <c r="G913" s="211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7"/>
      <c r="B914" s="25"/>
      <c r="C914" s="25"/>
      <c r="D914" s="25"/>
      <c r="E914" s="25"/>
      <c r="F914" s="25"/>
      <c r="G914" s="211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7"/>
      <c r="B915" s="25"/>
      <c r="C915" s="25"/>
      <c r="D915" s="25"/>
      <c r="E915" s="25"/>
      <c r="F915" s="25"/>
      <c r="G915" s="211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7"/>
      <c r="B916" s="25"/>
      <c r="C916" s="25"/>
      <c r="D916" s="25"/>
      <c r="E916" s="25"/>
      <c r="F916" s="25"/>
      <c r="G916" s="211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7"/>
      <c r="B917" s="25"/>
      <c r="C917" s="25"/>
      <c r="D917" s="25"/>
      <c r="E917" s="25"/>
      <c r="F917" s="25"/>
      <c r="G917" s="211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7"/>
      <c r="B918" s="25"/>
      <c r="C918" s="25"/>
      <c r="D918" s="25"/>
      <c r="E918" s="25"/>
      <c r="F918" s="25"/>
      <c r="G918" s="211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7"/>
      <c r="B919" s="25"/>
      <c r="C919" s="25"/>
      <c r="D919" s="25"/>
      <c r="E919" s="25"/>
      <c r="F919" s="25"/>
      <c r="G919" s="211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7"/>
      <c r="B920" s="25"/>
      <c r="C920" s="25"/>
      <c r="D920" s="25"/>
      <c r="E920" s="25"/>
      <c r="F920" s="25"/>
      <c r="G920" s="211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7"/>
      <c r="B921" s="25"/>
      <c r="C921" s="25"/>
      <c r="D921" s="25"/>
      <c r="E921" s="25"/>
      <c r="F921" s="25"/>
      <c r="G921" s="211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7"/>
      <c r="B922" s="25"/>
      <c r="C922" s="25"/>
      <c r="D922" s="25"/>
      <c r="E922" s="25"/>
      <c r="F922" s="25"/>
      <c r="G922" s="211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7"/>
      <c r="B923" s="25"/>
      <c r="C923" s="25"/>
      <c r="D923" s="25"/>
      <c r="E923" s="25"/>
      <c r="F923" s="25"/>
      <c r="G923" s="211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7"/>
      <c r="B924" s="25"/>
      <c r="C924" s="25"/>
      <c r="D924" s="25"/>
      <c r="E924" s="25"/>
      <c r="F924" s="25"/>
      <c r="G924" s="211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7"/>
      <c r="B925" s="25"/>
      <c r="C925" s="25"/>
      <c r="D925" s="25"/>
      <c r="E925" s="25"/>
      <c r="F925" s="25"/>
      <c r="G925" s="211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7"/>
      <c r="B926" s="25"/>
      <c r="C926" s="25"/>
      <c r="D926" s="25"/>
      <c r="E926" s="25"/>
      <c r="F926" s="25"/>
      <c r="G926" s="211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7"/>
      <c r="B927" s="25"/>
      <c r="C927" s="25"/>
      <c r="D927" s="25"/>
      <c r="E927" s="25"/>
      <c r="F927" s="25"/>
      <c r="G927" s="211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7"/>
      <c r="B928" s="25"/>
      <c r="C928" s="25"/>
      <c r="D928" s="25"/>
      <c r="E928" s="25"/>
      <c r="F928" s="25"/>
      <c r="G928" s="211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7"/>
      <c r="B929" s="25"/>
      <c r="C929" s="25"/>
      <c r="D929" s="25"/>
      <c r="E929" s="25"/>
      <c r="F929" s="25"/>
      <c r="G929" s="211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7"/>
      <c r="B930" s="25"/>
      <c r="C930" s="25"/>
      <c r="D930" s="25"/>
      <c r="E930" s="25"/>
      <c r="F930" s="25"/>
      <c r="G930" s="211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7"/>
      <c r="B931" s="25"/>
      <c r="C931" s="25"/>
      <c r="D931" s="25"/>
      <c r="E931" s="25"/>
      <c r="F931" s="25"/>
      <c r="G931" s="211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7"/>
      <c r="B932" s="25"/>
      <c r="C932" s="25"/>
      <c r="D932" s="25"/>
      <c r="E932" s="25"/>
      <c r="F932" s="25"/>
      <c r="G932" s="211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7"/>
      <c r="B933" s="25"/>
      <c r="C933" s="25"/>
      <c r="D933" s="25"/>
      <c r="E933" s="25"/>
      <c r="F933" s="25"/>
      <c r="G933" s="211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7"/>
      <c r="B934" s="25"/>
      <c r="C934" s="25"/>
      <c r="D934" s="25"/>
      <c r="E934" s="25"/>
      <c r="F934" s="25"/>
      <c r="G934" s="211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7"/>
      <c r="B935" s="25"/>
      <c r="C935" s="25"/>
      <c r="D935" s="25"/>
      <c r="E935" s="25"/>
      <c r="F935" s="25"/>
      <c r="G935" s="211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7"/>
      <c r="B936" s="25"/>
      <c r="C936" s="25"/>
      <c r="D936" s="25"/>
      <c r="E936" s="25"/>
      <c r="F936" s="25"/>
      <c r="G936" s="211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7"/>
      <c r="B937" s="25"/>
      <c r="C937" s="25"/>
      <c r="D937" s="25"/>
      <c r="E937" s="25"/>
      <c r="F937" s="25"/>
      <c r="G937" s="211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7"/>
      <c r="B938" s="25"/>
      <c r="C938" s="25"/>
      <c r="D938" s="25"/>
      <c r="E938" s="25"/>
      <c r="F938" s="25"/>
      <c r="G938" s="211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7"/>
      <c r="B939" s="25"/>
      <c r="C939" s="25"/>
      <c r="D939" s="25"/>
      <c r="E939" s="25"/>
      <c r="F939" s="25"/>
      <c r="G939" s="211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7"/>
      <c r="B940" s="25"/>
      <c r="C940" s="25"/>
      <c r="D940" s="25"/>
      <c r="E940" s="25"/>
      <c r="F940" s="25"/>
      <c r="G940" s="211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7"/>
      <c r="B941" s="25"/>
      <c r="C941" s="25"/>
      <c r="D941" s="25"/>
      <c r="E941" s="25"/>
      <c r="F941" s="25"/>
      <c r="G941" s="211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7"/>
      <c r="B942" s="25"/>
      <c r="C942" s="25"/>
      <c r="D942" s="25"/>
      <c r="E942" s="25"/>
      <c r="F942" s="25"/>
      <c r="G942" s="211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7"/>
      <c r="B943" s="25"/>
      <c r="C943" s="25"/>
      <c r="D943" s="25"/>
      <c r="E943" s="25"/>
      <c r="F943" s="25"/>
      <c r="G943" s="211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7"/>
      <c r="B944" s="25"/>
      <c r="C944" s="25"/>
      <c r="D944" s="25"/>
      <c r="E944" s="25"/>
      <c r="F944" s="25"/>
      <c r="G944" s="211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7"/>
      <c r="B945" s="25"/>
      <c r="C945" s="25"/>
      <c r="D945" s="25"/>
      <c r="E945" s="25"/>
      <c r="F945" s="25"/>
      <c r="G945" s="211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7"/>
      <c r="B946" s="25"/>
      <c r="C946" s="25"/>
      <c r="D946" s="25"/>
      <c r="E946" s="25"/>
      <c r="F946" s="25"/>
      <c r="G946" s="211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7"/>
      <c r="B947" s="25"/>
      <c r="C947" s="25"/>
      <c r="D947" s="25"/>
      <c r="E947" s="25"/>
      <c r="F947" s="25"/>
      <c r="G947" s="211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7"/>
      <c r="B948" s="25"/>
      <c r="C948" s="25"/>
      <c r="D948" s="25"/>
      <c r="E948" s="25"/>
      <c r="F948" s="25"/>
      <c r="G948" s="211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7"/>
      <c r="B949" s="25"/>
      <c r="C949" s="25"/>
      <c r="D949" s="25"/>
      <c r="E949" s="25"/>
      <c r="F949" s="25"/>
      <c r="G949" s="211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7"/>
      <c r="B950" s="25"/>
      <c r="C950" s="25"/>
      <c r="D950" s="25"/>
      <c r="E950" s="25"/>
      <c r="F950" s="25"/>
      <c r="G950" s="211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7"/>
      <c r="B951" s="25"/>
      <c r="C951" s="25"/>
      <c r="D951" s="25"/>
      <c r="E951" s="25"/>
      <c r="F951" s="25"/>
      <c r="G951" s="211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7"/>
      <c r="B952" s="25"/>
      <c r="C952" s="25"/>
      <c r="D952" s="25"/>
      <c r="E952" s="25"/>
      <c r="F952" s="25"/>
      <c r="G952" s="211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7"/>
      <c r="B953" s="25"/>
      <c r="C953" s="25"/>
      <c r="D953" s="25"/>
      <c r="E953" s="25"/>
      <c r="F953" s="25"/>
      <c r="G953" s="211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7"/>
      <c r="B954" s="25"/>
      <c r="C954" s="25"/>
      <c r="D954" s="25"/>
      <c r="E954" s="25"/>
      <c r="F954" s="25"/>
      <c r="G954" s="211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7"/>
      <c r="B955" s="25"/>
      <c r="C955" s="25"/>
      <c r="D955" s="25"/>
      <c r="E955" s="25"/>
      <c r="F955" s="25"/>
      <c r="G955" s="211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7"/>
      <c r="B956" s="25"/>
      <c r="C956" s="25"/>
      <c r="D956" s="25"/>
      <c r="E956" s="25"/>
      <c r="F956" s="25"/>
      <c r="G956" s="211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7"/>
      <c r="B957" s="25"/>
      <c r="C957" s="25"/>
      <c r="D957" s="25"/>
      <c r="E957" s="25"/>
      <c r="F957" s="25"/>
      <c r="G957" s="211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7"/>
      <c r="B958" s="25"/>
      <c r="C958" s="25"/>
      <c r="D958" s="25"/>
      <c r="E958" s="25"/>
      <c r="F958" s="25"/>
      <c r="G958" s="211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7"/>
      <c r="B959" s="25"/>
      <c r="C959" s="25"/>
      <c r="D959" s="25"/>
      <c r="E959" s="25"/>
      <c r="F959" s="25"/>
      <c r="G959" s="211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7"/>
      <c r="B960" s="25"/>
      <c r="C960" s="25"/>
      <c r="D960" s="25"/>
      <c r="E960" s="25"/>
      <c r="F960" s="25"/>
      <c r="G960" s="211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7"/>
      <c r="B961" s="25"/>
      <c r="C961" s="25"/>
      <c r="D961" s="25"/>
      <c r="E961" s="25"/>
      <c r="F961" s="25"/>
      <c r="G961" s="211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7"/>
      <c r="B962" s="25"/>
      <c r="C962" s="25"/>
      <c r="D962" s="25"/>
      <c r="E962" s="25"/>
      <c r="F962" s="25"/>
      <c r="G962" s="211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7"/>
      <c r="B963" s="25"/>
      <c r="C963" s="25"/>
      <c r="D963" s="25"/>
      <c r="E963" s="25"/>
      <c r="F963" s="25"/>
      <c r="G963" s="211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7"/>
      <c r="B964" s="25"/>
      <c r="C964" s="25"/>
      <c r="D964" s="25"/>
      <c r="E964" s="25"/>
      <c r="F964" s="25"/>
      <c r="G964" s="211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7"/>
      <c r="B965" s="25"/>
      <c r="C965" s="25"/>
      <c r="D965" s="25"/>
      <c r="E965" s="25"/>
      <c r="F965" s="25"/>
      <c r="G965" s="211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7"/>
      <c r="B966" s="25"/>
      <c r="C966" s="25"/>
      <c r="D966" s="25"/>
      <c r="E966" s="25"/>
      <c r="F966" s="25"/>
      <c r="G966" s="211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7"/>
      <c r="B967" s="25"/>
      <c r="C967" s="25"/>
      <c r="D967" s="25"/>
      <c r="E967" s="25"/>
      <c r="F967" s="25"/>
      <c r="G967" s="211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7"/>
      <c r="B968" s="25"/>
      <c r="C968" s="25"/>
      <c r="D968" s="25"/>
      <c r="E968" s="25"/>
      <c r="F968" s="25"/>
      <c r="G968" s="211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7"/>
      <c r="B969" s="25"/>
      <c r="C969" s="25"/>
      <c r="D969" s="25"/>
      <c r="E969" s="25"/>
      <c r="F969" s="25"/>
      <c r="G969" s="211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7"/>
      <c r="B970" s="25"/>
      <c r="C970" s="25"/>
      <c r="D970" s="25"/>
      <c r="E970" s="25"/>
      <c r="F970" s="25"/>
      <c r="G970" s="211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7"/>
      <c r="B971" s="25"/>
      <c r="C971" s="25"/>
      <c r="D971" s="25"/>
      <c r="E971" s="25"/>
      <c r="F971" s="25"/>
      <c r="G971" s="211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7"/>
      <c r="B972" s="25"/>
      <c r="C972" s="25"/>
      <c r="D972" s="25"/>
      <c r="E972" s="25"/>
      <c r="F972" s="25"/>
      <c r="G972" s="211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7"/>
      <c r="B973" s="25"/>
      <c r="C973" s="25"/>
      <c r="D973" s="25"/>
      <c r="E973" s="25"/>
      <c r="F973" s="25"/>
      <c r="G973" s="211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7"/>
      <c r="B974" s="25"/>
      <c r="C974" s="25"/>
      <c r="D974" s="25"/>
      <c r="E974" s="25"/>
      <c r="F974" s="25"/>
      <c r="G974" s="211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7"/>
      <c r="B975" s="25"/>
      <c r="C975" s="25"/>
      <c r="D975" s="25"/>
      <c r="E975" s="25"/>
      <c r="F975" s="25"/>
      <c r="G975" s="211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7"/>
      <c r="B976" s="25"/>
      <c r="C976" s="25"/>
      <c r="D976" s="25"/>
      <c r="E976" s="25"/>
      <c r="F976" s="25"/>
      <c r="G976" s="211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7"/>
      <c r="B977" s="25"/>
      <c r="C977" s="25"/>
      <c r="D977" s="25"/>
      <c r="E977" s="25"/>
      <c r="F977" s="25"/>
      <c r="G977" s="211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7"/>
      <c r="B978" s="25"/>
      <c r="C978" s="25"/>
      <c r="D978" s="25"/>
      <c r="E978" s="25"/>
      <c r="F978" s="25"/>
      <c r="G978" s="211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7"/>
      <c r="B979" s="25"/>
      <c r="C979" s="25"/>
      <c r="D979" s="25"/>
      <c r="E979" s="25"/>
      <c r="F979" s="25"/>
      <c r="G979" s="211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7"/>
      <c r="B980" s="25"/>
      <c r="C980" s="25"/>
      <c r="D980" s="25"/>
      <c r="E980" s="25"/>
      <c r="F980" s="25"/>
      <c r="G980" s="211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7"/>
      <c r="B981" s="25"/>
      <c r="C981" s="25"/>
      <c r="D981" s="25"/>
      <c r="E981" s="25"/>
      <c r="F981" s="25"/>
      <c r="G981" s="211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7"/>
      <c r="B982" s="25"/>
      <c r="C982" s="25"/>
      <c r="D982" s="25"/>
      <c r="E982" s="25"/>
      <c r="F982" s="25"/>
      <c r="G982" s="211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7"/>
      <c r="B983" s="25"/>
      <c r="C983" s="25"/>
      <c r="D983" s="25"/>
      <c r="E983" s="25"/>
      <c r="F983" s="25"/>
      <c r="G983" s="211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7"/>
      <c r="B984" s="25"/>
      <c r="C984" s="25"/>
      <c r="D984" s="25"/>
      <c r="E984" s="25"/>
      <c r="F984" s="25"/>
      <c r="G984" s="211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7"/>
      <c r="B985" s="25"/>
      <c r="C985" s="25"/>
      <c r="D985" s="25"/>
      <c r="E985" s="25"/>
      <c r="F985" s="25"/>
      <c r="G985" s="211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7"/>
      <c r="B986" s="25"/>
      <c r="C986" s="25"/>
      <c r="D986" s="25"/>
      <c r="E986" s="25"/>
      <c r="F986" s="25"/>
      <c r="G986" s="211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7"/>
      <c r="B987" s="25"/>
      <c r="C987" s="25"/>
      <c r="D987" s="25"/>
      <c r="E987" s="25"/>
      <c r="F987" s="25"/>
      <c r="G987" s="211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7"/>
      <c r="B988" s="25"/>
      <c r="C988" s="25"/>
      <c r="D988" s="25"/>
      <c r="E988" s="25"/>
      <c r="F988" s="25"/>
      <c r="G988" s="211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7"/>
      <c r="B989" s="25"/>
      <c r="C989" s="25"/>
      <c r="D989" s="25"/>
      <c r="E989" s="25"/>
      <c r="F989" s="25"/>
      <c r="G989" s="211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7"/>
      <c r="B990" s="25"/>
      <c r="C990" s="25"/>
      <c r="D990" s="25"/>
      <c r="E990" s="25"/>
      <c r="F990" s="25"/>
      <c r="G990" s="211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7"/>
      <c r="B991" s="25"/>
      <c r="C991" s="25"/>
      <c r="D991" s="25"/>
      <c r="E991" s="25"/>
      <c r="F991" s="25"/>
      <c r="G991" s="211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7"/>
      <c r="B992" s="25"/>
      <c r="C992" s="25"/>
      <c r="D992" s="25"/>
      <c r="E992" s="25"/>
      <c r="F992" s="25"/>
      <c r="G992" s="211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7"/>
      <c r="B993" s="25"/>
      <c r="C993" s="25"/>
      <c r="D993" s="25"/>
      <c r="E993" s="25"/>
      <c r="F993" s="25"/>
      <c r="G993" s="211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7"/>
      <c r="B994" s="25"/>
      <c r="C994" s="25"/>
      <c r="D994" s="25"/>
      <c r="E994" s="25"/>
      <c r="F994" s="25"/>
      <c r="G994" s="211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7"/>
      <c r="B995" s="25"/>
      <c r="C995" s="25"/>
      <c r="D995" s="25"/>
      <c r="E995" s="25"/>
      <c r="F995" s="25"/>
      <c r="G995" s="211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7"/>
      <c r="B996" s="25"/>
      <c r="C996" s="25"/>
      <c r="D996" s="25"/>
      <c r="E996" s="25"/>
      <c r="F996" s="25"/>
      <c r="G996" s="211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7"/>
      <c r="B997" s="25"/>
      <c r="C997" s="25"/>
      <c r="D997" s="25"/>
      <c r="E997" s="25"/>
      <c r="F997" s="25"/>
      <c r="G997" s="211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231" customWidth="1"/>
    <col min="2" max="2" width="39.42578125" style="231" customWidth="1"/>
    <col min="3" max="3" width="22.7109375" style="231" customWidth="1"/>
    <col min="4" max="4" width="4.28515625" style="231" customWidth="1"/>
    <col min="5" max="5" width="22.7109375" style="60" customWidth="1"/>
    <col min="6" max="6" width="4.28515625" style="231" customWidth="1"/>
    <col min="7" max="7" width="12.7109375" style="231" customWidth="1"/>
    <col min="8" max="8" width="39" style="231" customWidth="1"/>
    <col min="9" max="9" width="23.5703125" style="231" customWidth="1"/>
    <col min="10" max="10" width="4.28515625" style="231" customWidth="1"/>
    <col min="11" max="11" width="23.5703125" style="64" customWidth="1"/>
    <col min="12" max="13" width="22" style="231" bestFit="1" customWidth="1"/>
    <col min="14" max="14" width="17.42578125" style="231" bestFit="1" customWidth="1"/>
    <col min="15" max="23" width="10.7109375" style="231" customWidth="1"/>
    <col min="24" max="16384" width="14.42578125" style="231"/>
  </cols>
  <sheetData>
    <row r="1" spans="1:26" ht="15.75" customHeight="1" x14ac:dyDescent="0.2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54" t="s">
        <v>38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54" t="s">
        <v>39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54" t="s">
        <v>2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54" t="s">
        <v>556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2022</v>
      </c>
      <c r="D10" s="7"/>
      <c r="E10" s="7">
        <v>2021</v>
      </c>
      <c r="F10" s="3"/>
      <c r="G10" s="4"/>
      <c r="H10" s="3" t="s">
        <v>4</v>
      </c>
      <c r="I10" s="7">
        <v>2022</v>
      </c>
      <c r="J10" s="7"/>
      <c r="K10" s="7">
        <v>2021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40</v>
      </c>
      <c r="C12" s="88">
        <f>+C14+C18+C23+C29</f>
        <v>1041330532.17</v>
      </c>
      <c r="D12" s="88"/>
      <c r="E12" s="89">
        <f>+E14+E18+E23+E29</f>
        <v>895384196.77999997</v>
      </c>
      <c r="F12" s="9"/>
      <c r="G12" s="10"/>
      <c r="H12" s="13" t="s">
        <v>40</v>
      </c>
      <c r="I12" s="88">
        <f>I14+I25+I23</f>
        <v>960165849.0999999</v>
      </c>
      <c r="J12" s="100"/>
      <c r="K12" s="88">
        <f>K14+K25+K23</f>
        <v>707282852.32999992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90"/>
      <c r="D13" s="90"/>
      <c r="E13" s="91"/>
      <c r="F13" s="3"/>
      <c r="G13" s="10"/>
      <c r="H13" s="13"/>
      <c r="I13" s="88"/>
      <c r="J13" s="88"/>
      <c r="K13" s="10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8">
        <f>SUM(C15:C16)</f>
        <v>170291666.90000001</v>
      </c>
      <c r="D14" s="88"/>
      <c r="E14" s="89">
        <f>SUM(E15:E16)</f>
        <v>32210919</v>
      </c>
      <c r="F14" s="3"/>
      <c r="G14" s="10">
        <v>24</v>
      </c>
      <c r="H14" s="9" t="s">
        <v>10</v>
      </c>
      <c r="I14" s="88">
        <f>SUM(I15:I20)</f>
        <v>223354052.19</v>
      </c>
      <c r="J14" s="88"/>
      <c r="K14" s="88">
        <f>SUM(K15:K20)</f>
        <v>115194578.42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41</v>
      </c>
      <c r="C15" s="90">
        <f>(IFERROR(VLOOKUP(A15,'2022'!$A$2:$F$625,6,0),0))</f>
        <v>0</v>
      </c>
      <c r="D15" s="90"/>
      <c r="E15" s="90">
        <f>(IFERROR(VLOOKUP(A15,'2021'!$A$2:$F$605,6,0),0))</f>
        <v>0</v>
      </c>
      <c r="F15" s="3"/>
      <c r="G15" s="4">
        <v>2401</v>
      </c>
      <c r="H15" s="43" t="s">
        <v>42</v>
      </c>
      <c r="I15" s="90">
        <f>(IFERROR(VLOOKUP(G15,'2022'!$A$2:$F$625,6,0),0))</f>
        <v>137371648.75</v>
      </c>
      <c r="J15" s="90"/>
      <c r="K15" s="90">
        <f>(IFERROR(VLOOKUP(G15,'2021'!$A$2:$F$605,6,0),0))</f>
        <v>53586078.450000003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43</v>
      </c>
      <c r="C16" s="90">
        <f>(IFERROR(VLOOKUP(A16,'2022'!$A$2:$F$625,6,0),0))</f>
        <v>170291666.90000001</v>
      </c>
      <c r="D16" s="90"/>
      <c r="E16" s="90">
        <f>(IFERROR(VLOOKUP(A16,'2021'!$A$2:$F$605,6,0),0))</f>
        <v>32210919</v>
      </c>
      <c r="F16" s="14"/>
      <c r="G16" s="4">
        <v>2407</v>
      </c>
      <c r="H16" s="230" t="s">
        <v>44</v>
      </c>
      <c r="I16" s="90">
        <f>(IFERROR(VLOOKUP(G16,'2022'!$A$2:$F$625,6,0),0))</f>
        <v>-12999980</v>
      </c>
      <c r="J16" s="90"/>
      <c r="K16" s="90">
        <f>(IFERROR(VLOOKUP(G16,'2021'!$A$2:$F$605,6,0),0))</f>
        <v>-2692904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6"/>
      <c r="D17" s="90"/>
      <c r="E17" s="91"/>
      <c r="F17" s="14"/>
      <c r="G17" s="4">
        <v>2424</v>
      </c>
      <c r="H17" s="3" t="s">
        <v>45</v>
      </c>
      <c r="I17" s="90">
        <f>(IFERROR(VLOOKUP(G17,'2022'!$A$2:$F$625,6,0),0))</f>
        <v>67969499</v>
      </c>
      <c r="J17" s="90"/>
      <c r="K17" s="90">
        <f>(IFERROR(VLOOKUP(G17,'2021'!$A$2:$F$605,6,0),0))</f>
        <v>22676656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8">
        <f>SUM(C19:C21)</f>
        <v>314333626</v>
      </c>
      <c r="D18" s="88"/>
      <c r="E18" s="89">
        <f>SUM(E19:E21)</f>
        <v>178508281</v>
      </c>
      <c r="F18" s="3"/>
      <c r="G18" s="4">
        <v>2436</v>
      </c>
      <c r="H18" s="3" t="s">
        <v>47</v>
      </c>
      <c r="I18" s="90">
        <f>(IFERROR(VLOOKUP(G18,'2022'!$A$2:$F$625,6,0),0))</f>
        <v>18706116</v>
      </c>
      <c r="J18" s="90"/>
      <c r="K18" s="90">
        <f>(IFERROR(VLOOKUP(G18,'2021'!$A$2:$F$605,6,0),0))</f>
        <v>30865602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46</v>
      </c>
      <c r="C19" s="90">
        <f>(IFERROR(VLOOKUP(A19,'2022'!$A$2:$F$625,6,0),0))</f>
        <v>0</v>
      </c>
      <c r="D19" s="90"/>
      <c r="E19" s="90">
        <f>(IFERROR(VLOOKUP(A19,'2021'!$A$2:$F$605,6,0),0))</f>
        <v>11789060</v>
      </c>
      <c r="F19" s="3"/>
      <c r="G19" s="4">
        <v>2440</v>
      </c>
      <c r="H19" s="3" t="s">
        <v>49</v>
      </c>
      <c r="I19" s="90">
        <f>(IFERROR(VLOOKUP(G19,'2022'!$A$2:$F$625,6,0),0))</f>
        <v>0</v>
      </c>
      <c r="J19" s="90"/>
      <c r="K19" s="90">
        <f>(IFERROR(VLOOKUP(G19,'2021'!$A$2:$F$605,6,0),0))</f>
        <v>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48</v>
      </c>
      <c r="C20" s="90">
        <f>(IFERROR(VLOOKUP(A20,'2022'!$A$2:$F$625,6,0),0))</f>
        <v>245500543</v>
      </c>
      <c r="D20" s="90"/>
      <c r="E20" s="90">
        <f>(IFERROR(VLOOKUP(A20,'2021'!$A$2:$F$605,6,0),0))</f>
        <v>98937331</v>
      </c>
      <c r="F20" s="3"/>
      <c r="G20" s="4">
        <v>2490</v>
      </c>
      <c r="H20" s="3" t="s">
        <v>50</v>
      </c>
      <c r="I20" s="90">
        <f>(IFERROR(VLOOKUP(G20,'2022'!$A$2:$F$625,6,0),0))</f>
        <v>12306768.439999999</v>
      </c>
      <c r="J20" s="90"/>
      <c r="K20" s="90">
        <f>(IFERROR(VLOOKUP(G20,'2021'!$A$2:$F$605,6,0),0))</f>
        <v>10759145.970000001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51</v>
      </c>
      <c r="C21" s="90">
        <f>(IFERROR(VLOOKUP(A21,'2022'!$A$2:$F$625,6,0),0))</f>
        <v>68833083</v>
      </c>
      <c r="D21" s="90"/>
      <c r="E21" s="90">
        <f>(IFERROR(VLOOKUP(A21,'2021'!$A$2:$F$605,6,0),0))</f>
        <v>67781890</v>
      </c>
      <c r="F21" s="3"/>
      <c r="G21" s="4"/>
      <c r="H21" s="3"/>
      <c r="I21" s="90"/>
      <c r="J21" s="90"/>
      <c r="K21" s="9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90"/>
      <c r="D22" s="90"/>
      <c r="E22" s="91"/>
      <c r="F22" s="3"/>
      <c r="G22" s="4"/>
      <c r="H22" s="3"/>
      <c r="I22" s="90"/>
      <c r="J22" s="90"/>
      <c r="K22" s="9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8">
        <f>SUM(C24:C27)</f>
        <v>523634259.59000003</v>
      </c>
      <c r="D23" s="88"/>
      <c r="E23" s="89">
        <f>SUM(E24:E27)</f>
        <v>484304801.56</v>
      </c>
      <c r="F23" s="3"/>
      <c r="G23" s="10">
        <v>25</v>
      </c>
      <c r="H23" s="9" t="s">
        <v>52</v>
      </c>
      <c r="I23" s="88">
        <f>I24</f>
        <v>736811796.90999997</v>
      </c>
      <c r="J23" s="90"/>
      <c r="K23" s="88">
        <f>K24</f>
        <v>592088273.90999997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54</v>
      </c>
      <c r="C24" s="90">
        <f>(IFERROR(VLOOKUP(A24,'2022'!$A$2:$F$625,6,0),0))</f>
        <v>378930555.92000002</v>
      </c>
      <c r="D24" s="90"/>
      <c r="E24" s="90">
        <f>(IFERROR(VLOOKUP(A24,'2021'!$A$2:$F$605,6,0),0))</f>
        <v>225512407.78</v>
      </c>
      <c r="F24" s="3"/>
      <c r="G24" s="4">
        <v>2511</v>
      </c>
      <c r="H24" s="3" t="s">
        <v>53</v>
      </c>
      <c r="I24" s="90">
        <f>(IFERROR(VLOOKUP(G24,'2022'!$A$2:$F$625,6,0),0))</f>
        <v>736811796.90999997</v>
      </c>
      <c r="J24" s="90"/>
      <c r="K24" s="90">
        <f>(IFERROR(VLOOKUP(G24,'2021'!$A$2:$F$605,6,0),0))</f>
        <v>592088273.90999997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8" t="s">
        <v>55</v>
      </c>
      <c r="C25" s="90">
        <f>(IFERROR(VLOOKUP(A25,'2022'!$A$2:$F$625,6,0),0))</f>
        <v>146640145.88</v>
      </c>
      <c r="D25" s="90"/>
      <c r="E25" s="90">
        <f>(IFERROR(VLOOKUP(A25,'2021'!$A$2:$F$605,6,0),0))</f>
        <v>222756443.02000001</v>
      </c>
      <c r="F25" s="3"/>
      <c r="G25" s="10"/>
      <c r="H25" s="9"/>
      <c r="I25" s="88"/>
      <c r="J25" s="90"/>
      <c r="K25" s="8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8" t="s">
        <v>56</v>
      </c>
      <c r="C26" s="90">
        <f>(IFERROR(VLOOKUP(A26,'2022'!$A$2:$F$625,6,0),0))</f>
        <v>-32331680.739999998</v>
      </c>
      <c r="D26" s="90"/>
      <c r="E26" s="90">
        <f>(IFERROR(VLOOKUP(A26,'2021'!$A$2:$F$605,6,0),0))</f>
        <v>8147143.5300000003</v>
      </c>
      <c r="F26" s="3"/>
      <c r="G26" s="4"/>
      <c r="H26" s="230"/>
      <c r="I26" s="90"/>
      <c r="J26" s="90"/>
      <c r="K26" s="9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57</v>
      </c>
      <c r="C27" s="90">
        <f>(IFERROR(VLOOKUP(A27,'2022'!$A$2:$F$625,6,0),0))</f>
        <v>30395238.530000001</v>
      </c>
      <c r="D27" s="90"/>
      <c r="E27" s="90">
        <f>(IFERROR(VLOOKUP(A27,'2021'!$A$2:$F$605,6,0),0))</f>
        <v>27888807.23</v>
      </c>
      <c r="F27" s="3"/>
      <c r="G27" s="4"/>
      <c r="H27" s="230"/>
      <c r="I27" s="90"/>
      <c r="J27" s="90"/>
      <c r="K27" s="10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6"/>
      <c r="D28" s="90"/>
      <c r="E28" s="91"/>
      <c r="F28" s="3"/>
      <c r="G28" s="4"/>
      <c r="H28" s="230"/>
      <c r="I28" s="90"/>
      <c r="J28" s="90"/>
      <c r="K28" s="10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7">
        <f>SUM(C30:C32)</f>
        <v>33070979.68</v>
      </c>
      <c r="D29" s="90"/>
      <c r="E29" s="89">
        <f>SUM(E30:E32)</f>
        <v>200360195.22</v>
      </c>
      <c r="F29" s="3"/>
      <c r="G29" s="4"/>
      <c r="H29" s="230"/>
      <c r="I29" s="90"/>
      <c r="J29" s="90"/>
      <c r="K29" s="102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58</v>
      </c>
      <c r="C30" s="90">
        <f>(IFERROR(VLOOKUP(A30,'2022'!$A$2:$F$625,6,0),0))</f>
        <v>9292247</v>
      </c>
      <c r="D30" s="90"/>
      <c r="E30" s="90">
        <f>(IFERROR(VLOOKUP(A30,'2021'!$A$2:$F$605,6,0),0))</f>
        <v>9292247</v>
      </c>
      <c r="F30" s="3"/>
      <c r="G30" s="10"/>
      <c r="H30" s="9" t="s">
        <v>15</v>
      </c>
      <c r="I30" s="88">
        <f>I32</f>
        <v>85394444</v>
      </c>
      <c r="J30" s="88"/>
      <c r="K30" s="88">
        <f>K32</f>
        <v>81395952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8">
        <v>1906</v>
      </c>
      <c r="B31" s="58" t="s">
        <v>59</v>
      </c>
      <c r="C31" s="90">
        <f>(IFERROR(VLOOKUP(A31,'2022'!$A$2:$F$625,6,0),0))</f>
        <v>1734289</v>
      </c>
      <c r="D31" s="90"/>
      <c r="E31" s="90">
        <f>(IFERROR(VLOOKUP(A31,'2021'!$A$2:$F$605,6,0),0))</f>
        <v>538265</v>
      </c>
      <c r="F31" s="3"/>
      <c r="I31" s="88"/>
      <c r="J31" s="88"/>
      <c r="K31" s="10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60</v>
      </c>
      <c r="C32" s="90">
        <f>(IFERROR(VLOOKUP(A32,'2022'!$A$2:$F$625,6,0),0))</f>
        <v>22044443.68</v>
      </c>
      <c r="D32" s="90"/>
      <c r="E32" s="90">
        <f>(IFERROR(VLOOKUP(A32,'2021'!$A$2:$F$605,6,0),0))</f>
        <v>190529683.22</v>
      </c>
      <c r="F32" s="3"/>
      <c r="G32" s="10">
        <v>27</v>
      </c>
      <c r="H32" s="9" t="s">
        <v>61</v>
      </c>
      <c r="I32" s="88">
        <f>I33</f>
        <v>85394444</v>
      </c>
      <c r="J32" s="88"/>
      <c r="K32" s="88">
        <f>K33</f>
        <v>81395952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3"/>
      <c r="D33" s="93"/>
      <c r="E33" s="94"/>
      <c r="F33" s="3"/>
      <c r="G33" s="4">
        <v>2701</v>
      </c>
      <c r="H33" s="3" t="s">
        <v>17</v>
      </c>
      <c r="I33" s="90">
        <f>(IFERROR(VLOOKUP(G33,'2022'!$A$2:$F$625,6,0),0))</f>
        <v>85394444</v>
      </c>
      <c r="J33" s="90"/>
      <c r="K33" s="90">
        <f>(IFERROR(VLOOKUP(G33,'2021'!$A$2:$F$605,6,0),0))</f>
        <v>81395952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8">
        <f>+C39+C36+C62</f>
        <v>8097102936.1700001</v>
      </c>
      <c r="D34" s="88"/>
      <c r="E34" s="89">
        <f>E36+E39+E62</f>
        <v>8030492872.5100012</v>
      </c>
      <c r="F34" s="3"/>
      <c r="G34" s="10"/>
      <c r="H34" s="9"/>
      <c r="I34" s="100"/>
      <c r="J34" s="100"/>
      <c r="K34" s="10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90"/>
      <c r="D35" s="90"/>
      <c r="E35" s="91"/>
      <c r="F35" s="3"/>
      <c r="G35" s="4"/>
      <c r="H35" s="5" t="s">
        <v>19</v>
      </c>
      <c r="I35" s="88">
        <f>I12+I30</f>
        <v>1045560293.0999999</v>
      </c>
      <c r="J35" s="88"/>
      <c r="K35" s="88">
        <f>K12+K30</f>
        <v>788678804.32999992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8">
        <f>C37</f>
        <v>1000</v>
      </c>
      <c r="D36" s="90"/>
      <c r="E36" s="89">
        <f>E37</f>
        <v>1000</v>
      </c>
      <c r="F36" s="3"/>
      <c r="G36" s="4"/>
      <c r="H36" s="5"/>
      <c r="I36" s="88"/>
      <c r="J36" s="88"/>
      <c r="K36" s="8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520</v>
      </c>
      <c r="C37" s="90">
        <f>(IFERROR(VLOOKUP(A37,'2022'!$A$2:$F$625,6,0),0))</f>
        <v>1000</v>
      </c>
      <c r="D37" s="90"/>
      <c r="E37" s="90">
        <f>(IFERROR(VLOOKUP(A37,'2021'!$A$2:$F$605,6,0),0))</f>
        <v>1000</v>
      </c>
      <c r="F37" s="3"/>
      <c r="G37" s="4"/>
      <c r="H37" s="5"/>
      <c r="I37" s="88"/>
      <c r="J37" s="88"/>
      <c r="K37" s="10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90"/>
      <c r="D38" s="90"/>
      <c r="E38" s="95"/>
      <c r="F38" s="3"/>
      <c r="G38" s="4"/>
      <c r="H38" s="5" t="s">
        <v>20</v>
      </c>
      <c r="I38" s="104"/>
      <c r="J38" s="90"/>
      <c r="K38" s="10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62</v>
      </c>
      <c r="C39" s="88">
        <f>SUM(C40:C54)</f>
        <v>7587814866.7300005</v>
      </c>
      <c r="D39" s="88"/>
      <c r="E39" s="89">
        <f>SUM(E40:E54)</f>
        <v>7527939964.8700008</v>
      </c>
      <c r="F39" s="3"/>
      <c r="G39" s="4"/>
      <c r="H39" s="5"/>
      <c r="I39" s="104"/>
      <c r="J39" s="90"/>
      <c r="K39" s="10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63</v>
      </c>
      <c r="C40" s="90">
        <f>(IFERROR(VLOOKUP(A40,'2022'!$A$2:$F$625,6,0),0))</f>
        <v>1999777166.71</v>
      </c>
      <c r="D40" s="90"/>
      <c r="E40" s="90">
        <f>(IFERROR(VLOOKUP(A40,'2021'!$A$2:$F$605,6,0),0))</f>
        <v>1999777166.71</v>
      </c>
      <c r="F40" s="3"/>
      <c r="G40" s="4"/>
      <c r="H40" s="5"/>
      <c r="I40" s="104"/>
      <c r="J40" s="90"/>
      <c r="K40" s="10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521</v>
      </c>
      <c r="C41" s="90">
        <f>(IFERROR(VLOOKUP(A41,'2022'!$A$2:$F$625,6,0),0))</f>
        <v>0</v>
      </c>
      <c r="D41" s="90"/>
      <c r="E41" s="90">
        <f>(IFERROR(VLOOKUP(A41,'2021'!$A$2:$F$605,6,0),0))</f>
        <v>145749716.55000001</v>
      </c>
      <c r="F41" s="3"/>
      <c r="G41" s="260">
        <v>31</v>
      </c>
      <c r="H41" s="259" t="s">
        <v>21</v>
      </c>
      <c r="I41" s="104"/>
      <c r="J41" s="90"/>
      <c r="K41" s="10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64</v>
      </c>
      <c r="C42" s="90">
        <f>(IFERROR(VLOOKUP(A42,'2022'!$A$2:$F$625,6,0),0))</f>
        <v>527547908.51999998</v>
      </c>
      <c r="D42" s="90"/>
      <c r="E42" s="90">
        <f>(IFERROR(VLOOKUP(A42,'2021'!$A$2:$F$605,6,0),0))</f>
        <v>325719299.44999999</v>
      </c>
      <c r="F42" s="3"/>
      <c r="G42" s="260"/>
      <c r="H42" s="259"/>
      <c r="I42" s="100">
        <f>SUM(I43:I46)</f>
        <v>8092873175.2399998</v>
      </c>
      <c r="J42" s="88"/>
      <c r="K42" s="88">
        <f>SUM(K43:K47)</f>
        <v>8137198264.9599991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66</v>
      </c>
      <c r="C43" s="90">
        <f>(IFERROR(VLOOKUP(A43,'2022'!$A$2:$F$625,6,0),0))</f>
        <v>364749104.98000002</v>
      </c>
      <c r="D43" s="90"/>
      <c r="E43" s="90">
        <f>(IFERROR(VLOOKUP(A43,'2021'!$A$2:$F$605,6,0),0))</f>
        <v>309001021.38</v>
      </c>
      <c r="F43" s="3"/>
      <c r="G43" s="4">
        <v>3105</v>
      </c>
      <c r="H43" s="18" t="s">
        <v>65</v>
      </c>
      <c r="I43" s="90">
        <f>(IFERROR(VLOOKUP(G43,'2022'!$A$2:$F$625,6,0),0))</f>
        <v>2135861251.4400001</v>
      </c>
      <c r="J43" s="90"/>
      <c r="K43" s="90">
        <f>(IFERROR(VLOOKUP(G43,'2021'!$A$2:$F$605,6,0),0))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68</v>
      </c>
      <c r="C44" s="90">
        <f>(IFERROR(VLOOKUP(A44,'2022'!$A$2:$F$625,6,0),0))</f>
        <v>3365839151.6799998</v>
      </c>
      <c r="D44" s="90"/>
      <c r="E44" s="90">
        <f>(IFERROR(VLOOKUP(A44,'2021'!$A$2:$F$605,6,0),0))</f>
        <v>3220089435.1300001</v>
      </c>
      <c r="F44" s="3"/>
      <c r="G44" s="4">
        <v>3109</v>
      </c>
      <c r="H44" s="18" t="s">
        <v>67</v>
      </c>
      <c r="I44" s="90">
        <f>(IFERROR(VLOOKUP(G44,'2022'!$A$2:$F$625,6,0),0))</f>
        <v>6017772270.8000002</v>
      </c>
      <c r="J44" s="90"/>
      <c r="K44" s="90">
        <f>(IFERROR(VLOOKUP(G44,'2021'!$A$2:$F$605,6,0),0))</f>
        <v>5839716020.9399996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70</v>
      </c>
      <c r="C45" s="90">
        <f>(IFERROR(VLOOKUP(A45,'2022'!$A$2:$F$625,6,0),0))</f>
        <v>65631390</v>
      </c>
      <c r="D45" s="90"/>
      <c r="E45" s="90">
        <f>(IFERROR(VLOOKUP(A45,'2021'!$A$2:$F$605,6,0),0))</f>
        <v>65631390</v>
      </c>
      <c r="F45" s="3"/>
      <c r="G45" s="4">
        <v>3110</v>
      </c>
      <c r="H45" s="152" t="s">
        <v>69</v>
      </c>
      <c r="I45" s="90">
        <f>'ANEXO 3'!D41</f>
        <v>-60760347</v>
      </c>
      <c r="J45" s="90"/>
      <c r="K45" s="90">
        <f>'ANEXO 3'!F41</f>
        <v>161620992.57999998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71</v>
      </c>
      <c r="C46" s="90">
        <f>(IFERROR(VLOOKUP(A46,'2022'!$A$2:$F$625,6,0),0))</f>
        <v>2103941233</v>
      </c>
      <c r="D46" s="90"/>
      <c r="E46" s="90">
        <f>(IFERROR(VLOOKUP(A46,'2021'!$A$2:$F$605,6,0),0))</f>
        <v>2103941233</v>
      </c>
      <c r="F46" s="3"/>
      <c r="G46" s="4"/>
      <c r="H46" s="19"/>
      <c r="I46" s="90"/>
      <c r="J46" s="90"/>
      <c r="K46" s="9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72</v>
      </c>
      <c r="C47" s="90">
        <f>(IFERROR(VLOOKUP(A47,'2022'!$A$2:$F$625,6,0),0))</f>
        <v>8736473</v>
      </c>
      <c r="D47" s="90"/>
      <c r="E47" s="90">
        <f>(IFERROR(VLOOKUP(A47,'2021'!$A$2:$F$605,6,0),0))</f>
        <v>8736473</v>
      </c>
      <c r="F47" s="3"/>
      <c r="G47" s="4"/>
      <c r="H47" s="19"/>
      <c r="I47" s="90"/>
      <c r="J47" s="90"/>
      <c r="K47" s="10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73</v>
      </c>
      <c r="C48" s="90">
        <f>(IFERROR(VLOOKUP(A48,'2022'!$A$2:$F$625,6,0),0))</f>
        <v>413616254.17000002</v>
      </c>
      <c r="D48" s="90"/>
      <c r="E48" s="90">
        <f>(IFERROR(VLOOKUP(A48,'2021'!$A$2:$F$605,6,0),0))</f>
        <v>368932204.17000002</v>
      </c>
      <c r="F48" s="3"/>
      <c r="G48" s="4"/>
      <c r="H48" s="19"/>
      <c r="I48" s="90"/>
      <c r="J48" s="90"/>
      <c r="K48" s="10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8" t="s">
        <v>74</v>
      </c>
      <c r="C49" s="90">
        <f>(IFERROR(VLOOKUP(A49,'2022'!$A$2:$F$625,6,0),0))</f>
        <v>1515022332.96</v>
      </c>
      <c r="D49" s="90"/>
      <c r="E49" s="90">
        <f>(IFERROR(VLOOKUP(A49,'2021'!$A$2:$F$605,6,0),0))</f>
        <v>1464077877.5599999</v>
      </c>
      <c r="F49" s="3"/>
      <c r="G49" s="4"/>
      <c r="H49" s="19"/>
      <c r="I49" s="90"/>
      <c r="J49" s="90"/>
      <c r="K49" s="102"/>
      <c r="L49" s="25"/>
      <c r="M49" s="21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5">
        <v>1675</v>
      </c>
      <c r="B50" s="56" t="s">
        <v>75</v>
      </c>
      <c r="C50" s="90">
        <f>(IFERROR(VLOOKUP(A50,'2022'!$A$2:$F$625,6,0),0))</f>
        <v>82000000</v>
      </c>
      <c r="D50" s="90"/>
      <c r="E50" s="90">
        <f>(IFERROR(VLOOKUP(A50,'2021'!$A$2:$F$605,6,0),0))</f>
        <v>82000000</v>
      </c>
      <c r="F50" s="3"/>
      <c r="G50" s="219"/>
      <c r="H50" s="219"/>
      <c r="I50" s="106"/>
      <c r="J50" s="106"/>
      <c r="K50" s="106"/>
      <c r="L50" s="25"/>
      <c r="M50" s="21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6" t="s">
        <v>76</v>
      </c>
      <c r="C51" s="90">
        <f>(IFERROR(VLOOKUP(A51,'2022'!$A$2:$F$625,6,0),0))</f>
        <v>1003911</v>
      </c>
      <c r="D51" s="90"/>
      <c r="E51" s="90">
        <f>(IFERROR(VLOOKUP(A51,'2021'!$A$2:$F$605,6,0),0))</f>
        <v>1003911</v>
      </c>
      <c r="F51" s="3"/>
      <c r="G51" s="4"/>
      <c r="H51" s="5" t="s">
        <v>22</v>
      </c>
      <c r="I51" s="88">
        <f>+I42</f>
        <v>8092873175.2399998</v>
      </c>
      <c r="J51" s="88"/>
      <c r="K51" s="88">
        <f>+K42</f>
        <v>8137198264.9599991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77</v>
      </c>
      <c r="C52" s="90">
        <f>(IFERROR(VLOOKUP(A52,'2022'!$A$2:$F$625,6,0),0))</f>
        <v>8383000</v>
      </c>
      <c r="D52" s="90"/>
      <c r="E52" s="90">
        <f>(IFERROR(VLOOKUP(A52,'2021'!$A$2:$F$605,6,0),0))</f>
        <v>8383000</v>
      </c>
      <c r="F52" s="3"/>
      <c r="G52" s="4"/>
      <c r="H52" s="5"/>
      <c r="I52" s="100"/>
      <c r="J52" s="100"/>
      <c r="K52" s="10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58" t="s">
        <v>522</v>
      </c>
      <c r="C53" s="90">
        <f>(IFERROR(VLOOKUP(A53,'2022'!$A$2:$F$625,6,0),0))</f>
        <v>-2868433059.29</v>
      </c>
      <c r="D53" s="90"/>
      <c r="E53" s="90">
        <f>(IFERROR(VLOOKUP(A53,'2021'!$A$2:$F$605,6,0),0))</f>
        <v>-2575102763.0799999</v>
      </c>
      <c r="F53" s="3"/>
      <c r="G53" s="4"/>
      <c r="H53" s="20"/>
      <c r="I53" s="104"/>
      <c r="J53" s="90"/>
      <c r="K53" s="10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58"/>
      <c r="C54" s="90"/>
      <c r="D54" s="90"/>
      <c r="E54" s="96"/>
      <c r="F54" s="17"/>
      <c r="G54" s="4"/>
      <c r="H54" s="20"/>
      <c r="I54" s="104"/>
      <c r="J54" s="90"/>
      <c r="K54" s="10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230"/>
      <c r="C55" s="90"/>
      <c r="D55" s="90"/>
      <c r="E55" s="91"/>
      <c r="F55" s="17"/>
      <c r="G55" s="4"/>
      <c r="H55" s="20"/>
      <c r="I55" s="104"/>
      <c r="J55" s="90"/>
      <c r="K55" s="10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230"/>
      <c r="C56" s="90"/>
      <c r="D56" s="90"/>
      <c r="E56" s="91"/>
      <c r="F56" s="17"/>
      <c r="G56" s="4"/>
      <c r="H56" s="20"/>
      <c r="I56" s="104"/>
      <c r="J56" s="90"/>
      <c r="K56" s="10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230"/>
      <c r="C57" s="90"/>
      <c r="D57" s="90"/>
      <c r="E57" s="91"/>
      <c r="F57" s="17"/>
      <c r="G57" s="4"/>
      <c r="H57" s="20"/>
      <c r="I57" s="104"/>
      <c r="J57" s="90"/>
      <c r="K57" s="10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230"/>
      <c r="C58" s="90"/>
      <c r="D58" s="90"/>
      <c r="E58" s="91"/>
      <c r="F58" s="17"/>
      <c r="G58" s="4"/>
      <c r="H58" s="20"/>
      <c r="I58" s="104"/>
      <c r="J58" s="90"/>
      <c r="K58" s="10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230"/>
      <c r="C59" s="90"/>
      <c r="D59" s="90"/>
      <c r="E59" s="91"/>
      <c r="F59" s="17"/>
      <c r="G59" s="4"/>
      <c r="H59" s="20"/>
      <c r="I59" s="104"/>
      <c r="J59" s="90"/>
      <c r="K59" s="10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230"/>
      <c r="C60" s="90"/>
      <c r="D60" s="90"/>
      <c r="E60" s="91"/>
      <c r="F60" s="17"/>
      <c r="G60" s="4"/>
      <c r="H60" s="20"/>
      <c r="I60" s="104"/>
      <c r="J60" s="90"/>
      <c r="K60" s="10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230"/>
      <c r="C61" s="90"/>
      <c r="D61" s="90"/>
      <c r="E61" s="91"/>
      <c r="F61" s="17"/>
      <c r="G61" s="4"/>
      <c r="H61" s="20"/>
      <c r="I61" s="104"/>
      <c r="J61" s="90"/>
      <c r="K61" s="10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8">
        <f>SUM(C63:C64)</f>
        <v>509287069.44000006</v>
      </c>
      <c r="D62" s="92"/>
      <c r="E62" s="89">
        <f>SUM(E63:E64)</f>
        <v>502551907.6400001</v>
      </c>
      <c r="F62" s="17"/>
      <c r="G62" s="4"/>
      <c r="H62" s="20"/>
      <c r="I62" s="104"/>
      <c r="J62" s="90"/>
      <c r="K62" s="10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78</v>
      </c>
      <c r="C63" s="90">
        <f>(IFERROR(VLOOKUP(A63,'2022'!$A$2:$F$625,6,0),0))</f>
        <v>1165330129.21</v>
      </c>
      <c r="D63" s="90"/>
      <c r="E63" s="90">
        <f>(IFERROR(VLOOKUP(A63,'2021'!$A$2:$F$605,6,0),0))</f>
        <v>1104927267.4100001</v>
      </c>
      <c r="F63" s="17"/>
      <c r="G63" s="4"/>
      <c r="H63" s="20"/>
      <c r="I63" s="104"/>
      <c r="J63" s="90"/>
      <c r="K63" s="10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8">
        <v>1975</v>
      </c>
      <c r="B64" s="58" t="s">
        <v>79</v>
      </c>
      <c r="C64" s="90">
        <f>(IFERROR(VLOOKUP(A64,'2022'!$A$2:$F$625,6,0),0))</f>
        <v>-656043059.76999998</v>
      </c>
      <c r="D64" s="90"/>
      <c r="E64" s="90">
        <f>(IFERROR(VLOOKUP(A64,'2021'!$A$2:$F$605,6,0),0))</f>
        <v>-602375359.76999998</v>
      </c>
      <c r="F64" s="3"/>
      <c r="G64" s="4"/>
      <c r="H64" s="20"/>
      <c r="I64" s="104"/>
      <c r="J64" s="90"/>
      <c r="K64" s="10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2"/>
      <c r="D65" s="92"/>
      <c r="E65" s="97"/>
      <c r="F65" s="3"/>
      <c r="G65" s="4"/>
      <c r="H65" s="20"/>
      <c r="I65" s="104"/>
      <c r="J65" s="90"/>
      <c r="K65" s="10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90"/>
      <c r="D66" s="90"/>
      <c r="E66" s="91"/>
      <c r="F66" s="3"/>
      <c r="G66" s="4"/>
      <c r="H66" s="20"/>
      <c r="I66" s="104"/>
      <c r="J66" s="90"/>
      <c r="K66" s="10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80</v>
      </c>
      <c r="C67" s="98">
        <f>$C$34+$C$12</f>
        <v>9138433468.3400002</v>
      </c>
      <c r="D67" s="220"/>
      <c r="E67" s="99">
        <f>$E$34+$E$12</f>
        <v>8925877069.2900009</v>
      </c>
      <c r="F67" s="3"/>
      <c r="G67" s="3"/>
      <c r="H67" s="13" t="s">
        <v>24</v>
      </c>
      <c r="I67" s="107">
        <f>+I51+I35</f>
        <v>9138433468.3400002</v>
      </c>
      <c r="J67" s="220"/>
      <c r="K67" s="108">
        <f>+K51+K35</f>
        <v>8925877069.289999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90"/>
      <c r="D68" s="90"/>
      <c r="E68" s="91"/>
      <c r="F68" s="3"/>
      <c r="H68" s="3"/>
      <c r="I68" s="104"/>
      <c r="J68" s="90"/>
      <c r="K68" s="10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90"/>
      <c r="D69" s="90"/>
      <c r="E69" s="91"/>
      <c r="F69" s="3"/>
      <c r="H69" s="3"/>
      <c r="I69" s="104"/>
      <c r="J69" s="90"/>
      <c r="K69" s="10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81</v>
      </c>
      <c r="C70" s="90"/>
      <c r="D70" s="90"/>
      <c r="E70" s="91"/>
      <c r="F70" s="3"/>
      <c r="H70" s="9" t="s">
        <v>82</v>
      </c>
      <c r="I70" s="104"/>
      <c r="J70" s="90"/>
      <c r="K70" s="101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90"/>
      <c r="D71" s="90"/>
      <c r="E71" s="91"/>
      <c r="F71" s="3"/>
      <c r="H71" s="3"/>
      <c r="I71" s="104"/>
      <c r="J71" s="90"/>
      <c r="K71" s="101"/>
      <c r="L71" s="34"/>
      <c r="M71" s="220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8">
        <f>+C73</f>
        <v>900187156</v>
      </c>
      <c r="D72" s="88"/>
      <c r="E72" s="89">
        <f>E73</f>
        <v>859972664</v>
      </c>
      <c r="F72" s="3"/>
      <c r="G72" s="10">
        <v>91</v>
      </c>
      <c r="H72" s="9" t="s">
        <v>28</v>
      </c>
      <c r="I72" s="88">
        <f>+I73</f>
        <v>408157795</v>
      </c>
      <c r="J72" s="100"/>
      <c r="K72" s="103">
        <f>+K73</f>
        <v>408157795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3" t="s">
        <v>83</v>
      </c>
      <c r="C73" s="90">
        <f>(IFERROR(VLOOKUP(A73,'2022'!$A$2:$F$625,6,0),0))</f>
        <v>900187156</v>
      </c>
      <c r="D73" s="90"/>
      <c r="E73" s="90">
        <f>(IFERROR(VLOOKUP(A73,'2021'!$A$2:$F$605,6,0),0))</f>
        <v>859972664</v>
      </c>
      <c r="F73" s="3"/>
      <c r="G73" s="4">
        <v>9120</v>
      </c>
      <c r="H73" s="3" t="s">
        <v>84</v>
      </c>
      <c r="I73" s="90">
        <f>(IFERROR(VLOOKUP(G73,'2022'!$A$2:$F$625,6,0),0))</f>
        <v>408157795</v>
      </c>
      <c r="J73" s="90"/>
      <c r="K73" s="90">
        <f>(IFERROR(VLOOKUP(G73,'2021'!$A$2:$F$605,6,0),0))</f>
        <v>408157795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90"/>
      <c r="D74" s="90"/>
      <c r="E74" s="90"/>
      <c r="F74" s="3"/>
      <c r="G74" s="4"/>
      <c r="H74" s="3"/>
      <c r="I74" s="104"/>
      <c r="J74" s="90"/>
      <c r="K74" s="96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8">
        <f>+C76+C77</f>
        <v>675955916.50999999</v>
      </c>
      <c r="D75" s="88"/>
      <c r="E75" s="89">
        <f>SUM(E76:E77)</f>
        <v>675955916.50999999</v>
      </c>
      <c r="F75" s="3"/>
      <c r="G75" s="10"/>
      <c r="H75" s="9"/>
      <c r="I75" s="88"/>
      <c r="J75" s="100"/>
      <c r="K75" s="8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85</v>
      </c>
      <c r="C76" s="90">
        <f>(IFERROR(VLOOKUP(A76,'2022'!$A$2:$F$625,6,0),0))</f>
        <v>566994668.79999995</v>
      </c>
      <c r="D76" s="90"/>
      <c r="E76" s="90">
        <f>(IFERROR(VLOOKUP(A76,'2021'!$A$2:$F$605,6,0),0))</f>
        <v>566994668.79999995</v>
      </c>
      <c r="F76" s="9"/>
      <c r="G76" s="4"/>
      <c r="H76" s="3"/>
      <c r="I76" s="90"/>
      <c r="J76" s="90"/>
      <c r="K76" s="90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87</v>
      </c>
      <c r="C77" s="90">
        <f>(IFERROR(VLOOKUP(A77,'2022'!$A$2:$F$625,6,0),0))</f>
        <v>108961247.70999999</v>
      </c>
      <c r="D77" s="90"/>
      <c r="E77" s="90">
        <f>(IFERROR(VLOOKUP(A77,'2021'!$A$2:$F$605,6,0),0))</f>
        <v>108961247.70999999</v>
      </c>
      <c r="F77" s="3"/>
      <c r="G77" s="4"/>
      <c r="H77" s="3"/>
      <c r="I77" s="90"/>
      <c r="J77" s="90"/>
      <c r="K77" s="90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90"/>
      <c r="D78" s="90"/>
      <c r="E78" s="91"/>
      <c r="F78" s="3"/>
      <c r="G78" s="4"/>
      <c r="H78" s="3"/>
      <c r="I78" s="104"/>
      <c r="J78" s="90"/>
      <c r="K78" s="10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88</v>
      </c>
      <c r="C79" s="90"/>
      <c r="D79" s="90"/>
      <c r="E79" s="91"/>
      <c r="F79" s="9"/>
      <c r="G79" s="4"/>
      <c r="H79" s="9" t="s">
        <v>89</v>
      </c>
      <c r="I79" s="104"/>
      <c r="J79" s="90"/>
      <c r="K79" s="10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90"/>
      <c r="D80" s="90"/>
      <c r="E80" s="91"/>
      <c r="F80" s="3"/>
      <c r="G80" s="2"/>
      <c r="H80" s="2"/>
      <c r="I80" s="104"/>
      <c r="J80" s="90"/>
      <c r="K80" s="96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8">
        <f>+C82+C83</f>
        <v>-1576143072.51</v>
      </c>
      <c r="D81" s="88"/>
      <c r="E81" s="89">
        <f>SUM(E82:E83)</f>
        <v>-1535928580.51</v>
      </c>
      <c r="F81" s="3"/>
      <c r="G81" s="10">
        <v>99</v>
      </c>
      <c r="H81" s="9" t="s">
        <v>33</v>
      </c>
      <c r="I81" s="88">
        <f>SUM(I82:I83)</f>
        <v>-408157795</v>
      </c>
      <c r="J81" s="88"/>
      <c r="K81" s="88">
        <f>K82</f>
        <v>-408157795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90</v>
      </c>
      <c r="C82" s="90">
        <f>(IFERROR(VLOOKUP(A82,'2022'!$A$2:$F$625,6,0),0))</f>
        <v>-900187156</v>
      </c>
      <c r="D82" s="90"/>
      <c r="E82" s="90">
        <f>(IFERROR(VLOOKUP(A82,'2021'!$A$2:$F$605,6,0),0))</f>
        <v>-859972664</v>
      </c>
      <c r="F82" s="3"/>
      <c r="G82" s="4">
        <v>9905</v>
      </c>
      <c r="H82" s="3" t="s">
        <v>86</v>
      </c>
      <c r="I82" s="90">
        <f>(IFERROR(VLOOKUP(G82,'2022'!$A$2:$F$625,6,0),0))</f>
        <v>-408157795</v>
      </c>
      <c r="J82" s="90"/>
      <c r="K82" s="90">
        <f>(IFERROR(VLOOKUP(G82,'2021'!$A$2:$F$605,6,0),0))</f>
        <v>-408157795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91</v>
      </c>
      <c r="C83" s="90">
        <f>(IFERROR(VLOOKUP(A83,'2022'!$A$2:$F$625,6,0),0))</f>
        <v>-675955916.50999999</v>
      </c>
      <c r="D83" s="90"/>
      <c r="E83" s="90">
        <f>(IFERROR(VLOOKUP(A83,'2021'!$A$2:$F$605,6,0),0))</f>
        <v>-675955916.50999999</v>
      </c>
      <c r="F83" s="3"/>
      <c r="G83" s="4"/>
      <c r="H83" s="3"/>
      <c r="I83" s="90"/>
      <c r="J83" s="90"/>
      <c r="K83" s="90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90"/>
      <c r="D84" s="90"/>
      <c r="E84" s="91"/>
      <c r="F84" s="3"/>
      <c r="G84" s="23"/>
      <c r="H84" s="2"/>
      <c r="I84" s="104"/>
      <c r="J84" s="90"/>
      <c r="K84" s="10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90"/>
      <c r="D85" s="90"/>
      <c r="E85" s="91"/>
      <c r="F85" s="3"/>
      <c r="G85" s="23"/>
      <c r="H85" s="2"/>
      <c r="I85" s="104"/>
      <c r="J85" s="90"/>
      <c r="K85" s="10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9"/>
      <c r="F86" s="3"/>
      <c r="G86" s="23"/>
      <c r="H86" s="2"/>
      <c r="I86" s="104"/>
      <c r="J86" s="90"/>
      <c r="K86" s="10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B91" s="57"/>
      <c r="C91" s="57" t="s">
        <v>34</v>
      </c>
      <c r="D91" s="57"/>
      <c r="E91" s="32"/>
      <c r="F91" s="3"/>
      <c r="G91" s="26"/>
      <c r="H91" s="12" t="s">
        <v>496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B92" s="21"/>
      <c r="C92" s="21" t="s">
        <v>92</v>
      </c>
      <c r="D92" s="22"/>
      <c r="E92" s="6"/>
      <c r="F92" s="3"/>
      <c r="G92" s="26"/>
      <c r="H92" s="29" t="s">
        <v>497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9"/>
      <c r="F93" s="3"/>
      <c r="G93" s="26"/>
      <c r="H93" s="29" t="s">
        <v>36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">
      <c r="A1012" s="27"/>
      <c r="B1012" s="27"/>
      <c r="C1012" s="27"/>
      <c r="D1012" s="27"/>
      <c r="E1012" s="59"/>
    </row>
    <row r="1013" spans="1:11" ht="15" customHeight="1" x14ac:dyDescent="0.2">
      <c r="A1013" s="27"/>
      <c r="B1013" s="27"/>
      <c r="C1013" s="27"/>
      <c r="D1013" s="27"/>
      <c r="E1013" s="59"/>
    </row>
    <row r="1014" spans="1:11" ht="15" customHeight="1" x14ac:dyDescent="0.2">
      <c r="A1014" s="27"/>
      <c r="B1014" s="27"/>
      <c r="C1014" s="27"/>
      <c r="D1014" s="27"/>
      <c r="E1014" s="59"/>
    </row>
    <row r="1015" spans="1:11" ht="15" customHeight="1" x14ac:dyDescent="0.2">
      <c r="A1015" s="27"/>
      <c r="B1015" s="27"/>
      <c r="C1015" s="27"/>
      <c r="D1015" s="27"/>
      <c r="E1015" s="59"/>
    </row>
    <row r="1016" spans="1:11" ht="15" customHeight="1" x14ac:dyDescent="0.2">
      <c r="A1016" s="27"/>
      <c r="B1016" s="27"/>
      <c r="C1016" s="27"/>
      <c r="D1016" s="27"/>
      <c r="E1016" s="59"/>
    </row>
    <row r="1017" spans="1:11" ht="15" customHeight="1" x14ac:dyDescent="0.2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231" customWidth="1"/>
    <col min="2" max="2" width="15.140625" style="231" customWidth="1"/>
    <col min="3" max="3" width="59.140625" style="231" bestFit="1" customWidth="1"/>
    <col min="4" max="4" width="45.140625" style="231" bestFit="1" customWidth="1"/>
    <col min="5" max="5" width="20.140625" style="231" customWidth="1"/>
    <col min="6" max="6" width="31.5703125" style="231" customWidth="1"/>
    <col min="7" max="7" width="31.28515625" style="231" customWidth="1"/>
    <col min="8" max="8" width="8" style="231" customWidth="1"/>
    <col min="9" max="9" width="37.5703125" style="231" customWidth="1"/>
    <col min="10" max="10" width="23.5703125" style="231" customWidth="1"/>
    <col min="11" max="11" width="21.5703125" style="231" customWidth="1"/>
    <col min="12" max="23" width="10.7109375" style="231" customWidth="1"/>
    <col min="24" max="16384" width="14.42578125" style="231"/>
  </cols>
  <sheetData>
    <row r="1" spans="1:26" ht="15.75" x14ac:dyDescent="0.2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54" t="s">
        <v>93</v>
      </c>
      <c r="B2" s="254"/>
      <c r="C2" s="254"/>
      <c r="D2" s="254"/>
      <c r="E2" s="254"/>
      <c r="F2" s="254"/>
      <c r="G2" s="25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">
      <c r="A3" s="254" t="s">
        <v>39</v>
      </c>
      <c r="B3" s="261"/>
      <c r="C3" s="261"/>
      <c r="D3" s="261"/>
      <c r="E3" s="261"/>
      <c r="F3" s="261"/>
      <c r="G3" s="26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54" t="s">
        <v>94</v>
      </c>
      <c r="B4" s="261"/>
      <c r="C4" s="261"/>
      <c r="D4" s="261"/>
      <c r="E4" s="261"/>
      <c r="F4" s="261"/>
      <c r="G4" s="26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54" t="s">
        <v>556</v>
      </c>
      <c r="B5" s="261"/>
      <c r="C5" s="261"/>
      <c r="D5" s="261"/>
      <c r="E5" s="261"/>
      <c r="F5" s="261"/>
      <c r="G5" s="261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">
      <c r="A6" s="37"/>
      <c r="B6" s="1"/>
      <c r="C6" s="37"/>
      <c r="D6" s="1"/>
      <c r="E6" s="1"/>
      <c r="F6" s="1"/>
      <c r="G6" s="37"/>
      <c r="H6" s="205"/>
      <c r="I6" s="229"/>
      <c r="J6" s="229"/>
      <c r="K6" s="22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1"/>
      <c r="B8" s="34"/>
      <c r="C8" s="34"/>
      <c r="D8" s="229" t="s">
        <v>3</v>
      </c>
      <c r="E8" s="229"/>
      <c r="F8" s="229" t="s">
        <v>3</v>
      </c>
      <c r="G8" s="1"/>
      <c r="H8" s="39"/>
      <c r="I8" s="25"/>
      <c r="J8" s="229"/>
      <c r="K8" s="2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1"/>
      <c r="B9" s="34"/>
      <c r="C9" s="34" t="s">
        <v>4</v>
      </c>
      <c r="D9" s="41">
        <v>2022</v>
      </c>
      <c r="E9" s="229"/>
      <c r="F9" s="41">
        <v>2021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1"/>
      <c r="B10" s="34" t="s">
        <v>95</v>
      </c>
      <c r="C10" s="34" t="s">
        <v>96</v>
      </c>
      <c r="D10" s="213"/>
      <c r="E10" s="213"/>
      <c r="F10" s="213"/>
      <c r="G10" s="1"/>
      <c r="H10" s="39"/>
      <c r="I10" s="229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">
      <c r="A11" s="1"/>
      <c r="B11" s="25"/>
      <c r="C11" s="25"/>
      <c r="D11" s="38"/>
      <c r="E11" s="213"/>
      <c r="F11" s="38"/>
      <c r="G11" s="1"/>
      <c r="H11" s="39"/>
      <c r="I11" s="229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1"/>
      <c r="B12" s="34"/>
      <c r="C12" s="34" t="s">
        <v>97</v>
      </c>
      <c r="D12" s="109">
        <f>D14+D15+D16+D17+D18</f>
        <v>202596119.94999999</v>
      </c>
      <c r="E12" s="109"/>
      <c r="F12" s="109">
        <f>F14+F15+F16+F17+F18</f>
        <v>523502106.55000001</v>
      </c>
      <c r="G12" s="214"/>
      <c r="H12" s="205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1"/>
      <c r="B13" s="27"/>
      <c r="C13" s="25"/>
      <c r="D13" s="215"/>
      <c r="E13" s="215"/>
      <c r="F13" s="215"/>
      <c r="G13" s="1"/>
      <c r="H13" s="205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1"/>
      <c r="B14" s="27">
        <v>41</v>
      </c>
      <c r="C14" s="25" t="s">
        <v>524</v>
      </c>
      <c r="D14" s="215">
        <f>(IFERROR(VLOOKUP(B14,'2022'!$A$2:$F$625,6,0),0))</f>
        <v>0</v>
      </c>
      <c r="E14" s="215"/>
      <c r="F14" s="215">
        <f>(IFERROR(VLOOKUP(B14,'2021'!$A$2:$F$605,6,0),0))</f>
        <v>0</v>
      </c>
      <c r="G14" s="1"/>
      <c r="H14" s="205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1"/>
      <c r="B15" s="27">
        <v>42</v>
      </c>
      <c r="C15" s="25" t="s">
        <v>98</v>
      </c>
      <c r="D15" s="215">
        <f>(IFERROR(VLOOKUP(B15,'2022'!$A$2:$F$625,6,0),0))</f>
        <v>14114571</v>
      </c>
      <c r="E15" s="215"/>
      <c r="F15" s="215">
        <f>(IFERROR(VLOOKUP(B15,'2021'!$A$2:$F$605,6,0),0))</f>
        <v>21825308</v>
      </c>
      <c r="G15" s="1"/>
      <c r="H15" s="205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"/>
      <c r="B16" s="27">
        <v>43</v>
      </c>
      <c r="C16" s="25" t="s">
        <v>99</v>
      </c>
      <c r="D16" s="215">
        <f>(IFERROR(VLOOKUP(B16,'2022'!$A$2:$F$625,6,0),0))</f>
        <v>0</v>
      </c>
      <c r="E16" s="215"/>
      <c r="F16" s="215">
        <f>(IFERROR(VLOOKUP(B16,'2021'!$A$2:$F$605,6,0),0))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"/>
      <c r="B17" s="27">
        <v>44</v>
      </c>
      <c r="C17" s="25" t="s">
        <v>100</v>
      </c>
      <c r="D17" s="215">
        <f>(IFERROR(VLOOKUP(B17,'2022'!$A$2:$F$625,6,0),0))</f>
        <v>0</v>
      </c>
      <c r="E17" s="215"/>
      <c r="F17" s="215">
        <f>(IFERROR(VLOOKUP(B17,'2021'!$A$2:$F$605,6,0),0))</f>
        <v>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"/>
      <c r="B18" s="27">
        <v>47</v>
      </c>
      <c r="C18" s="25" t="s">
        <v>101</v>
      </c>
      <c r="D18" s="215">
        <f>(IFERROR(VLOOKUP(B18,'2022'!$A$2:$F$625,6,0),0))</f>
        <v>188481548.94999999</v>
      </c>
      <c r="E18" s="215"/>
      <c r="F18" s="215">
        <f>(IFERROR(VLOOKUP(B18,'2021'!$A$2:$F$605,6,0),0))</f>
        <v>501676798.55000001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"/>
      <c r="B19" s="25"/>
      <c r="C19" s="25"/>
      <c r="D19" s="215"/>
      <c r="E19" s="215"/>
      <c r="F19" s="215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1"/>
      <c r="B20" s="25"/>
      <c r="C20" s="34" t="s">
        <v>102</v>
      </c>
      <c r="D20" s="109">
        <f>D22</f>
        <v>0</v>
      </c>
      <c r="E20" s="109"/>
      <c r="F20" s="109">
        <f>F22</f>
        <v>0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">
      <c r="A21" s="1"/>
      <c r="B21" s="25"/>
      <c r="C21" s="25"/>
      <c r="D21" s="215"/>
      <c r="E21" s="215"/>
      <c r="F21" s="215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1"/>
      <c r="B22" s="27">
        <v>62</v>
      </c>
      <c r="C22" s="25" t="s">
        <v>103</v>
      </c>
      <c r="D22" s="215">
        <f>(IFERROR(VLOOKUP(B22,'2022'!$A$2:$F$625,6,0),0))</f>
        <v>0</v>
      </c>
      <c r="E22" s="215"/>
      <c r="F22" s="215">
        <f>(IFERROR(VLOOKUP(B22,'2021'!$A$2:$F$605,6,0),0))</f>
        <v>0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">
      <c r="A23" s="1"/>
      <c r="B23" s="27"/>
      <c r="C23" s="25"/>
      <c r="D23" s="215"/>
      <c r="E23" s="215"/>
      <c r="F23" s="215"/>
      <c r="G23" s="1"/>
      <c r="H23" s="39"/>
      <c r="I23" s="256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1"/>
      <c r="B24" s="27"/>
      <c r="C24" s="229" t="s">
        <v>104</v>
      </c>
      <c r="D24" s="109">
        <f>SUM(D26:D28)</f>
        <v>263359966.94999999</v>
      </c>
      <c r="E24" s="109"/>
      <c r="F24" s="109">
        <f>SUM(F26:F28)</f>
        <v>361881504.97000003</v>
      </c>
      <c r="G24" s="1"/>
      <c r="H24" s="39"/>
      <c r="I24" s="26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" customHeight="1" x14ac:dyDescent="0.2">
      <c r="A25" s="1"/>
      <c r="B25" s="27"/>
      <c r="C25" s="25"/>
      <c r="D25" s="215"/>
      <c r="E25" s="215"/>
      <c r="F25" s="215"/>
      <c r="G25" s="1"/>
      <c r="H25" s="39"/>
      <c r="I25" s="26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" customHeight="1" x14ac:dyDescent="0.2">
      <c r="A26" s="1"/>
      <c r="B26" s="27">
        <v>51</v>
      </c>
      <c r="C26" s="25" t="s">
        <v>105</v>
      </c>
      <c r="D26" s="215">
        <f>(IFERROR(VLOOKUP(B26,'2022'!$A$2:$F$625,6,0),0))</f>
        <v>227318568.94999999</v>
      </c>
      <c r="E26" s="215"/>
      <c r="F26" s="215">
        <f>(IFERROR(VLOOKUP(B26,'2021'!$A$2:$F$605,6,0),0))</f>
        <v>334493326.97000003</v>
      </c>
      <c r="G26" s="1"/>
      <c r="H26" s="3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1"/>
      <c r="B27" s="27">
        <v>53</v>
      </c>
      <c r="C27" s="25" t="s">
        <v>106</v>
      </c>
      <c r="D27" s="215">
        <f>(IFERROR(VLOOKUP(B27,'2022'!$A$2:$F$625,6,0),0))</f>
        <v>36041398</v>
      </c>
      <c r="E27" s="215"/>
      <c r="F27" s="215">
        <f>(IFERROR(VLOOKUP(B27,'2021'!$A$2:$F$605,6,0),0))</f>
        <v>27388178</v>
      </c>
      <c r="G27" s="1"/>
      <c r="H27" s="3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1"/>
      <c r="B28" s="27">
        <v>57</v>
      </c>
      <c r="C28" s="25" t="s">
        <v>523</v>
      </c>
      <c r="D28" s="215">
        <f>(IFERROR(VLOOKUP(B28,'2022'!$A$2:$F$625,6,0),0))</f>
        <v>0</v>
      </c>
      <c r="E28" s="215"/>
      <c r="F28" s="215">
        <f>(IFERROR(VLOOKUP(B28,'2021'!$A$2:$F$605,6,0),0))</f>
        <v>0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1"/>
      <c r="B29" s="32"/>
      <c r="C29" s="25"/>
      <c r="D29" s="215"/>
      <c r="E29" s="215"/>
      <c r="F29" s="215"/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" customHeight="1" x14ac:dyDescent="0.2">
      <c r="A30" s="1"/>
      <c r="B30" s="32"/>
      <c r="C30" s="34" t="s">
        <v>107</v>
      </c>
      <c r="D30" s="109">
        <f>D12-D20-D24</f>
        <v>-60763847</v>
      </c>
      <c r="E30" s="109"/>
      <c r="F30" s="109">
        <f>F12-F20-F24</f>
        <v>161620601.57999998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1"/>
      <c r="B31" s="32"/>
      <c r="C31" s="25"/>
      <c r="D31" s="215"/>
      <c r="E31" s="215"/>
      <c r="F31" s="215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32"/>
      <c r="C32" s="35" t="s">
        <v>108</v>
      </c>
      <c r="D32" s="109">
        <f>D34</f>
        <v>3500</v>
      </c>
      <c r="E32" s="109"/>
      <c r="F32" s="109">
        <f>F34</f>
        <v>391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" customHeight="1" x14ac:dyDescent="0.2">
      <c r="A33" s="1"/>
      <c r="B33" s="32"/>
      <c r="C33" s="25"/>
      <c r="D33" s="215"/>
      <c r="E33" s="215"/>
      <c r="F33" s="215"/>
      <c r="G33" s="1"/>
      <c r="H33" s="205"/>
      <c r="I33" s="34"/>
      <c r="J33" s="3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">
      <c r="A34" s="1"/>
      <c r="B34" s="27">
        <v>48</v>
      </c>
      <c r="C34" s="25" t="s">
        <v>109</v>
      </c>
      <c r="D34" s="215">
        <f>(IFERROR(VLOOKUP(B34,'2022'!$A$2:$F$625,6,0),0))</f>
        <v>3500</v>
      </c>
      <c r="E34" s="215"/>
      <c r="F34" s="215">
        <f>(IFERROR(VLOOKUP(B34,'2021'!$A$2:$F$605,6,0),0))</f>
        <v>391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1"/>
      <c r="B35" s="32"/>
      <c r="C35" s="25"/>
      <c r="D35" s="215"/>
      <c r="E35" s="215"/>
      <c r="F35" s="215"/>
      <c r="G35" s="1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1"/>
      <c r="B36" s="32"/>
      <c r="C36" s="35" t="s">
        <v>110</v>
      </c>
      <c r="D36" s="109">
        <f>D38</f>
        <v>0</v>
      </c>
      <c r="E36" s="109"/>
      <c r="F36" s="109">
        <f>F38</f>
        <v>0</v>
      </c>
      <c r="G36" s="1"/>
      <c r="H36" s="205"/>
      <c r="I36" s="34"/>
      <c r="J36" s="3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1"/>
      <c r="B37" s="32"/>
      <c r="C37" s="25"/>
      <c r="D37" s="215"/>
      <c r="E37" s="215"/>
      <c r="F37" s="215"/>
      <c r="G37" s="1"/>
      <c r="H37" s="205"/>
      <c r="I37" s="34"/>
      <c r="J37" s="34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1"/>
      <c r="B38" s="27">
        <v>58</v>
      </c>
      <c r="C38" s="25" t="s">
        <v>111</v>
      </c>
      <c r="D38" s="215">
        <f>(IFERROR(VLOOKUP(B38,'2022'!$A$2:$F$625,6,0),0))</f>
        <v>0</v>
      </c>
      <c r="E38" s="215"/>
      <c r="F38" s="215">
        <f>(IFERROR(VLOOKUP(B38,'2021'!$A$2:$F$605,6,0),0))</f>
        <v>0</v>
      </c>
      <c r="G38" s="1"/>
      <c r="H38" s="32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1"/>
      <c r="B39" s="32"/>
      <c r="C39" s="25"/>
      <c r="D39" s="215"/>
      <c r="E39" s="215"/>
      <c r="F39" s="215"/>
      <c r="G39" s="1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1"/>
      <c r="B40" s="32"/>
      <c r="C40" s="25"/>
      <c r="D40" s="215"/>
      <c r="E40" s="215"/>
      <c r="F40" s="215"/>
      <c r="G40" s="1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1"/>
      <c r="B41" s="32"/>
      <c r="C41" s="34" t="s">
        <v>112</v>
      </c>
      <c r="D41" s="109">
        <f>D30+D32-D36</f>
        <v>-60760347</v>
      </c>
      <c r="E41" s="109"/>
      <c r="F41" s="109">
        <f>F30+F32-F36</f>
        <v>161620992.57999998</v>
      </c>
      <c r="G41" s="216"/>
      <c r="H41" s="39"/>
      <c r="I41" s="229"/>
      <c r="J41" s="3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7"/>
      <c r="B42" s="32"/>
      <c r="C42" s="25"/>
      <c r="D42" s="215"/>
      <c r="E42" s="215"/>
      <c r="F42" s="21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27"/>
      <c r="B43" s="32"/>
      <c r="C43" s="25"/>
      <c r="D43" s="215"/>
      <c r="E43" s="215"/>
      <c r="F43" s="215"/>
      <c r="G43" s="25"/>
      <c r="H43" s="39"/>
      <c r="I43" s="25"/>
      <c r="J43" s="33"/>
      <c r="K43" s="33"/>
      <c r="L43" s="33"/>
      <c r="M43" s="33"/>
      <c r="N43" s="33"/>
      <c r="O43" s="33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27"/>
      <c r="B44" s="32"/>
      <c r="C44" s="25"/>
      <c r="D44" s="215"/>
      <c r="E44" s="215"/>
      <c r="F44" s="215"/>
      <c r="G44" s="25"/>
      <c r="H44" s="39"/>
      <c r="I44" s="25"/>
      <c r="J44" s="33"/>
      <c r="K44" s="33"/>
      <c r="L44" s="33"/>
      <c r="M44" s="33"/>
      <c r="N44" s="33"/>
      <c r="O44" s="33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32"/>
      <c r="C45" s="25"/>
      <c r="D45" s="38"/>
      <c r="E45" s="38"/>
      <c r="F45" s="36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32"/>
      <c r="C46" s="27"/>
      <c r="D46" s="27"/>
      <c r="E46" s="3"/>
      <c r="F46" s="27"/>
      <c r="G46" s="3"/>
      <c r="H46" s="39"/>
      <c r="I46" s="33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5">
      <c r="A47" s="27"/>
      <c r="B47" s="32"/>
      <c r="C47" s="57" t="s">
        <v>34</v>
      </c>
      <c r="D47" s="32"/>
      <c r="F47" s="12" t="s">
        <v>496</v>
      </c>
      <c r="G47" s="57"/>
      <c r="H47" s="211"/>
      <c r="J47" s="38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32"/>
      <c r="C48" s="31" t="s">
        <v>35</v>
      </c>
      <c r="D48" s="27"/>
      <c r="F48" s="29" t="s">
        <v>497</v>
      </c>
      <c r="G48" s="29"/>
      <c r="H48" s="211"/>
      <c r="J48" s="38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2"/>
      <c r="C49" s="25"/>
      <c r="D49" s="25"/>
      <c r="F49" s="29" t="s">
        <v>36</v>
      </c>
      <c r="G49" s="25"/>
      <c r="H49" s="211"/>
      <c r="J49" s="38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32"/>
      <c r="C50" s="25"/>
      <c r="D50" s="38"/>
      <c r="E50" s="38"/>
      <c r="F50" s="38"/>
      <c r="G50" s="25"/>
      <c r="H50" s="39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32"/>
      <c r="C51" s="25"/>
      <c r="D51" s="38"/>
      <c r="E51" s="38"/>
      <c r="F51" s="38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32"/>
      <c r="C52" s="25"/>
      <c r="D52" s="38"/>
      <c r="E52" s="38"/>
      <c r="F52" s="38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7"/>
      <c r="B53" s="32"/>
      <c r="C53" s="25"/>
      <c r="D53" s="38"/>
      <c r="E53" s="38"/>
      <c r="F53" s="38"/>
      <c r="G53" s="25"/>
      <c r="H53" s="39"/>
      <c r="I53" s="229"/>
      <c r="J53" s="34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33"/>
      <c r="B54" s="33"/>
      <c r="C54" s="33"/>
      <c r="D54" s="217"/>
      <c r="E54" s="217"/>
      <c r="F54" s="217"/>
      <c r="G54" s="33"/>
      <c r="H54" s="33"/>
      <c r="I54" s="40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33"/>
      <c r="B55" s="33"/>
      <c r="C55" s="33"/>
      <c r="D55" s="217"/>
      <c r="E55" s="217"/>
      <c r="F55" s="217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" customHeight="1" x14ac:dyDescent="0.2">
      <c r="A56" s="33"/>
      <c r="B56" s="33"/>
      <c r="C56" s="33"/>
      <c r="D56" s="217"/>
      <c r="E56" s="217"/>
      <c r="F56" s="21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" customHeight="1" x14ac:dyDescent="0.2">
      <c r="A57" s="33"/>
      <c r="B57" s="33"/>
      <c r="C57" s="33"/>
      <c r="D57" s="217"/>
      <c r="E57" s="217"/>
      <c r="F57" s="21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">
      <c r="A58" s="33"/>
      <c r="B58" s="33"/>
      <c r="C58" s="33"/>
      <c r="D58" s="217"/>
      <c r="E58" s="217"/>
      <c r="F58" s="21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33"/>
      <c r="B59" s="33"/>
      <c r="C59" s="33"/>
      <c r="D59" s="217"/>
      <c r="E59" s="217"/>
      <c r="F59" s="21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">
      <c r="A60" s="33"/>
      <c r="B60" s="33"/>
      <c r="C60" s="33"/>
      <c r="D60" s="217"/>
      <c r="E60" s="217"/>
      <c r="F60" s="21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">
      <c r="A61" s="27"/>
      <c r="B61" s="32"/>
      <c r="C61" s="25"/>
      <c r="D61" s="38"/>
      <c r="E61" s="38"/>
      <c r="F61" s="38"/>
      <c r="G61" s="25"/>
      <c r="H61" s="25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">
      <c r="A62" s="32"/>
      <c r="B62" s="32"/>
      <c r="C62" s="34"/>
      <c r="D62" s="213"/>
      <c r="E62" s="213"/>
      <c r="F62" s="38"/>
      <c r="G62" s="25"/>
      <c r="H62" s="20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27"/>
      <c r="B63" s="32"/>
      <c r="C63" s="25"/>
      <c r="D63" s="38"/>
      <c r="E63" s="38"/>
      <c r="F63" s="38"/>
      <c r="G63" s="25"/>
      <c r="H63" s="39"/>
      <c r="I63" s="34"/>
      <c r="J63" s="34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7"/>
      <c r="Y63" s="27"/>
      <c r="Z63" s="27"/>
    </row>
    <row r="64" spans="1:26" ht="15" customHeight="1" x14ac:dyDescent="0.2">
      <c r="A64" s="27"/>
      <c r="B64" s="32"/>
      <c r="C64" s="25"/>
      <c r="D64" s="38"/>
      <c r="E64" s="38"/>
      <c r="F64" s="38"/>
      <c r="G64" s="25"/>
      <c r="H64" s="39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7"/>
      <c r="Y64" s="27"/>
      <c r="Z64" s="27"/>
    </row>
    <row r="65" spans="1:26" ht="15" customHeight="1" x14ac:dyDescent="0.2">
      <c r="A65" s="32"/>
      <c r="B65" s="32"/>
      <c r="C65" s="34"/>
      <c r="D65" s="213"/>
      <c r="E65" s="213"/>
      <c r="F65" s="38"/>
      <c r="G65" s="25"/>
      <c r="H65" s="20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">
      <c r="A66" s="27"/>
      <c r="B66" s="32"/>
      <c r="C66" s="25"/>
      <c r="D66" s="38"/>
      <c r="E66" s="38"/>
      <c r="F66" s="38"/>
      <c r="G66" s="25"/>
      <c r="H66" s="39"/>
      <c r="I66" s="34"/>
      <c r="J66" s="34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">
      <c r="A67" s="27"/>
      <c r="B67" s="32"/>
      <c r="C67" s="25"/>
      <c r="D67" s="38"/>
      <c r="E67" s="38"/>
      <c r="F67" s="38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">
      <c r="A68" s="27"/>
      <c r="B68" s="32"/>
      <c r="C68" s="25"/>
      <c r="D68" s="38"/>
      <c r="E68" s="38"/>
      <c r="F68" s="38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">
      <c r="A70" s="27"/>
      <c r="B70" s="32"/>
      <c r="C70" s="25"/>
      <c r="D70" s="38"/>
      <c r="E70" s="38"/>
      <c r="F70" s="38"/>
      <c r="G70" s="25"/>
      <c r="H70" s="27"/>
      <c r="I70" s="3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">
      <c r="A71" s="32"/>
      <c r="B71" s="32"/>
      <c r="C71" s="34"/>
      <c r="D71" s="213"/>
      <c r="E71" s="213"/>
      <c r="F71" s="38"/>
      <c r="G71" s="25"/>
      <c r="H71" s="205"/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">
      <c r="A72" s="27"/>
      <c r="B72" s="32"/>
      <c r="C72" s="25"/>
      <c r="D72" s="38"/>
      <c r="E72" s="38"/>
      <c r="F72" s="38"/>
      <c r="G72" s="25"/>
      <c r="H72" s="39"/>
      <c r="I72" s="34"/>
      <c r="J72" s="34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">
      <c r="A73" s="27"/>
      <c r="B73" s="32"/>
      <c r="C73" s="25"/>
      <c r="D73" s="38"/>
      <c r="E73" s="38"/>
      <c r="F73" s="38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">
      <c r="A74" s="27"/>
      <c r="B74" s="32"/>
      <c r="C74" s="25"/>
      <c r="D74" s="38"/>
      <c r="E74" s="38"/>
      <c r="F74" s="38"/>
      <c r="G74" s="25"/>
      <c r="H74" s="27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">
      <c r="A75" s="27"/>
      <c r="B75" s="32"/>
      <c r="C75" s="25"/>
      <c r="D75" s="38"/>
      <c r="E75" s="38"/>
      <c r="F75" s="38"/>
      <c r="G75" s="25"/>
      <c r="H75" s="39"/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">
      <c r="A76" s="27"/>
      <c r="B76" s="32"/>
      <c r="C76" s="25"/>
      <c r="D76" s="38"/>
      <c r="E76" s="38"/>
      <c r="F76" s="38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">
      <c r="A77" s="27"/>
      <c r="B77" s="32"/>
      <c r="C77" s="25"/>
      <c r="D77" s="38"/>
      <c r="E77" s="38"/>
      <c r="F77" s="38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">
      <c r="A82" s="33"/>
      <c r="B82" s="33"/>
      <c r="C82" s="33"/>
      <c r="D82" s="217"/>
      <c r="E82" s="217"/>
      <c r="F82" s="217"/>
      <c r="G82" s="33"/>
      <c r="H82" s="33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">
      <c r="A83" s="33"/>
      <c r="B83" s="33"/>
      <c r="C83" s="33"/>
      <c r="D83" s="217"/>
      <c r="E83" s="217"/>
      <c r="F83" s="21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" customHeight="1" x14ac:dyDescent="0.2">
      <c r="A84" s="33"/>
      <c r="B84" s="33"/>
      <c r="C84" s="33"/>
      <c r="D84" s="217"/>
      <c r="E84" s="217"/>
      <c r="F84" s="217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" customHeight="1" x14ac:dyDescent="0.2">
      <c r="A85" s="33"/>
      <c r="B85" s="33"/>
      <c r="C85" s="33"/>
      <c r="D85" s="217"/>
      <c r="E85" s="217"/>
      <c r="F85" s="217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">
      <c r="A86" s="27"/>
      <c r="B86" s="32"/>
      <c r="C86" s="25"/>
      <c r="D86" s="38"/>
      <c r="E86" s="38"/>
      <c r="F86" s="38"/>
      <c r="G86" s="25"/>
      <c r="H86" s="39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">
      <c r="A87" s="27"/>
      <c r="B87" s="32"/>
      <c r="C87" s="25"/>
      <c r="D87" s="38"/>
      <c r="E87" s="38"/>
      <c r="F87" s="38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" customHeight="1" x14ac:dyDescent="0.2">
      <c r="A88" s="27"/>
      <c r="B88" s="32"/>
      <c r="C88" s="25"/>
      <c r="D88" s="38"/>
      <c r="E88" s="38"/>
      <c r="F88" s="38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ht="15" customHeight="1" x14ac:dyDescent="0.2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"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4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11.140625" style="231" customWidth="1"/>
    <col min="2" max="2" width="15.140625" style="231" customWidth="1"/>
    <col min="3" max="3" width="67.5703125" style="231" bestFit="1" customWidth="1"/>
    <col min="4" max="4" width="41" style="231" customWidth="1"/>
    <col min="5" max="5" width="12.7109375" style="231" customWidth="1"/>
    <col min="6" max="6" width="35.7109375" style="44" customWidth="1"/>
    <col min="7" max="7" width="20.5703125" style="231" bestFit="1" customWidth="1"/>
    <col min="8" max="8" width="37.5703125" style="231" customWidth="1"/>
    <col min="9" max="9" width="23.5703125" style="231" customWidth="1"/>
    <col min="10" max="10" width="21.5703125" style="231" customWidth="1"/>
    <col min="11" max="22" width="10.7109375" style="231" customWidth="1"/>
    <col min="23" max="16384" width="14.42578125" style="231"/>
  </cols>
  <sheetData>
    <row r="1" spans="1:26" ht="12" customHeight="1" x14ac:dyDescent="0.2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54" t="s">
        <v>113</v>
      </c>
      <c r="B2" s="254"/>
      <c r="C2" s="254"/>
      <c r="D2" s="254"/>
      <c r="E2" s="254"/>
      <c r="F2" s="254"/>
      <c r="G2" s="25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54" t="s">
        <v>39</v>
      </c>
      <c r="B3" s="261"/>
      <c r="C3" s="261"/>
      <c r="D3" s="261"/>
      <c r="E3" s="261"/>
      <c r="F3" s="261"/>
      <c r="G3" s="26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54" t="s">
        <v>94</v>
      </c>
      <c r="B4" s="261"/>
      <c r="C4" s="261"/>
      <c r="D4" s="261"/>
      <c r="E4" s="261"/>
      <c r="F4" s="261"/>
      <c r="G4" s="26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54" t="s">
        <v>556</v>
      </c>
      <c r="B5" s="254"/>
      <c r="C5" s="254"/>
      <c r="D5" s="254"/>
      <c r="E5" s="254"/>
      <c r="F5" s="254"/>
      <c r="G5" s="25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229"/>
      <c r="B6" s="41"/>
      <c r="C6" s="229"/>
      <c r="D6" s="229"/>
      <c r="E6" s="229"/>
      <c r="F6" s="11"/>
      <c r="G6" s="205"/>
      <c r="H6" s="229"/>
      <c r="I6" s="229"/>
      <c r="J6" s="229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229" t="s">
        <v>3</v>
      </c>
      <c r="E7" s="229"/>
      <c r="F7" s="5" t="s">
        <v>3</v>
      </c>
      <c r="G7" s="39"/>
      <c r="H7" s="25"/>
      <c r="I7" s="229"/>
      <c r="J7" s="22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41">
        <v>2022</v>
      </c>
      <c r="E8" s="41"/>
      <c r="F8" s="7">
        <v>2021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95</v>
      </c>
      <c r="C9" s="34" t="s">
        <v>96</v>
      </c>
      <c r="D9" s="34"/>
      <c r="E9" s="34"/>
      <c r="F9" s="54"/>
      <c r="G9" s="39"/>
      <c r="H9" s="229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7"/>
      <c r="E10" s="87"/>
      <c r="F10" s="104"/>
      <c r="G10" s="39"/>
      <c r="H10" s="229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97</v>
      </c>
      <c r="D11" s="87">
        <f>D13+D16+D21+D24+D27</f>
        <v>202596119.94999999</v>
      </c>
      <c r="E11" s="87"/>
      <c r="F11" s="87">
        <f>F13+F16+F21+F24+F27</f>
        <v>523502106.55000001</v>
      </c>
      <c r="G11" s="206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6"/>
      <c r="E12" s="86"/>
      <c r="F12" s="104"/>
      <c r="G12" s="205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07">
        <v>41</v>
      </c>
      <c r="C13" s="30" t="s">
        <v>524</v>
      </c>
      <c r="D13" s="110">
        <f>D14</f>
        <v>0</v>
      </c>
      <c r="E13" s="86"/>
      <c r="F13" s="87">
        <f>F14</f>
        <v>0</v>
      </c>
      <c r="G13" s="205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114</v>
      </c>
      <c r="D14" s="86">
        <f>(IFERROR(VLOOKUP(B14,'2022'!$A$2:$F$625,6,0),0))</f>
        <v>0</v>
      </c>
      <c r="E14" s="86"/>
      <c r="F14" s="86">
        <f>(IFERROR(VLOOKUP(B14,'2021'!$A$2:$F$605,6,0),0))</f>
        <v>0</v>
      </c>
      <c r="G14" s="205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6"/>
      <c r="E15" s="86"/>
      <c r="F15" s="86"/>
      <c r="G15" s="205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98</v>
      </c>
      <c r="D16" s="87">
        <f>SUM(D17:D19)</f>
        <v>14114571</v>
      </c>
      <c r="E16" s="87"/>
      <c r="F16" s="87">
        <f>F17+F18+F19</f>
        <v>21825308</v>
      </c>
      <c r="G16" s="205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115</v>
      </c>
      <c r="D17" s="86">
        <f>(IFERROR(VLOOKUP(B17,'2022'!$A$2:$F$625,6,0),0))</f>
        <v>5307221</v>
      </c>
      <c r="E17" s="86"/>
      <c r="F17" s="86">
        <f>(IFERROR(VLOOKUP(B17,'2021'!$A$2:$F$605,6,0),0))</f>
        <v>16658758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116</v>
      </c>
      <c r="D18" s="86">
        <f>(IFERROR(VLOOKUP(B18,'2022'!$A$2:$F$625,6,0),0))</f>
        <v>8807350</v>
      </c>
      <c r="E18" s="86"/>
      <c r="F18" s="86">
        <f>(IFERROR(VLOOKUP(B18,'2021'!$A$2:$F$605,6,0),0))</f>
        <v>5166550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525</v>
      </c>
      <c r="D19" s="86">
        <f>(IFERROR(VLOOKUP(B19,'2022'!$A$2:$F$625,6,0),0))</f>
        <v>0</v>
      </c>
      <c r="E19" s="86"/>
      <c r="F19" s="86">
        <f>(IFERROR(VLOOKUP(B19,'2021'!$A$2:$F$605,6,0),0))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7"/>
      <c r="E20" s="87"/>
      <c r="F20" s="100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x14ac:dyDescent="0.2">
      <c r="A21" s="25"/>
      <c r="B21" s="32">
        <v>43</v>
      </c>
      <c r="C21" s="34" t="s">
        <v>117</v>
      </c>
      <c r="D21" s="87">
        <f>D22</f>
        <v>0</v>
      </c>
      <c r="E21" s="87"/>
      <c r="F21" s="87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25"/>
      <c r="B22" s="27">
        <v>4390</v>
      </c>
      <c r="C22" s="25" t="s">
        <v>118</v>
      </c>
      <c r="D22" s="86">
        <f>(IFERROR(VLOOKUP(B22,'2022'!$A$2:$F$625,6,0),0))</f>
        <v>0</v>
      </c>
      <c r="E22" s="86"/>
      <c r="F22" s="86">
        <f>(IFERROR(VLOOKUP(B22,'2021'!$A$2:$F$605,6,0),0))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">
      <c r="A23" s="25"/>
      <c r="B23" s="27"/>
      <c r="C23" s="25"/>
      <c r="D23" s="86"/>
      <c r="E23" s="86"/>
      <c r="F23" s="96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100</v>
      </c>
      <c r="D24" s="87">
        <f>D25</f>
        <v>0</v>
      </c>
      <c r="E24" s="86"/>
      <c r="F24" s="87">
        <f>F25</f>
        <v>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119</v>
      </c>
      <c r="D25" s="86">
        <f>(IFERROR(VLOOKUP(B25,'2022'!$A$2:$F$625,6,0),0))</f>
        <v>0</v>
      </c>
      <c r="E25" s="86"/>
      <c r="F25" s="86">
        <f>(IFERROR(VLOOKUP(B25,'2021'!$A$2:$F$605,6,0),0))</f>
        <v>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6"/>
      <c r="E26" s="86"/>
      <c r="F26" s="96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120</v>
      </c>
      <c r="D27" s="87">
        <f>D28+D29</f>
        <v>188481548.94999999</v>
      </c>
      <c r="E27" s="87"/>
      <c r="F27" s="87">
        <f>F28+F29</f>
        <v>501676798.55000001</v>
      </c>
      <c r="G27" s="39"/>
      <c r="H27" s="256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121</v>
      </c>
      <c r="D28" s="86">
        <f>(IFERROR(VLOOKUP(B28,'2022'!$A$2:$F$625,6,0),0))</f>
        <v>163911182.94999999</v>
      </c>
      <c r="E28" s="86"/>
      <c r="F28" s="86">
        <f>(IFERROR(VLOOKUP(B28,'2021'!$A$2:$F$605,6,0),0))</f>
        <v>487981282.55000001</v>
      </c>
      <c r="G28" s="39"/>
      <c r="H28" s="261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122</v>
      </c>
      <c r="D29" s="86">
        <f>(IFERROR(VLOOKUP(B29,'2022'!$A$2:$F$625,6,0),0))</f>
        <v>24570366</v>
      </c>
      <c r="E29" s="86"/>
      <c r="F29" s="86">
        <f>(IFERROR(VLOOKUP(B29,'2021'!$A$2:$F$605,6,0),0))</f>
        <v>13695516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6"/>
      <c r="E30" s="86"/>
      <c r="F30" s="104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229" t="s">
        <v>102</v>
      </c>
      <c r="D31" s="87">
        <f>D33</f>
        <v>0</v>
      </c>
      <c r="E31" s="87"/>
      <c r="F31" s="87">
        <f>F33</f>
        <v>0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6"/>
      <c r="E32" s="86"/>
      <c r="F32" s="104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123</v>
      </c>
      <c r="D33" s="87">
        <f>D34+D35</f>
        <v>0</v>
      </c>
      <c r="E33" s="87"/>
      <c r="F33" s="87">
        <f>F35+F34</f>
        <v>0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54</v>
      </c>
      <c r="D34" s="86">
        <f>(IFERROR(VLOOKUP(B34,'2022'!$A$2:$F$625,6,0),0))</f>
        <v>0</v>
      </c>
      <c r="E34" s="86"/>
      <c r="F34" s="86">
        <f>(IFERROR(VLOOKUP(B34,'2021'!$A$2:$F$605,6,0),0))</f>
        <v>0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116</v>
      </c>
      <c r="D35" s="86">
        <f>(IFERROR(VLOOKUP(B35,'2022'!$A$2:$F$625,6,0),0))</f>
        <v>0</v>
      </c>
      <c r="E35" s="86"/>
      <c r="F35" s="86">
        <f>(IFERROR(VLOOKUP(B35,'2021'!$A$2:$F$605,6,0),0))</f>
        <v>0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">
      <c r="A36" s="27"/>
      <c r="B36" s="27"/>
      <c r="C36" s="25"/>
      <c r="D36" s="86"/>
      <c r="E36" s="86"/>
      <c r="F36" s="104"/>
      <c r="G36" s="206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27"/>
      <c r="B37" s="27"/>
      <c r="C37" s="229" t="s">
        <v>124</v>
      </c>
      <c r="D37" s="87">
        <f>D39+D49+D64</f>
        <v>263359966.94999999</v>
      </c>
      <c r="E37" s="87"/>
      <c r="F37" s="87">
        <f>F39+F49+F64</f>
        <v>361881504.97000003</v>
      </c>
      <c r="G37" s="39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27"/>
      <c r="B38" s="27"/>
      <c r="C38" s="25"/>
      <c r="D38" s="86"/>
      <c r="E38" s="86"/>
      <c r="F38" s="104"/>
      <c r="G38" s="39"/>
      <c r="H38" s="34"/>
      <c r="I38" s="3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27"/>
      <c r="B39" s="32">
        <v>51</v>
      </c>
      <c r="C39" s="35" t="s">
        <v>125</v>
      </c>
      <c r="D39" s="87">
        <f>SUM(D40:D47)</f>
        <v>227318568.94999999</v>
      </c>
      <c r="E39" s="87"/>
      <c r="F39" s="87">
        <f>SUM(F40:F47)</f>
        <v>334493326.97000003</v>
      </c>
      <c r="G39" s="205"/>
      <c r="H39" s="34"/>
      <c r="I39" s="3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32"/>
      <c r="B40" s="27">
        <v>5101</v>
      </c>
      <c r="C40" s="25" t="s">
        <v>126</v>
      </c>
      <c r="D40" s="86">
        <f>(IFERROR(VLOOKUP(B40,'2022'!$A$2:$F$625,6,0),0))</f>
        <v>149687462</v>
      </c>
      <c r="E40" s="86"/>
      <c r="F40" s="86">
        <f>(IFERROR(VLOOKUP(B40,'2021'!$A$2:$F$605,6,0),0))</f>
        <v>161858800</v>
      </c>
      <c r="G40" s="205"/>
      <c r="H40" s="34"/>
      <c r="I40" s="3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32"/>
      <c r="B41" s="27">
        <v>5102</v>
      </c>
      <c r="C41" s="25" t="s">
        <v>495</v>
      </c>
      <c r="D41" s="86">
        <f>(IFERROR(VLOOKUP(B41,'2022'!$A$2:$F$625,6,0),0))</f>
        <v>486462</v>
      </c>
      <c r="E41" s="86"/>
      <c r="F41" s="86">
        <f>(IFERROR(VLOOKUP(B41,'2021'!$A$2:$F$605,6,0),0))</f>
        <v>0</v>
      </c>
      <c r="G41" s="205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27">
        <v>5103</v>
      </c>
      <c r="C42" s="25" t="s">
        <v>127</v>
      </c>
      <c r="D42" s="86">
        <f>(IFERROR(VLOOKUP(B42,'2022'!$A$2:$F$625,6,0),0))</f>
        <v>0</v>
      </c>
      <c r="E42" s="86"/>
      <c r="F42" s="86">
        <f>(IFERROR(VLOOKUP(B42,'2021'!$A$2:$F$605,6,0),0))</f>
        <v>60941567</v>
      </c>
      <c r="G42" s="32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27"/>
      <c r="B43" s="27">
        <v>5104</v>
      </c>
      <c r="C43" s="25" t="s">
        <v>128</v>
      </c>
      <c r="D43" s="86">
        <f>(IFERROR(VLOOKUP(B43,'2022'!$A$2:$F$625,6,0),0))</f>
        <v>0</v>
      </c>
      <c r="E43" s="86"/>
      <c r="F43" s="86">
        <f>(IFERROR(VLOOKUP(B43,'2021'!$A$2:$F$605,6,0),0))</f>
        <v>8311900</v>
      </c>
      <c r="G43" s="39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27"/>
      <c r="B44" s="27">
        <v>5107</v>
      </c>
      <c r="C44" s="25" t="s">
        <v>129</v>
      </c>
      <c r="D44" s="86">
        <f>(IFERROR(VLOOKUP(B44,'2022'!$A$2:$F$625,6,0),0))</f>
        <v>66500245</v>
      </c>
      <c r="E44" s="86"/>
      <c r="F44" s="86">
        <f>(IFERROR(VLOOKUP(B44,'2021'!$A$2:$F$605,6,0),0))</f>
        <v>86434268</v>
      </c>
      <c r="G44" s="39"/>
      <c r="H44" s="229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5108</v>
      </c>
      <c r="C45" s="25" t="s">
        <v>130</v>
      </c>
      <c r="D45" s="86">
        <f>(IFERROR(VLOOKUP(B45,'2022'!$A$2:$F$625,6,0),0))</f>
        <v>0</v>
      </c>
      <c r="E45" s="86"/>
      <c r="F45" s="86">
        <f>(IFERROR(VLOOKUP(B45,'2021'!$A$2:$F$605,6,0),0))</f>
        <v>0</v>
      </c>
      <c r="G45" s="39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5111</v>
      </c>
      <c r="C46" s="25" t="s">
        <v>131</v>
      </c>
      <c r="D46" s="86">
        <f>(IFERROR(VLOOKUP(B46,'2022'!$A$2:$F$625,6,0),0))</f>
        <v>10644399.949999999</v>
      </c>
      <c r="E46" s="86"/>
      <c r="F46" s="86">
        <f>(IFERROR(VLOOKUP(B46,'2021'!$A$2:$F$605,6,0),0))</f>
        <v>16946791.969999999</v>
      </c>
      <c r="G46" s="39"/>
      <c r="H46" s="22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5120</v>
      </c>
      <c r="C47" s="25" t="s">
        <v>132</v>
      </c>
      <c r="D47" s="86">
        <f>(IFERROR(VLOOKUP(B47,'2022'!$A$2:$F$625,6,0),0))</f>
        <v>0</v>
      </c>
      <c r="E47" s="86"/>
      <c r="F47" s="86">
        <f>(IFERROR(VLOOKUP(B47,'2021'!$A$2:$F$605,6,0),0))</f>
        <v>0</v>
      </c>
      <c r="G47" s="39"/>
      <c r="H47" s="22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 x14ac:dyDescent="0.25">
      <c r="A48" s="27"/>
      <c r="B48" s="27"/>
      <c r="C48" s="25"/>
      <c r="D48" s="86"/>
      <c r="E48" s="86"/>
      <c r="F48" s="104"/>
      <c r="G48" s="39"/>
      <c r="H48" s="208"/>
      <c r="I48" s="3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>
        <v>53</v>
      </c>
      <c r="C49" s="34" t="s">
        <v>106</v>
      </c>
      <c r="D49" s="111">
        <f>SUM(D50:D52)</f>
        <v>36041398</v>
      </c>
      <c r="E49" s="111"/>
      <c r="F49" s="87">
        <f>SUM(F50:F52)</f>
        <v>27388178</v>
      </c>
      <c r="G49" s="205"/>
      <c r="H49" s="208"/>
      <c r="I49" s="3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5360</v>
      </c>
      <c r="C50" s="25" t="s">
        <v>133</v>
      </c>
      <c r="D50" s="86">
        <f>(IFERROR(VLOOKUP(B50,'2022'!$A$2:$F$625,6,0),0))</f>
        <v>24025402</v>
      </c>
      <c r="E50" s="86"/>
      <c r="F50" s="86">
        <f>(IFERROR(VLOOKUP(B50,'2021'!$A$2:$F$605,6,0),0))</f>
        <v>24556862</v>
      </c>
      <c r="G50" s="39"/>
      <c r="H50" s="3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 x14ac:dyDescent="0.2">
      <c r="A51" s="32"/>
      <c r="B51" s="27">
        <v>5366</v>
      </c>
      <c r="C51" s="25" t="s">
        <v>134</v>
      </c>
      <c r="D51" s="86">
        <f>(IFERROR(VLOOKUP(B51,'2022'!$A$2:$F$625,6,0),0))</f>
        <v>12015996</v>
      </c>
      <c r="E51" s="86"/>
      <c r="F51" s="86">
        <f>(IFERROR(VLOOKUP(B51,'2021'!$A$2:$F$605,6,0),0))</f>
        <v>2831316</v>
      </c>
      <c r="G51" s="39"/>
      <c r="H51" s="34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27"/>
      <c r="Z51" s="27"/>
    </row>
    <row r="52" spans="1:26" ht="15" customHeight="1" x14ac:dyDescent="0.2">
      <c r="A52" s="27"/>
      <c r="B52" s="27">
        <v>5368</v>
      </c>
      <c r="C52" s="25" t="s">
        <v>135</v>
      </c>
      <c r="D52" s="86">
        <f>(IFERROR(VLOOKUP(B52,'2022'!$A$2:$F$625,6,0),0))</f>
        <v>0</v>
      </c>
      <c r="E52" s="86"/>
      <c r="F52" s="86">
        <f>(IFERROR(VLOOKUP(B52,'2021'!$A$2:$F$605,6,0),0))</f>
        <v>0</v>
      </c>
      <c r="G52" s="20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7"/>
      <c r="X52" s="27"/>
      <c r="Y52" s="27"/>
      <c r="Z52" s="27"/>
    </row>
    <row r="53" spans="1:26" ht="15" customHeight="1" x14ac:dyDescent="0.2">
      <c r="A53" s="27"/>
      <c r="B53" s="27"/>
      <c r="C53" s="25"/>
      <c r="D53" s="86"/>
      <c r="E53" s="86"/>
      <c r="F53" s="104"/>
      <c r="G53" s="39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7"/>
      <c r="X53" s="27"/>
      <c r="Y53" s="27"/>
      <c r="Z53" s="27"/>
    </row>
    <row r="54" spans="1:26" ht="15" customHeight="1" x14ac:dyDescent="0.2">
      <c r="A54" s="27"/>
      <c r="B54" s="27"/>
      <c r="C54" s="25"/>
      <c r="D54" s="86"/>
      <c r="E54" s="86"/>
      <c r="F54" s="104"/>
      <c r="G54" s="39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/>
      <c r="C55" s="25"/>
      <c r="D55" s="86"/>
      <c r="E55" s="86"/>
      <c r="F55" s="104"/>
      <c r="G55" s="39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6"/>
      <c r="E56" s="86"/>
      <c r="F56" s="104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6"/>
      <c r="E57" s="86"/>
      <c r="F57" s="104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6"/>
      <c r="E58" s="86"/>
      <c r="F58" s="104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6"/>
      <c r="E59" s="86"/>
      <c r="F59" s="104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6"/>
      <c r="E60" s="86"/>
      <c r="F60" s="104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6"/>
      <c r="E61" s="86"/>
      <c r="F61" s="104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6"/>
      <c r="E62" s="86"/>
      <c r="F62" s="104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6"/>
      <c r="E63" s="86"/>
      <c r="F63" s="104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32">
        <v>57</v>
      </c>
      <c r="C64" s="34" t="s">
        <v>523</v>
      </c>
      <c r="D64" s="87">
        <f>D65</f>
        <v>0</v>
      </c>
      <c r="E64" s="86"/>
      <c r="F64" s="87">
        <f>F65</f>
        <v>0</v>
      </c>
      <c r="G64" s="39"/>
      <c r="H64" s="2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32"/>
      <c r="B65" s="27">
        <v>5720</v>
      </c>
      <c r="C65" s="25" t="s">
        <v>136</v>
      </c>
      <c r="D65" s="86">
        <f>(IFERROR(VLOOKUP(B65,'2022'!$A$2:$F$625,6,0),0))</f>
        <v>0</v>
      </c>
      <c r="E65" s="86"/>
      <c r="F65" s="86">
        <f>(IFERROR(VLOOKUP(B65,'2021'!$A$2:$F$605,6,0),0))</f>
        <v>0</v>
      </c>
      <c r="G65" s="27"/>
      <c r="H65" s="34"/>
      <c r="I65" s="3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6"/>
      <c r="E66" s="86"/>
      <c r="F66" s="96"/>
      <c r="G66" s="20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/>
      <c r="C67" s="34" t="s">
        <v>107</v>
      </c>
      <c r="D67" s="87">
        <f>D11-D31-D37</f>
        <v>-60763847</v>
      </c>
      <c r="E67" s="87"/>
      <c r="F67" s="87">
        <f>F11-F31-F37</f>
        <v>161620601.57999998</v>
      </c>
      <c r="G67" s="39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27"/>
      <c r="B68" s="209"/>
      <c r="C68" s="33"/>
      <c r="D68" s="86"/>
      <c r="E68" s="86"/>
      <c r="F68" s="104"/>
      <c r="G68" s="39"/>
      <c r="H68" s="27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32"/>
      <c r="C69" s="229" t="s">
        <v>108</v>
      </c>
      <c r="D69" s="87">
        <f>D71</f>
        <v>3500</v>
      </c>
      <c r="E69" s="87"/>
      <c r="F69" s="87">
        <f>F71</f>
        <v>391</v>
      </c>
      <c r="G69" s="2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229"/>
      <c r="D70" s="112"/>
      <c r="E70" s="112"/>
      <c r="F70" s="10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32">
        <v>48</v>
      </c>
      <c r="C71" s="34" t="s">
        <v>108</v>
      </c>
      <c r="D71" s="87">
        <f>D72</f>
        <v>3500</v>
      </c>
      <c r="E71" s="87"/>
      <c r="F71" s="87">
        <f>F72</f>
        <v>391</v>
      </c>
      <c r="G71" s="33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27">
        <v>4808</v>
      </c>
      <c r="C72" s="25" t="s">
        <v>137</v>
      </c>
      <c r="D72" s="86">
        <f>(IFERROR(VLOOKUP(B72,'2022'!$A$2:$F$625,6,0),0))</f>
        <v>3500</v>
      </c>
      <c r="E72" s="86"/>
      <c r="F72" s="86">
        <f>(IFERROR(VLOOKUP(B72,'2021'!$A$2:$F$605,6,0),0))</f>
        <v>391</v>
      </c>
      <c r="G72" s="33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5"/>
      <c r="D73" s="86"/>
      <c r="E73" s="86"/>
      <c r="F73" s="96"/>
      <c r="G73" s="33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/>
      <c r="C74" s="229" t="s">
        <v>110</v>
      </c>
      <c r="D74" s="87">
        <f>D76</f>
        <v>0</v>
      </c>
      <c r="E74" s="87"/>
      <c r="F74" s="87">
        <f>F76</f>
        <v>0</v>
      </c>
      <c r="G74" s="210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33"/>
      <c r="B75" s="32"/>
      <c r="C75" s="34"/>
      <c r="D75" s="86"/>
      <c r="E75" s="86"/>
      <c r="F75" s="104"/>
      <c r="G75" s="39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33"/>
      <c r="B76" s="32">
        <v>58</v>
      </c>
      <c r="C76" s="34" t="s">
        <v>110</v>
      </c>
      <c r="D76" s="87">
        <f>SUM(D77:D78)</f>
        <v>0</v>
      </c>
      <c r="E76" s="87"/>
      <c r="F76" s="87">
        <f>SUM(F77:F78)</f>
        <v>0</v>
      </c>
      <c r="G76" s="39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33"/>
      <c r="B77" s="27">
        <v>5804</v>
      </c>
      <c r="C77" s="25" t="s">
        <v>534</v>
      </c>
      <c r="D77" s="86">
        <f>(IFERROR(VLOOKUP(B77,'2022'!$A$2:$F$625,6,0),0))</f>
        <v>0</v>
      </c>
      <c r="E77" s="87"/>
      <c r="F77" s="86">
        <f>(IFERROR(VLOOKUP(B77,'2021'!$A$2:$F$605,6,0),0))</f>
        <v>0</v>
      </c>
      <c r="G77" s="39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27"/>
      <c r="B78" s="27">
        <v>5890</v>
      </c>
      <c r="C78" s="25" t="s">
        <v>138</v>
      </c>
      <c r="D78" s="86">
        <f>(IFERROR(VLOOKUP(B78,'2022'!$A$2:$F$625,6,0),0))</f>
        <v>0</v>
      </c>
      <c r="E78" s="86"/>
      <c r="F78" s="86">
        <f>(IFERROR(VLOOKUP(B78,'2021'!$A$2:$F$605,6,0),0))</f>
        <v>0</v>
      </c>
      <c r="G78" s="2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5">
      <c r="A79" s="27"/>
      <c r="B79" s="32"/>
      <c r="C79" s="25"/>
      <c r="D79" s="86"/>
      <c r="E79" s="86"/>
      <c r="F79" s="96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27"/>
      <c r="B80" s="32"/>
      <c r="C80" s="34" t="s">
        <v>139</v>
      </c>
      <c r="D80" s="87">
        <f>D67+D69-D74</f>
        <v>-60760347</v>
      </c>
      <c r="E80" s="87"/>
      <c r="F80" s="87">
        <f>F67+F69-F74</f>
        <v>161620992.57999998</v>
      </c>
      <c r="G80" s="20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32"/>
      <c r="C81" s="25"/>
      <c r="D81" s="86"/>
      <c r="E81" s="86"/>
      <c r="F81" s="104"/>
      <c r="G81" s="39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">
      <c r="A82" s="27"/>
      <c r="B82" s="32"/>
      <c r="C82" s="25"/>
      <c r="D82" s="86"/>
      <c r="E82" s="86"/>
      <c r="F82" s="104"/>
      <c r="G82" s="39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25"/>
      <c r="D83" s="86"/>
      <c r="E83" s="86"/>
      <c r="F83" s="104"/>
      <c r="G83" s="39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5">
      <c r="A84" s="27"/>
      <c r="B84" s="32"/>
      <c r="C84" s="25"/>
      <c r="D84" s="86"/>
      <c r="E84" s="86"/>
      <c r="F84" s="104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5">
      <c r="A85" s="27"/>
      <c r="B85" s="27"/>
      <c r="C85" s="32"/>
      <c r="D85" s="25"/>
      <c r="E85" s="25"/>
      <c r="F85" s="54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5">
      <c r="A86" s="27"/>
      <c r="B86" s="27"/>
      <c r="C86" s="16"/>
      <c r="D86" s="27"/>
      <c r="E86" s="3"/>
      <c r="F86" s="27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/>
      <c r="C87" s="32" t="s">
        <v>34</v>
      </c>
      <c r="D87" s="32"/>
      <c r="E87" s="12" t="s">
        <v>496</v>
      </c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/>
      <c r="C88" s="27" t="s">
        <v>140</v>
      </c>
      <c r="D88" s="27"/>
      <c r="E88" s="29" t="s">
        <v>497</v>
      </c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32"/>
      <c r="D89" s="33"/>
      <c r="E89" s="29" t="s">
        <v>36</v>
      </c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">
      <c r="A90" s="27"/>
      <c r="B90" s="32"/>
      <c r="C90" s="25"/>
      <c r="D90" s="25"/>
      <c r="E90" s="25"/>
      <c r="F90" s="5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">
      <c r="A91" s="27"/>
      <c r="B91" s="32"/>
      <c r="C91" s="25"/>
      <c r="D91" s="25"/>
      <c r="E91" s="25"/>
      <c r="F91" s="54"/>
      <c r="G91" s="33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26"/>
      <c r="D92" s="26"/>
      <c r="E92" s="26"/>
      <c r="F92" s="45"/>
      <c r="G92" s="33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5">
      <c r="A93" s="27"/>
      <c r="B93" s="27"/>
      <c r="C93" s="26"/>
      <c r="D93" s="26"/>
      <c r="E93" s="26"/>
      <c r="F93" s="45"/>
      <c r="G93" s="33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5">
      <c r="A94" s="27"/>
      <c r="C94" s="42"/>
      <c r="D94" s="26"/>
      <c r="E94" s="26"/>
      <c r="F94" s="45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C95" s="26"/>
      <c r="D95" s="26"/>
      <c r="E95" s="26"/>
      <c r="F95" s="4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B97" s="1"/>
      <c r="C97" s="26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">
      <c r="A98" s="27"/>
      <c r="B98" s="32"/>
      <c r="C98" s="25"/>
      <c r="D98" s="25"/>
      <c r="E98" s="25"/>
      <c r="F98" s="54"/>
      <c r="G98" s="211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">
      <c r="A99" s="27"/>
      <c r="B99" s="32"/>
      <c r="C99" s="229"/>
      <c r="D99" s="34"/>
      <c r="E99" s="34"/>
      <c r="F99" s="11"/>
      <c r="G99" s="211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">
      <c r="A100" s="27"/>
      <c r="B100" s="32"/>
      <c r="C100" s="34"/>
      <c r="D100" s="25"/>
      <c r="E100" s="25"/>
      <c r="F100" s="54"/>
      <c r="G100" s="39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34"/>
      <c r="D101" s="34"/>
      <c r="E101" s="34"/>
      <c r="F101" s="11"/>
      <c r="G101" s="39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27"/>
      <c r="C102" s="25"/>
      <c r="D102" s="25"/>
      <c r="E102" s="25"/>
      <c r="F102" s="54"/>
      <c r="G102" s="39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27"/>
      <c r="C103" s="25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25"/>
      <c r="D104" s="25"/>
      <c r="E104" s="25"/>
      <c r="F104" s="54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32"/>
      <c r="C105" s="34"/>
      <c r="D105" s="34"/>
      <c r="E105" s="34"/>
      <c r="F105" s="11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32"/>
      <c r="C106" s="34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34"/>
      <c r="D107" s="34"/>
      <c r="E107" s="34"/>
      <c r="F107" s="11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27"/>
      <c r="C108" s="25"/>
      <c r="D108" s="25"/>
      <c r="E108" s="25"/>
      <c r="F108" s="54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27"/>
      <c r="C109" s="25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25"/>
      <c r="D110" s="25"/>
      <c r="E110" s="25"/>
      <c r="F110" s="54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32"/>
      <c r="C111" s="34"/>
      <c r="D111" s="34"/>
      <c r="E111" s="34"/>
      <c r="F111" s="11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32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25"/>
      <c r="D114" s="25"/>
      <c r="E114" s="25"/>
      <c r="F114" s="54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5">
      <c r="A115" s="27"/>
      <c r="B115" s="32"/>
      <c r="C115" s="26"/>
      <c r="D115" s="26"/>
      <c r="E115" s="26"/>
      <c r="F115" s="45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5">
      <c r="A116" s="27"/>
      <c r="B116" s="27"/>
      <c r="C116" s="26"/>
      <c r="D116" s="26"/>
      <c r="E116" s="26"/>
      <c r="F116" s="45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5">
      <c r="A117" s="27"/>
      <c r="B117" s="27"/>
      <c r="C117" s="26"/>
      <c r="D117" s="26"/>
      <c r="E117" s="26"/>
      <c r="F117" s="45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27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33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33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12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2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2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32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">
      <c r="A128" s="27"/>
      <c r="B128" s="32"/>
      <c r="C128" s="25"/>
      <c r="D128" s="25"/>
      <c r="E128" s="25"/>
      <c r="F128" s="54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">
      <c r="A129" s="27"/>
      <c r="B129" s="32"/>
      <c r="C129" s="25"/>
      <c r="D129" s="25"/>
      <c r="E129" s="25"/>
      <c r="F129" s="54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">
      <c r="A130" s="27"/>
      <c r="B130" s="32"/>
      <c r="C130" s="25"/>
      <c r="D130" s="25"/>
      <c r="E130" s="25"/>
      <c r="F130" s="54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.75" customHeight="1" x14ac:dyDescent="0.2">
      <c r="A269" s="27"/>
      <c r="B269" s="32"/>
      <c r="C269" s="25"/>
      <c r="D269" s="25"/>
      <c r="E269" s="25"/>
      <c r="F269" s="54"/>
      <c r="G269" s="39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32"/>
      <c r="C270" s="25"/>
      <c r="D270" s="25"/>
      <c r="E270" s="25"/>
      <c r="F270" s="54"/>
      <c r="G270" s="39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32"/>
      <c r="C271" s="25"/>
      <c r="D271" s="25"/>
      <c r="E271" s="25"/>
      <c r="F271" s="54"/>
      <c r="G271" s="39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4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4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4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" customHeight="1" x14ac:dyDescent="0.2">
      <c r="A983" s="27"/>
      <c r="B983" s="27"/>
      <c r="C983" s="27"/>
      <c r="D983" s="27"/>
      <c r="E983" s="27"/>
      <c r="F983" s="4"/>
      <c r="G983" s="27"/>
    </row>
    <row r="984" spans="1:26" ht="15" customHeight="1" x14ac:dyDescent="0.2">
      <c r="A984" s="27"/>
      <c r="B984" s="27"/>
      <c r="C984" s="27"/>
      <c r="D984" s="27"/>
      <c r="E984" s="27"/>
      <c r="F984" s="4"/>
      <c r="G984" s="27"/>
    </row>
    <row r="985" spans="1:26" ht="15" customHeight="1" x14ac:dyDescent="0.2">
      <c r="A985" s="27"/>
      <c r="B985" s="27"/>
      <c r="C985" s="27"/>
      <c r="D985" s="27"/>
      <c r="E985" s="27"/>
      <c r="F985" s="4"/>
      <c r="G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B989" s="27"/>
      <c r="C989" s="27"/>
      <c r="D989" s="27"/>
      <c r="E989" s="27"/>
      <c r="F989" s="4"/>
      <c r="G989" s="27"/>
    </row>
    <row r="990" spans="1:26" ht="15" customHeight="1" x14ac:dyDescent="0.2">
      <c r="B990" s="27"/>
      <c r="C990" s="27"/>
      <c r="D990" s="27"/>
      <c r="E990" s="27"/>
      <c r="F990" s="4"/>
      <c r="G990" s="27"/>
    </row>
    <row r="991" spans="1:26" ht="15" customHeight="1" x14ac:dyDescent="0.2"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6" ht="15" customHeight="1" x14ac:dyDescent="0.2">
      <c r="B1009" s="27"/>
      <c r="C1009" s="27"/>
      <c r="D1009" s="27"/>
      <c r="E1009" s="27"/>
      <c r="F1009" s="4"/>
    </row>
    <row r="1010" spans="2:6" ht="15" customHeight="1" x14ac:dyDescent="0.2">
      <c r="B1010" s="27"/>
      <c r="C1010" s="27"/>
      <c r="D1010" s="27"/>
      <c r="E1010" s="27"/>
      <c r="F1010" s="4"/>
    </row>
    <row r="1011" spans="2:6" ht="15" customHeight="1" x14ac:dyDescent="0.2">
      <c r="B1011" s="27"/>
      <c r="C1011" s="27"/>
      <c r="D1011" s="27"/>
      <c r="E1011" s="27"/>
      <c r="F1011" s="4"/>
    </row>
    <row r="1012" spans="2:6" ht="15" customHeight="1" x14ac:dyDescent="0.2">
      <c r="B1012" s="27"/>
      <c r="C1012" s="27"/>
      <c r="D1012" s="27"/>
      <c r="E1012" s="27"/>
      <c r="F1012" s="4"/>
    </row>
    <row r="1013" spans="2:6" ht="15" customHeight="1" x14ac:dyDescent="0.2">
      <c r="B1013" s="27"/>
      <c r="C1013" s="27"/>
      <c r="D1013" s="27"/>
      <c r="E1013" s="27"/>
      <c r="F1013" s="4"/>
    </row>
    <row r="1014" spans="2:6" ht="15" customHeight="1" x14ac:dyDescent="0.2">
      <c r="B1014" s="27"/>
      <c r="C1014" s="27"/>
      <c r="D1014" s="27"/>
      <c r="E1014" s="27"/>
      <c r="F1014" s="4"/>
    </row>
    <row r="1015" spans="2:6" ht="15" customHeight="1" x14ac:dyDescent="0.2">
      <c r="B1015" s="27"/>
      <c r="C1015" s="27"/>
      <c r="D1015" s="27"/>
      <c r="E1015" s="27"/>
      <c r="F1015" s="4"/>
    </row>
    <row r="1016" spans="2:6" ht="15" customHeight="1" x14ac:dyDescent="0.2">
      <c r="B1016" s="27"/>
      <c r="C1016" s="27"/>
      <c r="D1016" s="27"/>
      <c r="E1016" s="27"/>
      <c r="F1016" s="4"/>
    </row>
    <row r="1017" spans="2:6" ht="15" customHeight="1" x14ac:dyDescent="0.2">
      <c r="B1017" s="27"/>
      <c r="C1017" s="27"/>
      <c r="D1017" s="27"/>
      <c r="E1017" s="27"/>
      <c r="F1017" s="4"/>
    </row>
    <row r="1018" spans="2:6" ht="15" customHeight="1" x14ac:dyDescent="0.2">
      <c r="B1018" s="27"/>
      <c r="C1018" s="27"/>
      <c r="D1018" s="27"/>
      <c r="E1018" s="27"/>
      <c r="F1018" s="4"/>
    </row>
    <row r="1019" spans="2:6" ht="15" customHeight="1" x14ac:dyDescent="0.2">
      <c r="B1019" s="27"/>
      <c r="C1019" s="27"/>
      <c r="D1019" s="27"/>
      <c r="E1019" s="27"/>
      <c r="F1019" s="4"/>
    </row>
    <row r="1020" spans="2:6" ht="15" customHeight="1" x14ac:dyDescent="0.2">
      <c r="B1020" s="27"/>
      <c r="C1020" s="27"/>
      <c r="D1020" s="27"/>
      <c r="E1020" s="27"/>
      <c r="F1020" s="4"/>
    </row>
    <row r="1021" spans="2:6" ht="15" customHeight="1" x14ac:dyDescent="0.2">
      <c r="B1021" s="27"/>
      <c r="C1021" s="27"/>
      <c r="D1021" s="27"/>
      <c r="E1021" s="27"/>
      <c r="F1021" s="4"/>
    </row>
    <row r="1022" spans="2:6" ht="15" customHeight="1" x14ac:dyDescent="0.2">
      <c r="B1022" s="27"/>
      <c r="C1022" s="27"/>
      <c r="D1022" s="27"/>
      <c r="E1022" s="27"/>
      <c r="F1022" s="4"/>
    </row>
    <row r="1023" spans="2:6" ht="15" customHeight="1" x14ac:dyDescent="0.2">
      <c r="B1023" s="27"/>
      <c r="C1023" s="27"/>
      <c r="D1023" s="27"/>
      <c r="E1023" s="27"/>
      <c r="F1023" s="4"/>
    </row>
    <row r="1024" spans="2:6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9" customWidth="1"/>
    <col min="2" max="2" width="15.140625" style="49" customWidth="1"/>
    <col min="3" max="3" width="8.140625" style="49" customWidth="1"/>
    <col min="4" max="4" width="32.28515625" style="49" customWidth="1"/>
    <col min="5" max="5" width="8.85546875" style="49" customWidth="1"/>
    <col min="6" max="6" width="11.7109375" style="49" customWidth="1"/>
    <col min="7" max="7" width="6.28515625" style="49" customWidth="1"/>
    <col min="8" max="8" width="22" style="49" bestFit="1" customWidth="1"/>
    <col min="9" max="9" width="27.85546875" style="49" customWidth="1"/>
    <col min="10" max="10" width="23.5703125" style="49" customWidth="1"/>
    <col min="11" max="11" width="21.5703125" style="49" customWidth="1"/>
    <col min="12" max="23" width="10.7109375" style="49" customWidth="1"/>
    <col min="24" max="16384" width="14.42578125" style="49"/>
  </cols>
  <sheetData>
    <row r="1" spans="1:26" ht="15" customHeight="1" x14ac:dyDescent="0.2">
      <c r="A1" s="173"/>
      <c r="B1" s="263" t="s">
        <v>304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173"/>
      <c r="B2" s="263" t="s">
        <v>1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">
      <c r="A3" s="173"/>
      <c r="B3" s="263" t="s">
        <v>305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">
      <c r="A4" s="173"/>
      <c r="B4" s="263" t="s">
        <v>556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">
      <c r="A6" s="173"/>
      <c r="B6" s="173"/>
      <c r="C6" s="174"/>
      <c r="D6" s="174"/>
      <c r="E6" s="174"/>
      <c r="F6" s="175"/>
      <c r="G6" s="175"/>
      <c r="H6" s="175"/>
      <c r="I6" s="174"/>
      <c r="J6" s="174"/>
      <c r="K6" s="175"/>
      <c r="L6" s="17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">
      <c r="A7" s="173"/>
      <c r="B7" s="174"/>
      <c r="C7" s="177"/>
      <c r="D7" s="178"/>
      <c r="E7" s="178"/>
      <c r="F7" s="178"/>
      <c r="G7" s="178"/>
      <c r="H7" s="178"/>
      <c r="I7" s="178"/>
      <c r="J7" s="178"/>
      <c r="K7" s="179"/>
      <c r="L7" s="173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73"/>
      <c r="B8" s="174"/>
      <c r="C8" s="180"/>
      <c r="D8" s="181" t="s">
        <v>557</v>
      </c>
      <c r="E8" s="182"/>
      <c r="F8" s="182"/>
      <c r="G8" s="182"/>
      <c r="H8" s="182"/>
      <c r="I8" s="182"/>
      <c r="J8" s="183">
        <f>'ANEXO 2'!K51</f>
        <v>8137198264.9599991</v>
      </c>
      <c r="K8" s="184"/>
      <c r="L8" s="173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">
      <c r="A9" s="173"/>
      <c r="B9" s="174"/>
      <c r="C9" s="180"/>
      <c r="D9" s="182"/>
      <c r="E9" s="182"/>
      <c r="F9" s="182"/>
      <c r="G9" s="182"/>
      <c r="H9" s="182"/>
      <c r="I9" s="182"/>
      <c r="J9" s="182"/>
      <c r="K9" s="184"/>
      <c r="L9" s="173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25">
      <c r="A10" s="173"/>
      <c r="B10" s="174"/>
      <c r="C10" s="180"/>
      <c r="D10" s="182"/>
      <c r="E10" s="182"/>
      <c r="F10" s="182"/>
      <c r="G10" s="182"/>
      <c r="H10" s="182"/>
      <c r="I10" s="182"/>
      <c r="J10" s="183"/>
      <c r="K10" s="184"/>
      <c r="L10" s="173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25">
      <c r="A11" s="173"/>
      <c r="B11" s="174"/>
      <c r="C11" s="180"/>
      <c r="D11" s="181" t="s">
        <v>558</v>
      </c>
      <c r="E11" s="182"/>
      <c r="F11" s="182"/>
      <c r="G11" s="182"/>
      <c r="H11" s="182"/>
      <c r="I11" s="182"/>
      <c r="J11" s="183">
        <f>J14-J8</f>
        <v>-44325089.719999313</v>
      </c>
      <c r="K11" s="184"/>
      <c r="L11" s="173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173"/>
      <c r="B12" s="174"/>
      <c r="C12" s="180"/>
      <c r="D12" s="182"/>
      <c r="E12" s="182"/>
      <c r="F12" s="182"/>
      <c r="G12" s="182"/>
      <c r="H12" s="182"/>
      <c r="I12" s="182"/>
      <c r="J12" s="182"/>
      <c r="K12" s="184"/>
      <c r="L12" s="173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">
      <c r="A13" s="173"/>
      <c r="B13" s="174"/>
      <c r="C13" s="180"/>
      <c r="D13" s="182"/>
      <c r="E13" s="182"/>
      <c r="F13" s="182"/>
      <c r="G13" s="182"/>
      <c r="H13" s="182"/>
      <c r="I13" s="182"/>
      <c r="J13" s="182"/>
      <c r="K13" s="184"/>
      <c r="L13" s="173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25">
      <c r="A14" s="173"/>
      <c r="B14" s="174"/>
      <c r="C14" s="180"/>
      <c r="D14" s="181" t="s">
        <v>559</v>
      </c>
      <c r="E14" s="182"/>
      <c r="F14" s="182"/>
      <c r="G14" s="182"/>
      <c r="H14" s="182"/>
      <c r="I14" s="182"/>
      <c r="J14" s="183">
        <f>'ANEXO 2'!I51</f>
        <v>8092873175.2399998</v>
      </c>
      <c r="K14" s="184"/>
      <c r="L14" s="173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">
      <c r="A15" s="173"/>
      <c r="B15" s="174"/>
      <c r="C15" s="185"/>
      <c r="D15" s="186"/>
      <c r="E15" s="186"/>
      <c r="F15" s="186"/>
      <c r="G15" s="186"/>
      <c r="H15" s="186"/>
      <c r="I15" s="186"/>
      <c r="J15" s="186"/>
      <c r="K15" s="187"/>
      <c r="L15" s="173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">
      <c r="A16" s="173"/>
      <c r="B16" s="173"/>
      <c r="C16" s="114"/>
      <c r="D16" s="114"/>
      <c r="E16" s="114"/>
      <c r="F16" s="114"/>
      <c r="G16" s="114"/>
      <c r="H16" s="114"/>
      <c r="I16" s="114"/>
      <c r="J16" s="114"/>
      <c r="K16" s="173"/>
      <c r="L16" s="173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">
      <c r="A17" s="173"/>
      <c r="B17" s="173"/>
      <c r="C17" s="114"/>
      <c r="D17" s="114"/>
      <c r="E17" s="114"/>
      <c r="F17" s="114"/>
      <c r="G17" s="114"/>
      <c r="H17" s="114"/>
      <c r="I17" s="114"/>
      <c r="J17" s="114"/>
      <c r="K17" s="173"/>
      <c r="L17" s="173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">
      <c r="A18" s="173"/>
      <c r="B18" s="173"/>
      <c r="C18" s="182"/>
      <c r="D18" s="182"/>
      <c r="E18" s="182"/>
      <c r="F18" s="182"/>
      <c r="G18" s="182"/>
      <c r="H18" s="182"/>
      <c r="I18" s="182"/>
      <c r="J18" s="182"/>
      <c r="K18" s="174"/>
      <c r="L18" s="173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">
      <c r="A19" s="173"/>
      <c r="B19" s="174"/>
      <c r="C19" s="188"/>
      <c r="D19" s="189"/>
      <c r="E19" s="189"/>
      <c r="F19" s="189"/>
      <c r="G19" s="189"/>
      <c r="H19" s="189"/>
      <c r="I19" s="189"/>
      <c r="J19" s="189"/>
      <c r="K19" s="179"/>
      <c r="L19" s="173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">
      <c r="A20" s="173"/>
      <c r="B20" s="174"/>
      <c r="C20" s="180"/>
      <c r="D20" s="264" t="s">
        <v>306</v>
      </c>
      <c r="E20" s="264"/>
      <c r="F20" s="264"/>
      <c r="G20" s="264"/>
      <c r="H20" s="264"/>
      <c r="I20" s="264"/>
      <c r="J20" s="264"/>
      <c r="K20" s="184"/>
      <c r="L20" s="173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173"/>
      <c r="B21" s="174"/>
      <c r="C21" s="180"/>
      <c r="D21" s="182"/>
      <c r="E21" s="182"/>
      <c r="F21" s="182"/>
      <c r="G21" s="182"/>
      <c r="H21" s="182"/>
      <c r="I21" s="182"/>
      <c r="J21" s="182"/>
      <c r="K21" s="190"/>
      <c r="L21" s="173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5">
      <c r="A22" s="173"/>
      <c r="B22" s="174"/>
      <c r="C22" s="180"/>
      <c r="D22" s="181" t="s">
        <v>307</v>
      </c>
      <c r="E22" s="182"/>
      <c r="F22" s="182"/>
      <c r="G22" s="182"/>
      <c r="H22" s="182"/>
      <c r="I22" s="182"/>
      <c r="J22" s="183">
        <f>+SUM(H23:H27)</f>
        <v>0</v>
      </c>
      <c r="K22" s="190"/>
      <c r="L22" s="173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25">
      <c r="A23" s="173"/>
      <c r="B23" s="174"/>
      <c r="C23" s="180"/>
      <c r="D23" s="262" t="s">
        <v>308</v>
      </c>
      <c r="E23" s="262"/>
      <c r="F23" s="182"/>
      <c r="G23" s="182"/>
      <c r="H23" s="191">
        <v>0</v>
      </c>
      <c r="I23" s="182"/>
      <c r="J23" s="182"/>
      <c r="K23" s="190"/>
      <c r="L23" s="173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173"/>
      <c r="B24" s="174"/>
      <c r="C24" s="180"/>
      <c r="D24" s="262" t="s">
        <v>234</v>
      </c>
      <c r="E24" s="262"/>
      <c r="F24" s="182"/>
      <c r="G24" s="182"/>
      <c r="H24" s="191">
        <v>0</v>
      </c>
      <c r="I24" s="182"/>
      <c r="J24" s="182"/>
      <c r="K24" s="184"/>
      <c r="L24" s="173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">
      <c r="A25" s="173"/>
      <c r="B25" s="174"/>
      <c r="C25" s="180"/>
      <c r="D25" s="262" t="s">
        <v>309</v>
      </c>
      <c r="E25" s="262"/>
      <c r="F25" s="182"/>
      <c r="G25" s="182"/>
      <c r="H25" s="191">
        <v>0</v>
      </c>
      <c r="I25" s="182"/>
      <c r="J25" s="182"/>
      <c r="K25" s="184"/>
      <c r="L25" s="17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">
      <c r="A26" s="173"/>
      <c r="B26" s="174"/>
      <c r="C26" s="180"/>
      <c r="D26" s="262" t="s">
        <v>310</v>
      </c>
      <c r="E26" s="262"/>
      <c r="F26" s="182"/>
      <c r="G26" s="182"/>
      <c r="H26" s="192">
        <v>0</v>
      </c>
      <c r="I26" s="182"/>
      <c r="J26" s="182"/>
      <c r="K26" s="184"/>
      <c r="L26" s="17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">
      <c r="A27" s="173"/>
      <c r="B27" s="174"/>
      <c r="C27" s="180"/>
      <c r="D27" s="262" t="s">
        <v>311</v>
      </c>
      <c r="E27" s="262"/>
      <c r="F27" s="182"/>
      <c r="G27" s="182"/>
      <c r="H27" s="191"/>
      <c r="I27" s="182"/>
      <c r="J27" s="182"/>
      <c r="K27" s="184"/>
      <c r="L27" s="17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173"/>
      <c r="B28" s="174"/>
      <c r="C28" s="180"/>
      <c r="D28" s="182"/>
      <c r="E28" s="182"/>
      <c r="F28" s="182"/>
      <c r="G28" s="182"/>
      <c r="H28" s="193"/>
      <c r="I28" s="182"/>
      <c r="J28" s="182"/>
      <c r="K28" s="184"/>
      <c r="L28" s="17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25">
      <c r="A29" s="173"/>
      <c r="B29" s="174"/>
      <c r="C29" s="180"/>
      <c r="D29" s="181" t="s">
        <v>312</v>
      </c>
      <c r="E29" s="182"/>
      <c r="F29" s="182"/>
      <c r="G29" s="182"/>
      <c r="H29" s="193"/>
      <c r="I29" s="182"/>
      <c r="J29" s="183">
        <f>+SUM(H30:H34)</f>
        <v>-44325089.719999373</v>
      </c>
      <c r="K29" s="184"/>
      <c r="L29" s="173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">
      <c r="A30" s="173"/>
      <c r="B30" s="174"/>
      <c r="C30" s="180"/>
      <c r="D30" s="262" t="s">
        <v>234</v>
      </c>
      <c r="E30" s="262"/>
      <c r="F30" s="182"/>
      <c r="G30" s="182"/>
      <c r="H30" s="191">
        <v>0</v>
      </c>
      <c r="I30" s="182"/>
      <c r="J30" s="182"/>
      <c r="K30" s="184"/>
      <c r="L30" s="17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">
      <c r="A31" s="173"/>
      <c r="B31" s="174"/>
      <c r="C31" s="180"/>
      <c r="D31" s="262" t="s">
        <v>313</v>
      </c>
      <c r="E31" s="262"/>
      <c r="F31" s="182"/>
      <c r="G31" s="182"/>
      <c r="H31" s="191">
        <f>'ANEXO 2'!I45-'ANEXO 2'!K45</f>
        <v>-222381339.57999998</v>
      </c>
      <c r="I31" s="182"/>
      <c r="J31" s="182"/>
      <c r="K31" s="184"/>
      <c r="L31" s="173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173"/>
      <c r="B32" s="174"/>
      <c r="C32" s="180"/>
      <c r="D32" s="262" t="s">
        <v>309</v>
      </c>
      <c r="E32" s="262"/>
      <c r="F32" s="182"/>
      <c r="G32" s="182"/>
      <c r="H32" s="191">
        <f>'ANEXO 2'!I44-'ANEXO 2'!K44</f>
        <v>178056249.86000061</v>
      </c>
      <c r="I32" s="182"/>
      <c r="J32" s="182"/>
      <c r="K32" s="184"/>
      <c r="L32" s="173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173"/>
      <c r="B33" s="174"/>
      <c r="C33" s="180"/>
      <c r="D33" s="194" t="s">
        <v>310</v>
      </c>
      <c r="E33" s="182"/>
      <c r="F33" s="182"/>
      <c r="G33" s="182"/>
      <c r="H33" s="191">
        <v>0</v>
      </c>
      <c r="I33" s="182"/>
      <c r="J33" s="182"/>
      <c r="K33" s="184"/>
      <c r="L33" s="17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25">
      <c r="A34" s="173"/>
      <c r="B34" s="174"/>
      <c r="C34" s="180"/>
      <c r="D34" s="181" t="s">
        <v>314</v>
      </c>
      <c r="E34" s="195"/>
      <c r="F34" s="195"/>
      <c r="G34" s="195"/>
      <c r="H34" s="195"/>
      <c r="I34" s="195"/>
      <c r="J34" s="183">
        <f>+J22+J29</f>
        <v>-44325089.719999373</v>
      </c>
      <c r="K34" s="184"/>
      <c r="L34" s="17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3"/>
      <c r="B35" s="174"/>
      <c r="C35" s="185"/>
      <c r="D35" s="113"/>
      <c r="E35" s="113"/>
      <c r="F35" s="113"/>
      <c r="G35" s="113"/>
      <c r="H35" s="113"/>
      <c r="I35" s="113"/>
      <c r="J35" s="113"/>
      <c r="K35" s="187"/>
      <c r="L35" s="173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">
      <c r="A36" s="53"/>
      <c r="B36" s="173"/>
      <c r="C36" s="114"/>
      <c r="D36" s="114"/>
      <c r="E36" s="114"/>
      <c r="F36" s="114"/>
      <c r="G36" s="114"/>
      <c r="H36" s="114"/>
      <c r="I36" s="114"/>
      <c r="J36" s="114"/>
      <c r="K36" s="173"/>
      <c r="L36" s="173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">
      <c r="A37" s="53"/>
      <c r="B37" s="196"/>
      <c r="C37" s="46"/>
      <c r="D37" s="197"/>
      <c r="E37" s="197"/>
      <c r="F37" s="197"/>
      <c r="G37" s="46"/>
      <c r="H37" s="198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">
      <c r="A38" s="53"/>
      <c r="B38" s="196"/>
      <c r="C38" s="46"/>
      <c r="D38" s="197"/>
      <c r="E38" s="197"/>
      <c r="F38" s="197"/>
      <c r="G38" s="46"/>
      <c r="H38" s="198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">
      <c r="A39" s="53"/>
      <c r="B39" s="196"/>
      <c r="C39" s="46"/>
      <c r="D39" s="197"/>
      <c r="E39" s="197"/>
      <c r="F39" s="197"/>
      <c r="G39" s="46"/>
      <c r="H39" s="198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">
      <c r="A40" s="53"/>
      <c r="B40" s="196"/>
      <c r="C40" s="46"/>
      <c r="D40" s="197"/>
      <c r="E40" s="197"/>
      <c r="F40" s="197"/>
      <c r="G40" s="46"/>
      <c r="H40" s="198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">
      <c r="A41" s="53"/>
      <c r="B41" s="196"/>
      <c r="C41" s="46"/>
      <c r="D41" s="197"/>
      <c r="E41" s="197"/>
      <c r="F41" s="199"/>
      <c r="G41" s="46"/>
      <c r="H41" s="198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">
      <c r="A42" s="53"/>
      <c r="B42" s="196"/>
      <c r="C42" s="53"/>
      <c r="D42" s="53"/>
      <c r="E42" s="200"/>
      <c r="F42" s="53"/>
      <c r="G42" s="200"/>
      <c r="H42" s="198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25">
      <c r="A43" s="53"/>
      <c r="B43" s="196"/>
      <c r="C43" s="48"/>
      <c r="D43" s="48" t="s">
        <v>34</v>
      </c>
      <c r="F43" s="32"/>
      <c r="G43" s="48"/>
      <c r="H43" s="201"/>
      <c r="I43" s="12" t="s">
        <v>496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53"/>
      <c r="B44" s="196"/>
      <c r="C44" s="253"/>
      <c r="D44" s="253" t="s">
        <v>35</v>
      </c>
      <c r="F44" s="53"/>
      <c r="G44" s="71"/>
      <c r="H44" s="201"/>
      <c r="I44" s="29" t="s">
        <v>497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53"/>
      <c r="B45" s="196"/>
      <c r="C45" s="46"/>
      <c r="D45" s="46"/>
      <c r="G45" s="46"/>
      <c r="H45" s="201"/>
      <c r="I45" s="29" t="s">
        <v>36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53"/>
      <c r="B46" s="196"/>
      <c r="C46" s="46"/>
      <c r="D46" s="197"/>
      <c r="E46" s="197"/>
      <c r="F46" s="197"/>
      <c r="G46" s="46"/>
      <c r="H46" s="198"/>
      <c r="J46" s="19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53"/>
      <c r="B47" s="196"/>
      <c r="C47" s="46"/>
      <c r="D47" s="197"/>
      <c r="E47" s="197"/>
      <c r="F47" s="197"/>
      <c r="G47" s="46"/>
      <c r="H47" s="198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53"/>
      <c r="B48" s="196"/>
      <c r="C48" s="46"/>
      <c r="D48" s="197"/>
      <c r="E48" s="197"/>
      <c r="F48" s="197"/>
      <c r="G48" s="46"/>
      <c r="H48" s="198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">
      <c r="A49" s="53"/>
      <c r="B49" s="196"/>
      <c r="C49" s="46"/>
      <c r="D49" s="197"/>
      <c r="E49" s="197"/>
      <c r="F49" s="197"/>
      <c r="G49" s="46"/>
      <c r="H49" s="198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">
      <c r="A50" s="47"/>
      <c r="B50" s="47"/>
      <c r="C50" s="47"/>
      <c r="D50" s="202"/>
      <c r="E50" s="202"/>
      <c r="F50" s="202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">
      <c r="A51" s="47"/>
      <c r="B51" s="47"/>
      <c r="C51" s="47"/>
      <c r="D51" s="202"/>
      <c r="E51" s="202"/>
      <c r="F51" s="202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">
      <c r="A52" s="47"/>
      <c r="B52" s="47"/>
      <c r="C52" s="47"/>
      <c r="D52" s="202"/>
      <c r="E52" s="202"/>
      <c r="F52" s="202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">
      <c r="A53" s="47"/>
      <c r="B53" s="47"/>
      <c r="C53" s="47"/>
      <c r="D53" s="202"/>
      <c r="E53" s="202"/>
      <c r="F53" s="202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">
      <c r="A54" s="47"/>
      <c r="B54" s="47"/>
      <c r="C54" s="47"/>
      <c r="D54" s="202"/>
      <c r="E54" s="202"/>
      <c r="F54" s="202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">
      <c r="A55" s="47"/>
      <c r="B55" s="47"/>
      <c r="C55" s="47"/>
      <c r="D55" s="202"/>
      <c r="E55" s="202"/>
      <c r="F55" s="202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">
      <c r="A56" s="47"/>
      <c r="B56" s="47"/>
      <c r="C56" s="47"/>
      <c r="D56" s="202"/>
      <c r="E56" s="202"/>
      <c r="F56" s="202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">
      <c r="A57" s="53"/>
      <c r="B57" s="196"/>
      <c r="C57" s="46"/>
      <c r="D57" s="197"/>
      <c r="E57" s="197"/>
      <c r="F57" s="197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">
      <c r="A58" s="196"/>
      <c r="B58" s="196"/>
      <c r="C58" s="52"/>
      <c r="D58" s="203"/>
      <c r="E58" s="203"/>
      <c r="F58" s="197"/>
      <c r="G58" s="46"/>
      <c r="H58" s="20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">
      <c r="A59" s="53"/>
      <c r="B59" s="196"/>
      <c r="C59" s="46"/>
      <c r="D59" s="197"/>
      <c r="E59" s="197"/>
      <c r="F59" s="197"/>
      <c r="G59" s="46"/>
      <c r="H59" s="198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">
      <c r="A60" s="53"/>
      <c r="B60" s="196"/>
      <c r="C60" s="46"/>
      <c r="D60" s="197"/>
      <c r="E60" s="197"/>
      <c r="F60" s="197"/>
      <c r="G60" s="46"/>
      <c r="H60" s="19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">
      <c r="A61" s="196"/>
      <c r="B61" s="196"/>
      <c r="C61" s="52"/>
      <c r="D61" s="203"/>
      <c r="E61" s="203"/>
      <c r="F61" s="197"/>
      <c r="G61" s="46"/>
      <c r="H61" s="204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">
      <c r="A62" s="53"/>
      <c r="B62" s="196"/>
      <c r="C62" s="46"/>
      <c r="D62" s="197"/>
      <c r="E62" s="197"/>
      <c r="F62" s="197"/>
      <c r="G62" s="46"/>
      <c r="H62" s="198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">
      <c r="A63" s="53"/>
      <c r="B63" s="196"/>
      <c r="C63" s="46"/>
      <c r="D63" s="197"/>
      <c r="E63" s="197"/>
      <c r="F63" s="197"/>
      <c r="G63" s="46"/>
      <c r="H63" s="19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">
      <c r="A64" s="53"/>
      <c r="B64" s="196"/>
      <c r="C64" s="46"/>
      <c r="D64" s="197"/>
      <c r="E64" s="197"/>
      <c r="F64" s="197"/>
      <c r="G64" s="46"/>
      <c r="H64" s="198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">
      <c r="A65" s="53"/>
      <c r="B65" s="196"/>
      <c r="C65" s="46"/>
      <c r="D65" s="197"/>
      <c r="E65" s="197"/>
      <c r="F65" s="197"/>
      <c r="G65" s="46"/>
      <c r="H65" s="198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">
      <c r="A66" s="53"/>
      <c r="B66" s="196"/>
      <c r="C66" s="46"/>
      <c r="D66" s="197"/>
      <c r="E66" s="197"/>
      <c r="F66" s="197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">
      <c r="A67" s="196"/>
      <c r="B67" s="196"/>
      <c r="C67" s="52"/>
      <c r="D67" s="203"/>
      <c r="E67" s="203"/>
      <c r="F67" s="197"/>
      <c r="G67" s="46"/>
      <c r="H67" s="204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">
      <c r="A68" s="53"/>
      <c r="B68" s="196"/>
      <c r="C68" s="46"/>
      <c r="D68" s="197"/>
      <c r="E68" s="197"/>
      <c r="F68" s="197"/>
      <c r="G68" s="46"/>
      <c r="H68" s="198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">
      <c r="A69" s="53"/>
      <c r="B69" s="196"/>
      <c r="C69" s="46"/>
      <c r="D69" s="197"/>
      <c r="E69" s="197"/>
      <c r="F69" s="197"/>
      <c r="G69" s="46"/>
      <c r="H69" s="198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">
      <c r="A70" s="53"/>
      <c r="B70" s="196"/>
      <c r="C70" s="46"/>
      <c r="D70" s="197"/>
      <c r="E70" s="197"/>
      <c r="F70" s="197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">
      <c r="A71" s="53"/>
      <c r="B71" s="196"/>
      <c r="C71" s="46"/>
      <c r="D71" s="197"/>
      <c r="E71" s="197"/>
      <c r="F71" s="197"/>
      <c r="G71" s="46"/>
      <c r="H71" s="198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">
      <c r="A72" s="53"/>
      <c r="B72" s="196"/>
      <c r="C72" s="46"/>
      <c r="D72" s="197"/>
      <c r="E72" s="197"/>
      <c r="F72" s="197"/>
      <c r="G72" s="46"/>
      <c r="H72" s="198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">
      <c r="A73" s="53"/>
      <c r="B73" s="196"/>
      <c r="C73" s="46"/>
      <c r="D73" s="197"/>
      <c r="E73" s="197"/>
      <c r="F73" s="197"/>
      <c r="G73" s="46"/>
      <c r="H73" s="198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">
      <c r="A74" s="53"/>
      <c r="B74" s="196"/>
      <c r="C74" s="46"/>
      <c r="D74" s="197"/>
      <c r="E74" s="197"/>
      <c r="F74" s="197"/>
      <c r="G74" s="46"/>
      <c r="H74" s="198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">
      <c r="A75" s="53"/>
      <c r="B75" s="196"/>
      <c r="C75" s="46"/>
      <c r="D75" s="197"/>
      <c r="E75" s="197"/>
      <c r="F75" s="197"/>
      <c r="G75" s="46"/>
      <c r="H75" s="198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">
      <c r="A76" s="53"/>
      <c r="B76" s="196"/>
      <c r="C76" s="46"/>
      <c r="D76" s="197"/>
      <c r="E76" s="197"/>
      <c r="F76" s="197"/>
      <c r="G76" s="46"/>
      <c r="H76" s="198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">
      <c r="A77" s="53"/>
      <c r="B77" s="196"/>
      <c r="C77" s="46"/>
      <c r="D77" s="197"/>
      <c r="E77" s="197"/>
      <c r="F77" s="197"/>
      <c r="G77" s="46"/>
      <c r="H77" s="198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">
      <c r="A78" s="47"/>
      <c r="B78" s="47"/>
      <c r="C78" s="47"/>
      <c r="D78" s="202"/>
      <c r="E78" s="202"/>
      <c r="F78" s="202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">
      <c r="A79" s="47"/>
      <c r="B79" s="47"/>
      <c r="C79" s="47"/>
      <c r="D79" s="202"/>
      <c r="E79" s="202"/>
      <c r="F79" s="202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">
      <c r="A80" s="47"/>
      <c r="B80" s="47"/>
      <c r="C80" s="47"/>
      <c r="D80" s="202"/>
      <c r="E80" s="202"/>
      <c r="F80" s="202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">
      <c r="A81" s="47"/>
      <c r="B81" s="47"/>
      <c r="C81" s="47"/>
      <c r="D81" s="202"/>
      <c r="E81" s="202"/>
      <c r="F81" s="202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">
      <c r="A82" s="53"/>
      <c r="B82" s="196"/>
      <c r="C82" s="46"/>
      <c r="D82" s="197"/>
      <c r="E82" s="197"/>
      <c r="F82" s="197"/>
      <c r="G82" s="46"/>
      <c r="H82" s="198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">
      <c r="A83" s="53"/>
      <c r="B83" s="196"/>
      <c r="C83" s="46"/>
      <c r="D83" s="197"/>
      <c r="E83" s="197"/>
      <c r="F83" s="197"/>
      <c r="G83" s="46"/>
      <c r="H83" s="198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">
      <c r="A84" s="53"/>
      <c r="B84" s="196"/>
      <c r="C84" s="46"/>
      <c r="D84" s="197"/>
      <c r="E84" s="197"/>
      <c r="F84" s="197"/>
      <c r="G84" s="46"/>
      <c r="H84" s="198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">
      <c r="A85" s="53"/>
      <c r="B85" s="196"/>
      <c r="C85" s="46"/>
      <c r="D85" s="197"/>
      <c r="E85" s="197"/>
      <c r="F85" s="197"/>
      <c r="G85" s="46"/>
      <c r="H85" s="198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">
      <c r="A86" s="53"/>
      <c r="B86" s="196"/>
      <c r="C86" s="46"/>
      <c r="D86" s="197"/>
      <c r="E86" s="197"/>
      <c r="F86" s="197"/>
      <c r="G86" s="46"/>
      <c r="H86" s="198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">
      <c r="A87" s="53"/>
      <c r="B87" s="196"/>
      <c r="C87" s="46"/>
      <c r="D87" s="197"/>
      <c r="E87" s="197"/>
      <c r="F87" s="197"/>
      <c r="G87" s="46"/>
      <c r="H87" s="198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">
      <c r="A88" s="53"/>
      <c r="B88" s="196"/>
      <c r="C88" s="46"/>
      <c r="D88" s="197"/>
      <c r="E88" s="197"/>
      <c r="F88" s="197"/>
      <c r="G88" s="46"/>
      <c r="H88" s="198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">
      <c r="A89" s="53"/>
      <c r="B89" s="196"/>
      <c r="C89" s="46"/>
      <c r="D89" s="197"/>
      <c r="E89" s="197"/>
      <c r="F89" s="197"/>
      <c r="G89" s="46"/>
      <c r="H89" s="198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">
      <c r="A90" s="53"/>
      <c r="B90" s="196"/>
      <c r="C90" s="46"/>
      <c r="D90" s="197"/>
      <c r="E90" s="197"/>
      <c r="F90" s="197"/>
      <c r="G90" s="46"/>
      <c r="H90" s="198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">
      <c r="A91" s="53"/>
      <c r="B91" s="196"/>
      <c r="C91" s="46"/>
      <c r="D91" s="197"/>
      <c r="E91" s="197"/>
      <c r="F91" s="197"/>
      <c r="G91" s="46"/>
      <c r="H91" s="198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">
      <c r="A92" s="53"/>
      <c r="B92" s="196"/>
      <c r="C92" s="46"/>
      <c r="D92" s="197"/>
      <c r="E92" s="197"/>
      <c r="F92" s="197"/>
      <c r="G92" s="46"/>
      <c r="H92" s="198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">
      <c r="A93" s="53"/>
      <c r="B93" s="196"/>
      <c r="C93" s="46"/>
      <c r="D93" s="197"/>
      <c r="E93" s="197"/>
      <c r="F93" s="197"/>
      <c r="G93" s="46"/>
      <c r="H93" s="198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">
      <c r="A94" s="53"/>
      <c r="B94" s="196"/>
      <c r="C94" s="46"/>
      <c r="D94" s="197"/>
      <c r="E94" s="197"/>
      <c r="F94" s="197"/>
      <c r="G94" s="46"/>
      <c r="H94" s="198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">
      <c r="A95" s="53"/>
      <c r="B95" s="196"/>
      <c r="C95" s="46"/>
      <c r="D95" s="197"/>
      <c r="E95" s="197"/>
      <c r="F95" s="197"/>
      <c r="G95" s="46"/>
      <c r="H95" s="198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">
      <c r="A96" s="53"/>
      <c r="B96" s="196"/>
      <c r="C96" s="46"/>
      <c r="D96" s="197"/>
      <c r="E96" s="197"/>
      <c r="F96" s="197"/>
      <c r="G96" s="46"/>
      <c r="H96" s="198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">
      <c r="A97" s="53"/>
      <c r="B97" s="196"/>
      <c r="C97" s="46"/>
      <c r="D97" s="197"/>
      <c r="E97" s="197"/>
      <c r="F97" s="197"/>
      <c r="G97" s="46"/>
      <c r="H97" s="198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">
      <c r="A98" s="53"/>
      <c r="B98" s="196"/>
      <c r="C98" s="46"/>
      <c r="D98" s="197"/>
      <c r="E98" s="197"/>
      <c r="F98" s="197"/>
      <c r="G98" s="46"/>
      <c r="H98" s="198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">
      <c r="A99" s="53"/>
      <c r="B99" s="196"/>
      <c r="C99" s="46"/>
      <c r="D99" s="197"/>
      <c r="E99" s="197"/>
      <c r="F99" s="197"/>
      <c r="G99" s="46"/>
      <c r="H99" s="198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">
      <c r="A100" s="53"/>
      <c r="B100" s="196"/>
      <c r="C100" s="46"/>
      <c r="D100" s="197"/>
      <c r="E100" s="197"/>
      <c r="F100" s="197"/>
      <c r="G100" s="46"/>
      <c r="H100" s="198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">
      <c r="A101" s="53"/>
      <c r="B101" s="196"/>
      <c r="C101" s="46"/>
      <c r="D101" s="197"/>
      <c r="E101" s="197"/>
      <c r="F101" s="197"/>
      <c r="G101" s="46"/>
      <c r="H101" s="198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">
      <c r="A102" s="53"/>
      <c r="B102" s="196"/>
      <c r="C102" s="46"/>
      <c r="D102" s="197"/>
      <c r="E102" s="197"/>
      <c r="F102" s="197"/>
      <c r="G102" s="46"/>
      <c r="H102" s="198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">
      <c r="A103" s="53"/>
      <c r="B103" s="196"/>
      <c r="C103" s="46"/>
      <c r="D103" s="197"/>
      <c r="E103" s="197"/>
      <c r="F103" s="197"/>
      <c r="G103" s="46"/>
      <c r="H103" s="198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">
      <c r="A104" s="53"/>
      <c r="B104" s="196"/>
      <c r="C104" s="46"/>
      <c r="D104" s="197"/>
      <c r="E104" s="197"/>
      <c r="F104" s="197"/>
      <c r="G104" s="46"/>
      <c r="H104" s="198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">
      <c r="A105" s="53"/>
      <c r="B105" s="196"/>
      <c r="C105" s="46"/>
      <c r="D105" s="197"/>
      <c r="E105" s="197"/>
      <c r="F105" s="197"/>
      <c r="G105" s="46"/>
      <c r="H105" s="198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">
      <c r="A106" s="53"/>
      <c r="B106" s="196"/>
      <c r="C106" s="46"/>
      <c r="D106" s="197"/>
      <c r="E106" s="197"/>
      <c r="F106" s="197"/>
      <c r="G106" s="46"/>
      <c r="H106" s="198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">
      <c r="A107" s="53"/>
      <c r="B107" s="196"/>
      <c r="C107" s="46"/>
      <c r="D107" s="197"/>
      <c r="E107" s="197"/>
      <c r="F107" s="197"/>
      <c r="G107" s="46"/>
      <c r="H107" s="198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">
      <c r="A108" s="53"/>
      <c r="B108" s="196"/>
      <c r="C108" s="46"/>
      <c r="D108" s="197"/>
      <c r="E108" s="197"/>
      <c r="F108" s="197"/>
      <c r="G108" s="46"/>
      <c r="H108" s="198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">
      <c r="A109" s="53"/>
      <c r="B109" s="196"/>
      <c r="C109" s="46"/>
      <c r="D109" s="197"/>
      <c r="E109" s="197"/>
      <c r="F109" s="197"/>
      <c r="G109" s="46"/>
      <c r="H109" s="198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">
      <c r="A110" s="53"/>
      <c r="B110" s="196"/>
      <c r="C110" s="46"/>
      <c r="D110" s="197"/>
      <c r="E110" s="197"/>
      <c r="F110" s="197"/>
      <c r="G110" s="46"/>
      <c r="H110" s="198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">
      <c r="A111" s="53"/>
      <c r="B111" s="196"/>
      <c r="C111" s="46"/>
      <c r="D111" s="197"/>
      <c r="E111" s="197"/>
      <c r="F111" s="197"/>
      <c r="G111" s="46"/>
      <c r="H111" s="198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">
      <c r="A112" s="53"/>
      <c r="B112" s="196"/>
      <c r="C112" s="46"/>
      <c r="D112" s="197"/>
      <c r="E112" s="197"/>
      <c r="F112" s="197"/>
      <c r="G112" s="46"/>
      <c r="H112" s="198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">
      <c r="A113" s="53"/>
      <c r="B113" s="196"/>
      <c r="C113" s="46"/>
      <c r="D113" s="197"/>
      <c r="E113" s="197"/>
      <c r="F113" s="197"/>
      <c r="G113" s="46"/>
      <c r="H113" s="198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">
      <c r="A114" s="53"/>
      <c r="B114" s="196"/>
      <c r="C114" s="46"/>
      <c r="D114" s="197"/>
      <c r="E114" s="197"/>
      <c r="F114" s="197"/>
      <c r="G114" s="46"/>
      <c r="H114" s="198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">
      <c r="A115" s="53"/>
      <c r="B115" s="196"/>
      <c r="C115" s="46"/>
      <c r="D115" s="197"/>
      <c r="E115" s="197"/>
      <c r="F115" s="197"/>
      <c r="G115" s="46"/>
      <c r="H115" s="198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">
      <c r="A116" s="53"/>
      <c r="B116" s="196"/>
      <c r="C116" s="46"/>
      <c r="D116" s="197"/>
      <c r="E116" s="197"/>
      <c r="F116" s="197"/>
      <c r="G116" s="46"/>
      <c r="H116" s="198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">
      <c r="A117" s="53"/>
      <c r="B117" s="196"/>
      <c r="C117" s="46"/>
      <c r="D117" s="197"/>
      <c r="E117" s="197"/>
      <c r="F117" s="197"/>
      <c r="G117" s="46"/>
      <c r="H117" s="198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">
      <c r="A118" s="53"/>
      <c r="B118" s="196"/>
      <c r="C118" s="46"/>
      <c r="D118" s="197"/>
      <c r="E118" s="197"/>
      <c r="F118" s="197"/>
      <c r="G118" s="46"/>
      <c r="H118" s="198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">
      <c r="A119" s="53"/>
      <c r="B119" s="196"/>
      <c r="C119" s="46"/>
      <c r="D119" s="197"/>
      <c r="E119" s="197"/>
      <c r="F119" s="197"/>
      <c r="G119" s="46"/>
      <c r="H119" s="198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">
      <c r="A120" s="53"/>
      <c r="B120" s="196"/>
      <c r="C120" s="46"/>
      <c r="D120" s="197"/>
      <c r="E120" s="197"/>
      <c r="F120" s="197"/>
      <c r="G120" s="46"/>
      <c r="H120" s="198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">
      <c r="A121" s="53"/>
      <c r="B121" s="196"/>
      <c r="C121" s="46"/>
      <c r="D121" s="197"/>
      <c r="E121" s="197"/>
      <c r="F121" s="197"/>
      <c r="G121" s="46"/>
      <c r="H121" s="198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">
      <c r="A122" s="53"/>
      <c r="B122" s="196"/>
      <c r="C122" s="46"/>
      <c r="D122" s="197"/>
      <c r="E122" s="197"/>
      <c r="F122" s="197"/>
      <c r="G122" s="46"/>
      <c r="H122" s="198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">
      <c r="A123" s="53"/>
      <c r="B123" s="196"/>
      <c r="C123" s="46"/>
      <c r="D123" s="197"/>
      <c r="E123" s="197"/>
      <c r="F123" s="197"/>
      <c r="G123" s="46"/>
      <c r="H123" s="198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">
      <c r="A124" s="53"/>
      <c r="B124" s="196"/>
      <c r="C124" s="46"/>
      <c r="D124" s="197"/>
      <c r="E124" s="197"/>
      <c r="F124" s="197"/>
      <c r="G124" s="46"/>
      <c r="H124" s="198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">
      <c r="A125" s="53"/>
      <c r="B125" s="196"/>
      <c r="C125" s="46"/>
      <c r="D125" s="197"/>
      <c r="E125" s="197"/>
      <c r="F125" s="197"/>
      <c r="G125" s="46"/>
      <c r="H125" s="198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">
      <c r="A126" s="53"/>
      <c r="B126" s="196"/>
      <c r="C126" s="46"/>
      <c r="D126" s="197"/>
      <c r="E126" s="197"/>
      <c r="F126" s="197"/>
      <c r="G126" s="46"/>
      <c r="H126" s="198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">
      <c r="A127" s="53"/>
      <c r="B127" s="196"/>
      <c r="C127" s="46"/>
      <c r="D127" s="197"/>
      <c r="E127" s="197"/>
      <c r="F127" s="197"/>
      <c r="G127" s="46"/>
      <c r="H127" s="198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">
      <c r="A128" s="53"/>
      <c r="B128" s="196"/>
      <c r="C128" s="46"/>
      <c r="D128" s="197"/>
      <c r="E128" s="197"/>
      <c r="F128" s="197"/>
      <c r="G128" s="46"/>
      <c r="H128" s="198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">
      <c r="A129" s="53"/>
      <c r="B129" s="196"/>
      <c r="C129" s="46"/>
      <c r="D129" s="197"/>
      <c r="E129" s="197"/>
      <c r="F129" s="197"/>
      <c r="G129" s="46"/>
      <c r="H129" s="198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">
      <c r="A130" s="53"/>
      <c r="B130" s="196"/>
      <c r="C130" s="46"/>
      <c r="D130" s="197"/>
      <c r="E130" s="197"/>
      <c r="F130" s="197"/>
      <c r="G130" s="46"/>
      <c r="H130" s="198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">
      <c r="A131" s="53"/>
      <c r="B131" s="196"/>
      <c r="C131" s="46"/>
      <c r="D131" s="197"/>
      <c r="E131" s="197"/>
      <c r="F131" s="197"/>
      <c r="G131" s="46"/>
      <c r="H131" s="198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">
      <c r="A132" s="53"/>
      <c r="B132" s="196"/>
      <c r="C132" s="46"/>
      <c r="D132" s="197"/>
      <c r="E132" s="197"/>
      <c r="F132" s="197"/>
      <c r="G132" s="46"/>
      <c r="H132" s="198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">
      <c r="A133" s="53"/>
      <c r="B133" s="196"/>
      <c r="C133" s="46"/>
      <c r="D133" s="197"/>
      <c r="E133" s="197"/>
      <c r="F133" s="197"/>
      <c r="G133" s="46"/>
      <c r="H133" s="198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">
      <c r="A134" s="53"/>
      <c r="B134" s="196"/>
      <c r="C134" s="46"/>
      <c r="D134" s="197"/>
      <c r="E134" s="197"/>
      <c r="F134" s="197"/>
      <c r="G134" s="46"/>
      <c r="H134" s="198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">
      <c r="A135" s="53"/>
      <c r="B135" s="196"/>
      <c r="C135" s="46"/>
      <c r="D135" s="197"/>
      <c r="E135" s="197"/>
      <c r="F135" s="197"/>
      <c r="G135" s="46"/>
      <c r="H135" s="198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">
      <c r="A136" s="53"/>
      <c r="B136" s="196"/>
      <c r="C136" s="46"/>
      <c r="D136" s="197"/>
      <c r="E136" s="197"/>
      <c r="F136" s="197"/>
      <c r="G136" s="46"/>
      <c r="H136" s="198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">
      <c r="A137" s="53"/>
      <c r="B137" s="196"/>
      <c r="C137" s="46"/>
      <c r="D137" s="197"/>
      <c r="E137" s="197"/>
      <c r="F137" s="197"/>
      <c r="G137" s="46"/>
      <c r="H137" s="198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">
      <c r="A138" s="53"/>
      <c r="B138" s="196"/>
      <c r="C138" s="46"/>
      <c r="D138" s="197"/>
      <c r="E138" s="197"/>
      <c r="F138" s="197"/>
      <c r="G138" s="46"/>
      <c r="H138" s="198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">
      <c r="A139" s="53"/>
      <c r="B139" s="196"/>
      <c r="C139" s="46"/>
      <c r="D139" s="197"/>
      <c r="E139" s="197"/>
      <c r="F139" s="197"/>
      <c r="G139" s="46"/>
      <c r="H139" s="198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">
      <c r="A140" s="53"/>
      <c r="B140" s="196"/>
      <c r="C140" s="46"/>
      <c r="D140" s="197"/>
      <c r="E140" s="197"/>
      <c r="F140" s="197"/>
      <c r="G140" s="46"/>
      <c r="H140" s="198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">
      <c r="A141" s="53"/>
      <c r="B141" s="196"/>
      <c r="C141" s="46"/>
      <c r="D141" s="197"/>
      <c r="E141" s="197"/>
      <c r="F141" s="197"/>
      <c r="G141" s="46"/>
      <c r="H141" s="198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">
      <c r="A142" s="53"/>
      <c r="B142" s="196"/>
      <c r="C142" s="46"/>
      <c r="D142" s="197"/>
      <c r="E142" s="197"/>
      <c r="F142" s="197"/>
      <c r="G142" s="46"/>
      <c r="H142" s="198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">
      <c r="A143" s="53"/>
      <c r="B143" s="196"/>
      <c r="C143" s="46"/>
      <c r="D143" s="197"/>
      <c r="E143" s="197"/>
      <c r="F143" s="197"/>
      <c r="G143" s="46"/>
      <c r="H143" s="198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">
      <c r="A144" s="53"/>
      <c r="B144" s="196"/>
      <c r="C144" s="46"/>
      <c r="D144" s="197"/>
      <c r="E144" s="197"/>
      <c r="F144" s="197"/>
      <c r="G144" s="46"/>
      <c r="H144" s="198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">
      <c r="A145" s="53"/>
      <c r="B145" s="196"/>
      <c r="C145" s="46"/>
      <c r="D145" s="197"/>
      <c r="E145" s="197"/>
      <c r="F145" s="197"/>
      <c r="G145" s="46"/>
      <c r="H145" s="198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">
      <c r="A146" s="53"/>
      <c r="B146" s="196"/>
      <c r="C146" s="46"/>
      <c r="D146" s="197"/>
      <c r="E146" s="197"/>
      <c r="F146" s="197"/>
      <c r="G146" s="46"/>
      <c r="H146" s="198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">
      <c r="A147" s="53"/>
      <c r="B147" s="196"/>
      <c r="C147" s="46"/>
      <c r="D147" s="197"/>
      <c r="E147" s="197"/>
      <c r="F147" s="197"/>
      <c r="G147" s="46"/>
      <c r="H147" s="198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">
      <c r="A148" s="53"/>
      <c r="B148" s="196"/>
      <c r="C148" s="46"/>
      <c r="D148" s="197"/>
      <c r="E148" s="197"/>
      <c r="F148" s="197"/>
      <c r="G148" s="46"/>
      <c r="H148" s="198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">
      <c r="A149" s="53"/>
      <c r="B149" s="196"/>
      <c r="C149" s="46"/>
      <c r="D149" s="197"/>
      <c r="E149" s="197"/>
      <c r="F149" s="197"/>
      <c r="G149" s="46"/>
      <c r="H149" s="198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">
      <c r="A150" s="53"/>
      <c r="B150" s="196"/>
      <c r="C150" s="46"/>
      <c r="D150" s="197"/>
      <c r="E150" s="197"/>
      <c r="F150" s="197"/>
      <c r="G150" s="46"/>
      <c r="H150" s="198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">
      <c r="A151" s="53"/>
      <c r="B151" s="196"/>
      <c r="C151" s="46"/>
      <c r="D151" s="197"/>
      <c r="E151" s="197"/>
      <c r="F151" s="197"/>
      <c r="G151" s="46"/>
      <c r="H151" s="198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">
      <c r="A152" s="53"/>
      <c r="B152" s="196"/>
      <c r="C152" s="46"/>
      <c r="D152" s="197"/>
      <c r="E152" s="197"/>
      <c r="F152" s="197"/>
      <c r="G152" s="46"/>
      <c r="H152" s="198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">
      <c r="A153" s="53"/>
      <c r="B153" s="196"/>
      <c r="C153" s="46"/>
      <c r="D153" s="197"/>
      <c r="E153" s="197"/>
      <c r="F153" s="197"/>
      <c r="G153" s="46"/>
      <c r="H153" s="198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">
      <c r="A154" s="53"/>
      <c r="B154" s="196"/>
      <c r="C154" s="46"/>
      <c r="D154" s="197"/>
      <c r="E154" s="197"/>
      <c r="F154" s="197"/>
      <c r="G154" s="46"/>
      <c r="H154" s="198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">
      <c r="A155" s="53"/>
      <c r="B155" s="196"/>
      <c r="C155" s="46"/>
      <c r="D155" s="197"/>
      <c r="E155" s="197"/>
      <c r="F155" s="197"/>
      <c r="G155" s="46"/>
      <c r="H155" s="198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">
      <c r="A156" s="53"/>
      <c r="B156" s="196"/>
      <c r="C156" s="46"/>
      <c r="D156" s="197"/>
      <c r="E156" s="197"/>
      <c r="F156" s="197"/>
      <c r="G156" s="46"/>
      <c r="H156" s="198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">
      <c r="A157" s="53"/>
      <c r="B157" s="196"/>
      <c r="C157" s="46"/>
      <c r="D157" s="197"/>
      <c r="E157" s="197"/>
      <c r="F157" s="197"/>
      <c r="G157" s="46"/>
      <c r="H157" s="198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">
      <c r="A158" s="53"/>
      <c r="B158" s="196"/>
      <c r="C158" s="46"/>
      <c r="D158" s="197"/>
      <c r="E158" s="197"/>
      <c r="F158" s="197"/>
      <c r="G158" s="46"/>
      <c r="H158" s="198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">
      <c r="A159" s="53"/>
      <c r="B159" s="196"/>
      <c r="C159" s="46"/>
      <c r="D159" s="197"/>
      <c r="E159" s="197"/>
      <c r="F159" s="197"/>
      <c r="G159" s="46"/>
      <c r="H159" s="198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">
      <c r="A160" s="53"/>
      <c r="B160" s="196"/>
      <c r="C160" s="46"/>
      <c r="D160" s="197"/>
      <c r="E160" s="197"/>
      <c r="F160" s="197"/>
      <c r="G160" s="46"/>
      <c r="H160" s="198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">
      <c r="A161" s="53"/>
      <c r="B161" s="196"/>
      <c r="C161" s="46"/>
      <c r="D161" s="197"/>
      <c r="E161" s="197"/>
      <c r="F161" s="197"/>
      <c r="G161" s="46"/>
      <c r="H161" s="198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">
      <c r="A162" s="53"/>
      <c r="B162" s="196"/>
      <c r="C162" s="46"/>
      <c r="D162" s="197"/>
      <c r="E162" s="197"/>
      <c r="F162" s="197"/>
      <c r="G162" s="46"/>
      <c r="H162" s="198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">
      <c r="A163" s="53"/>
      <c r="B163" s="196"/>
      <c r="C163" s="46"/>
      <c r="D163" s="197"/>
      <c r="E163" s="197"/>
      <c r="F163" s="197"/>
      <c r="G163" s="46"/>
      <c r="H163" s="198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">
      <c r="A164" s="53"/>
      <c r="B164" s="196"/>
      <c r="C164" s="46"/>
      <c r="D164" s="197"/>
      <c r="E164" s="197"/>
      <c r="F164" s="197"/>
      <c r="G164" s="46"/>
      <c r="H164" s="198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">
      <c r="A165" s="53"/>
      <c r="B165" s="196"/>
      <c r="C165" s="46"/>
      <c r="D165" s="197"/>
      <c r="E165" s="197"/>
      <c r="F165" s="197"/>
      <c r="G165" s="46"/>
      <c r="H165" s="198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">
      <c r="A166" s="53"/>
      <c r="B166" s="196"/>
      <c r="C166" s="46"/>
      <c r="D166" s="197"/>
      <c r="E166" s="197"/>
      <c r="F166" s="197"/>
      <c r="G166" s="46"/>
      <c r="H166" s="198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">
      <c r="A167" s="53"/>
      <c r="B167" s="196"/>
      <c r="C167" s="46"/>
      <c r="D167" s="197"/>
      <c r="E167" s="197"/>
      <c r="F167" s="197"/>
      <c r="G167" s="46"/>
      <c r="H167" s="198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">
      <c r="A168" s="53"/>
      <c r="B168" s="196"/>
      <c r="C168" s="46"/>
      <c r="D168" s="197"/>
      <c r="E168" s="197"/>
      <c r="F168" s="197"/>
      <c r="G168" s="46"/>
      <c r="H168" s="198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">
      <c r="A169" s="53"/>
      <c r="B169" s="196"/>
      <c r="C169" s="46"/>
      <c r="D169" s="197"/>
      <c r="E169" s="197"/>
      <c r="F169" s="197"/>
      <c r="G169" s="46"/>
      <c r="H169" s="198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">
      <c r="A170" s="53"/>
      <c r="B170" s="196"/>
      <c r="C170" s="46"/>
      <c r="D170" s="197"/>
      <c r="E170" s="197"/>
      <c r="F170" s="197"/>
      <c r="G170" s="46"/>
      <c r="H170" s="198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">
      <c r="A171" s="53"/>
      <c r="B171" s="196"/>
      <c r="C171" s="46"/>
      <c r="D171" s="197"/>
      <c r="E171" s="197"/>
      <c r="F171" s="197"/>
      <c r="G171" s="46"/>
      <c r="H171" s="198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">
      <c r="A172" s="53"/>
      <c r="B172" s="196"/>
      <c r="C172" s="46"/>
      <c r="D172" s="197"/>
      <c r="E172" s="197"/>
      <c r="F172" s="197"/>
      <c r="G172" s="46"/>
      <c r="H172" s="198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">
      <c r="A173" s="53"/>
      <c r="B173" s="196"/>
      <c r="C173" s="46"/>
      <c r="D173" s="197"/>
      <c r="E173" s="197"/>
      <c r="F173" s="197"/>
      <c r="G173" s="46"/>
      <c r="H173" s="198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">
      <c r="A174" s="53"/>
      <c r="B174" s="196"/>
      <c r="C174" s="46"/>
      <c r="D174" s="197"/>
      <c r="E174" s="197"/>
      <c r="F174" s="197"/>
      <c r="G174" s="46"/>
      <c r="H174" s="198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">
      <c r="A175" s="53"/>
      <c r="B175" s="196"/>
      <c r="C175" s="46"/>
      <c r="D175" s="197"/>
      <c r="E175" s="197"/>
      <c r="F175" s="197"/>
      <c r="G175" s="46"/>
      <c r="H175" s="198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">
      <c r="A176" s="53"/>
      <c r="B176" s="196"/>
      <c r="C176" s="46"/>
      <c r="D176" s="197"/>
      <c r="E176" s="197"/>
      <c r="F176" s="197"/>
      <c r="G176" s="46"/>
      <c r="H176" s="198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">
      <c r="A177" s="53"/>
      <c r="B177" s="196"/>
      <c r="C177" s="46"/>
      <c r="D177" s="197"/>
      <c r="E177" s="197"/>
      <c r="F177" s="197"/>
      <c r="G177" s="46"/>
      <c r="H177" s="198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">
      <c r="A178" s="53"/>
      <c r="B178" s="196"/>
      <c r="C178" s="46"/>
      <c r="D178" s="197"/>
      <c r="E178" s="197"/>
      <c r="F178" s="197"/>
      <c r="G178" s="46"/>
      <c r="H178" s="198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">
      <c r="A179" s="53"/>
      <c r="B179" s="196"/>
      <c r="C179" s="46"/>
      <c r="D179" s="197"/>
      <c r="E179" s="197"/>
      <c r="F179" s="197"/>
      <c r="G179" s="46"/>
      <c r="H179" s="198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">
      <c r="A180" s="53"/>
      <c r="B180" s="196"/>
      <c r="C180" s="46"/>
      <c r="D180" s="197"/>
      <c r="E180" s="197"/>
      <c r="F180" s="197"/>
      <c r="G180" s="46"/>
      <c r="H180" s="198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">
      <c r="A181" s="53"/>
      <c r="B181" s="196"/>
      <c r="C181" s="46"/>
      <c r="D181" s="197"/>
      <c r="E181" s="197"/>
      <c r="F181" s="197"/>
      <c r="G181" s="46"/>
      <c r="H181" s="198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">
      <c r="A182" s="53"/>
      <c r="B182" s="196"/>
      <c r="C182" s="46"/>
      <c r="D182" s="197"/>
      <c r="E182" s="197"/>
      <c r="F182" s="197"/>
      <c r="G182" s="46"/>
      <c r="H182" s="198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">
      <c r="A183" s="53"/>
      <c r="B183" s="196"/>
      <c r="C183" s="46"/>
      <c r="D183" s="197"/>
      <c r="E183" s="197"/>
      <c r="F183" s="197"/>
      <c r="G183" s="46"/>
      <c r="H183" s="198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">
      <c r="A184" s="53"/>
      <c r="B184" s="196"/>
      <c r="C184" s="46"/>
      <c r="D184" s="197"/>
      <c r="E184" s="197"/>
      <c r="F184" s="197"/>
      <c r="G184" s="46"/>
      <c r="H184" s="198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">
      <c r="A185" s="53"/>
      <c r="B185" s="196"/>
      <c r="C185" s="46"/>
      <c r="D185" s="197"/>
      <c r="E185" s="197"/>
      <c r="F185" s="197"/>
      <c r="G185" s="46"/>
      <c r="H185" s="198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">
      <c r="A186" s="53"/>
      <c r="B186" s="196"/>
      <c r="C186" s="46"/>
      <c r="D186" s="197"/>
      <c r="E186" s="197"/>
      <c r="F186" s="197"/>
      <c r="G186" s="46"/>
      <c r="H186" s="198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">
      <c r="A187" s="53"/>
      <c r="B187" s="196"/>
      <c r="C187" s="46"/>
      <c r="D187" s="197"/>
      <c r="E187" s="197"/>
      <c r="F187" s="197"/>
      <c r="G187" s="46"/>
      <c r="H187" s="198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">
      <c r="A188" s="53"/>
      <c r="B188" s="196"/>
      <c r="C188" s="46"/>
      <c r="D188" s="197"/>
      <c r="E188" s="197"/>
      <c r="F188" s="197"/>
      <c r="G188" s="46"/>
      <c r="H188" s="198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">
      <c r="A189" s="53"/>
      <c r="B189" s="196"/>
      <c r="C189" s="46"/>
      <c r="D189" s="197"/>
      <c r="E189" s="197"/>
      <c r="F189" s="197"/>
      <c r="G189" s="46"/>
      <c r="H189" s="198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">
      <c r="A190" s="53"/>
      <c r="B190" s="196"/>
      <c r="C190" s="46"/>
      <c r="D190" s="197"/>
      <c r="E190" s="197"/>
      <c r="F190" s="197"/>
      <c r="G190" s="46"/>
      <c r="H190" s="198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">
      <c r="A191" s="53"/>
      <c r="B191" s="196"/>
      <c r="C191" s="46"/>
      <c r="D191" s="197"/>
      <c r="E191" s="197"/>
      <c r="F191" s="197"/>
      <c r="G191" s="46"/>
      <c r="H191" s="198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">
      <c r="A192" s="53"/>
      <c r="B192" s="196"/>
      <c r="C192" s="46"/>
      <c r="D192" s="197"/>
      <c r="E192" s="197"/>
      <c r="F192" s="197"/>
      <c r="G192" s="46"/>
      <c r="H192" s="198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">
      <c r="A193" s="53"/>
      <c r="B193" s="196"/>
      <c r="C193" s="46"/>
      <c r="D193" s="197"/>
      <c r="E193" s="197"/>
      <c r="F193" s="197"/>
      <c r="G193" s="46"/>
      <c r="H193" s="198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">
      <c r="A194" s="53"/>
      <c r="B194" s="196"/>
      <c r="C194" s="46"/>
      <c r="D194" s="197"/>
      <c r="E194" s="197"/>
      <c r="F194" s="197"/>
      <c r="G194" s="46"/>
      <c r="H194" s="198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">
      <c r="A195" s="53"/>
      <c r="B195" s="196"/>
      <c r="C195" s="46"/>
      <c r="D195" s="197"/>
      <c r="E195" s="197"/>
      <c r="F195" s="197"/>
      <c r="G195" s="46"/>
      <c r="H195" s="198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">
      <c r="A196" s="53"/>
      <c r="B196" s="196"/>
      <c r="C196" s="46"/>
      <c r="D196" s="197"/>
      <c r="E196" s="197"/>
      <c r="F196" s="197"/>
      <c r="G196" s="46"/>
      <c r="H196" s="198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">
      <c r="A197" s="53"/>
      <c r="B197" s="196"/>
      <c r="C197" s="46"/>
      <c r="D197" s="197"/>
      <c r="E197" s="197"/>
      <c r="F197" s="197"/>
      <c r="G197" s="46"/>
      <c r="H197" s="198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">
      <c r="A198" s="53"/>
      <c r="B198" s="196"/>
      <c r="C198" s="46"/>
      <c r="D198" s="197"/>
      <c r="E198" s="197"/>
      <c r="F198" s="197"/>
      <c r="G198" s="46"/>
      <c r="H198" s="198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">
      <c r="A199" s="53"/>
      <c r="B199" s="196"/>
      <c r="C199" s="46"/>
      <c r="D199" s="197"/>
      <c r="E199" s="197"/>
      <c r="F199" s="197"/>
      <c r="G199" s="46"/>
      <c r="H199" s="198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">
      <c r="A200" s="53"/>
      <c r="B200" s="196"/>
      <c r="C200" s="46"/>
      <c r="D200" s="197"/>
      <c r="E200" s="197"/>
      <c r="F200" s="197"/>
      <c r="G200" s="46"/>
      <c r="H200" s="198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">
      <c r="A201" s="53"/>
      <c r="B201" s="196"/>
      <c r="C201" s="46"/>
      <c r="D201" s="197"/>
      <c r="E201" s="197"/>
      <c r="F201" s="197"/>
      <c r="G201" s="46"/>
      <c r="H201" s="198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">
      <c r="A202" s="53"/>
      <c r="B202" s="196"/>
      <c r="C202" s="46"/>
      <c r="D202" s="197"/>
      <c r="E202" s="197"/>
      <c r="F202" s="197"/>
      <c r="G202" s="46"/>
      <c r="H202" s="198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">
      <c r="A203" s="53"/>
      <c r="B203" s="196"/>
      <c r="C203" s="46"/>
      <c r="D203" s="197"/>
      <c r="E203" s="197"/>
      <c r="F203" s="197"/>
      <c r="G203" s="46"/>
      <c r="H203" s="198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">
      <c r="A204" s="53"/>
      <c r="B204" s="196"/>
      <c r="C204" s="46"/>
      <c r="D204" s="197"/>
      <c r="E204" s="197"/>
      <c r="F204" s="197"/>
      <c r="G204" s="46"/>
      <c r="H204" s="198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">
      <c r="A205" s="53"/>
      <c r="B205" s="196"/>
      <c r="C205" s="46"/>
      <c r="D205" s="197"/>
      <c r="E205" s="197"/>
      <c r="F205" s="197"/>
      <c r="G205" s="46"/>
      <c r="H205" s="198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">
      <c r="A206" s="53"/>
      <c r="B206" s="196"/>
      <c r="C206" s="46"/>
      <c r="D206" s="197"/>
      <c r="E206" s="197"/>
      <c r="F206" s="197"/>
      <c r="G206" s="46"/>
      <c r="H206" s="198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">
      <c r="A207" s="53"/>
      <c r="B207" s="196"/>
      <c r="C207" s="46"/>
      <c r="D207" s="197"/>
      <c r="E207" s="197"/>
      <c r="F207" s="197"/>
      <c r="G207" s="46"/>
      <c r="H207" s="198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">
      <c r="A208" s="53"/>
      <c r="B208" s="196"/>
      <c r="C208" s="46"/>
      <c r="D208" s="197"/>
      <c r="E208" s="197"/>
      <c r="F208" s="197"/>
      <c r="G208" s="46"/>
      <c r="H208" s="198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">
      <c r="A209" s="53"/>
      <c r="B209" s="196"/>
      <c r="C209" s="46"/>
      <c r="D209" s="197"/>
      <c r="E209" s="197"/>
      <c r="F209" s="197"/>
      <c r="G209" s="46"/>
      <c r="H209" s="198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">
      <c r="A210" s="53"/>
      <c r="B210" s="196"/>
      <c r="C210" s="46"/>
      <c r="D210" s="197"/>
      <c r="E210" s="197"/>
      <c r="F210" s="197"/>
      <c r="G210" s="46"/>
      <c r="H210" s="198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">
      <c r="A211" s="53"/>
      <c r="B211" s="196"/>
      <c r="C211" s="46"/>
      <c r="D211" s="197"/>
      <c r="E211" s="197"/>
      <c r="F211" s="197"/>
      <c r="G211" s="46"/>
      <c r="H211" s="198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">
      <c r="A212" s="53"/>
      <c r="B212" s="196"/>
      <c r="C212" s="46"/>
      <c r="D212" s="197"/>
      <c r="E212" s="197"/>
      <c r="F212" s="197"/>
      <c r="G212" s="46"/>
      <c r="H212" s="198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">
      <c r="A213" s="53"/>
      <c r="B213" s="196"/>
      <c r="C213" s="46"/>
      <c r="D213" s="197"/>
      <c r="E213" s="197"/>
      <c r="F213" s="197"/>
      <c r="G213" s="46"/>
      <c r="H213" s="198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">
      <c r="A214" s="53"/>
      <c r="B214" s="196"/>
      <c r="C214" s="46"/>
      <c r="D214" s="197"/>
      <c r="E214" s="197"/>
      <c r="F214" s="197"/>
      <c r="G214" s="46"/>
      <c r="H214" s="198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">
      <c r="A215" s="53"/>
      <c r="B215" s="196"/>
      <c r="C215" s="46"/>
      <c r="D215" s="197"/>
      <c r="E215" s="197"/>
      <c r="F215" s="197"/>
      <c r="G215" s="46"/>
      <c r="H215" s="198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">
      <c r="A216" s="53"/>
      <c r="B216" s="196"/>
      <c r="C216" s="46"/>
      <c r="D216" s="197"/>
      <c r="E216" s="197"/>
      <c r="F216" s="197"/>
      <c r="G216" s="46"/>
      <c r="H216" s="198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">
      <c r="A217" s="53"/>
      <c r="B217" s="196"/>
      <c r="C217" s="46"/>
      <c r="D217" s="197"/>
      <c r="E217" s="197"/>
      <c r="F217" s="197"/>
      <c r="G217" s="46"/>
      <c r="H217" s="198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">
      <c r="A218" s="53"/>
      <c r="B218" s="196"/>
      <c r="C218" s="46"/>
      <c r="D218" s="197"/>
      <c r="E218" s="197"/>
      <c r="F218" s="197"/>
      <c r="G218" s="46"/>
      <c r="H218" s="198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">
      <c r="A219" s="53"/>
      <c r="B219" s="196"/>
      <c r="C219" s="46"/>
      <c r="D219" s="197"/>
      <c r="E219" s="197"/>
      <c r="F219" s="197"/>
      <c r="G219" s="46"/>
      <c r="H219" s="198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">
      <c r="A220" s="53"/>
      <c r="B220" s="196"/>
      <c r="C220" s="46"/>
      <c r="D220" s="197"/>
      <c r="E220" s="197"/>
      <c r="F220" s="197"/>
      <c r="G220" s="46"/>
      <c r="H220" s="198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">
      <c r="A221" s="53"/>
      <c r="B221" s="196"/>
      <c r="C221" s="46"/>
      <c r="D221" s="197"/>
      <c r="E221" s="197"/>
      <c r="F221" s="197"/>
      <c r="G221" s="46"/>
      <c r="H221" s="198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">
      <c r="A222" s="53"/>
      <c r="B222" s="196"/>
      <c r="C222" s="46"/>
      <c r="D222" s="197"/>
      <c r="E222" s="197"/>
      <c r="F222" s="197"/>
      <c r="G222" s="46"/>
      <c r="H222" s="198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">
      <c r="A223" s="53"/>
      <c r="B223" s="196"/>
      <c r="C223" s="46"/>
      <c r="D223" s="197"/>
      <c r="E223" s="197"/>
      <c r="F223" s="197"/>
      <c r="G223" s="46"/>
      <c r="H223" s="198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">
      <c r="A224" s="53"/>
      <c r="B224" s="196"/>
      <c r="C224" s="46"/>
      <c r="D224" s="197"/>
      <c r="E224" s="197"/>
      <c r="F224" s="197"/>
      <c r="G224" s="46"/>
      <c r="H224" s="198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">
      <c r="A225" s="53"/>
      <c r="B225" s="196"/>
      <c r="C225" s="46"/>
      <c r="D225" s="197"/>
      <c r="E225" s="197"/>
      <c r="F225" s="197"/>
      <c r="G225" s="46"/>
      <c r="H225" s="198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">
      <c r="A226" s="53"/>
      <c r="B226" s="196"/>
      <c r="C226" s="46"/>
      <c r="D226" s="197"/>
      <c r="E226" s="197"/>
      <c r="F226" s="197"/>
      <c r="G226" s="46"/>
      <c r="H226" s="198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">
      <c r="A227" s="53"/>
      <c r="B227" s="196"/>
      <c r="C227" s="46"/>
      <c r="D227" s="197"/>
      <c r="E227" s="197"/>
      <c r="F227" s="197"/>
      <c r="G227" s="46"/>
      <c r="H227" s="198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">
      <c r="A228" s="53"/>
      <c r="B228" s="196"/>
      <c r="C228" s="46"/>
      <c r="D228" s="197"/>
      <c r="E228" s="197"/>
      <c r="F228" s="197"/>
      <c r="G228" s="46"/>
      <c r="H228" s="198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">
      <c r="A229" s="53"/>
      <c r="B229" s="196"/>
      <c r="C229" s="46"/>
      <c r="D229" s="197"/>
      <c r="E229" s="197"/>
      <c r="F229" s="197"/>
      <c r="G229" s="46"/>
      <c r="H229" s="198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">
      <c r="A230" s="53"/>
      <c r="B230" s="196"/>
      <c r="C230" s="46"/>
      <c r="D230" s="197"/>
      <c r="E230" s="197"/>
      <c r="F230" s="197"/>
      <c r="G230" s="46"/>
      <c r="H230" s="198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">
      <c r="A231" s="53"/>
      <c r="B231" s="196"/>
      <c r="C231" s="46"/>
      <c r="D231" s="197"/>
      <c r="E231" s="197"/>
      <c r="F231" s="197"/>
      <c r="G231" s="46"/>
      <c r="H231" s="198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">
      <c r="A232" s="53"/>
      <c r="B232" s="196"/>
      <c r="C232" s="46"/>
      <c r="D232" s="197"/>
      <c r="E232" s="197"/>
      <c r="F232" s="197"/>
      <c r="G232" s="46"/>
      <c r="H232" s="198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3">
    <mergeCell ref="D23:E23"/>
    <mergeCell ref="B1:L1"/>
    <mergeCell ref="B2:L2"/>
    <mergeCell ref="B3:L3"/>
    <mergeCell ref="B4:L4"/>
    <mergeCell ref="D20:J20"/>
    <mergeCell ref="D32:E32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view="pageLayout" zoomScale="80" zoomScaleNormal="80" zoomScalePageLayoutView="80" workbookViewId="0"/>
  </sheetViews>
  <sheetFormatPr baseColWidth="10" defaultColWidth="14.42578125" defaultRowHeight="15" x14ac:dyDescent="0.2"/>
  <cols>
    <col min="1" max="2" width="6.85546875" style="74" customWidth="1"/>
    <col min="3" max="3" width="61.28515625" style="74" customWidth="1"/>
    <col min="4" max="4" width="25.28515625" style="74" customWidth="1"/>
    <col min="5" max="5" width="24.5703125" style="74" customWidth="1"/>
    <col min="6" max="6" width="5.85546875" style="74" customWidth="1"/>
    <col min="7" max="7" width="23.85546875" style="74" customWidth="1"/>
    <col min="8" max="8" width="6" style="74" customWidth="1"/>
    <col min="9" max="9" width="23.42578125" style="74" customWidth="1"/>
    <col min="10" max="10" width="6.7109375" style="74" customWidth="1"/>
    <col min="11" max="11" width="8" style="74" customWidth="1"/>
    <col min="12" max="12" width="37.5703125" style="74" customWidth="1"/>
    <col min="13" max="13" width="23.5703125" style="74" customWidth="1"/>
    <col min="14" max="14" width="21.5703125" style="74" customWidth="1"/>
    <col min="15" max="26" width="10.7109375" style="74" customWidth="1"/>
    <col min="27" max="16384" width="14.42578125" style="74"/>
  </cols>
  <sheetData>
    <row r="1" spans="1:26" ht="15.75" x14ac:dyDescent="0.25">
      <c r="A1" s="143"/>
      <c r="B1" s="85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5.75" x14ac:dyDescent="0.25">
      <c r="A2" s="143"/>
      <c r="B2" s="85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x14ac:dyDescent="0.25">
      <c r="A3" s="265" t="s">
        <v>141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.75" x14ac:dyDescent="0.25">
      <c r="A4" s="265" t="s">
        <v>142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.75" x14ac:dyDescent="0.25">
      <c r="A5" s="265" t="s">
        <v>560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.75" x14ac:dyDescent="0.25">
      <c r="A6" s="171"/>
      <c r="B6" s="17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.75" x14ac:dyDescent="0.25">
      <c r="A7" s="140"/>
      <c r="B7" s="138"/>
      <c r="C7" s="71" t="s">
        <v>4</v>
      </c>
      <c r="D7" s="71"/>
      <c r="E7" s="71"/>
      <c r="F7" s="71"/>
      <c r="G7" s="71"/>
      <c r="H7" s="71"/>
      <c r="I7" s="71"/>
      <c r="J7" s="69"/>
      <c r="K7" s="70"/>
      <c r="L7" s="69"/>
      <c r="M7" s="172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266" t="s">
        <v>5</v>
      </c>
      <c r="B8" s="26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x14ac:dyDescent="0.25">
      <c r="A9" s="140">
        <v>1</v>
      </c>
      <c r="B9" s="140"/>
      <c r="C9" s="72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5.75" x14ac:dyDescent="0.25">
      <c r="A10" s="140"/>
      <c r="B10" s="140"/>
      <c r="C10" s="7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15.75" x14ac:dyDescent="0.25">
      <c r="A11" s="140">
        <v>11</v>
      </c>
      <c r="B11" s="140"/>
      <c r="C11" s="73" t="s">
        <v>143</v>
      </c>
      <c r="D11" s="116"/>
      <c r="E11" s="116"/>
      <c r="F11" s="116"/>
      <c r="G11" s="116"/>
      <c r="H11" s="116"/>
      <c r="I11" s="117">
        <f>G12+G15</f>
        <v>170291666.90000001</v>
      </c>
      <c r="J11" s="116"/>
      <c r="K11" s="73"/>
      <c r="L11" s="73"/>
      <c r="M11" s="73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.75" x14ac:dyDescent="0.25">
      <c r="A12" s="140"/>
      <c r="B12" s="138">
        <v>1105</v>
      </c>
      <c r="C12" s="71" t="s">
        <v>41</v>
      </c>
      <c r="D12" s="77"/>
      <c r="E12" s="77"/>
      <c r="F12" s="77"/>
      <c r="G12" s="145">
        <f>E13+E14</f>
        <v>0</v>
      </c>
      <c r="H12" s="77"/>
      <c r="I12" s="77"/>
      <c r="J12" s="77"/>
      <c r="K12" s="71"/>
      <c r="L12" s="73"/>
      <c r="M12" s="73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.75" x14ac:dyDescent="0.25">
      <c r="A13" s="140"/>
      <c r="B13" s="138"/>
      <c r="C13" s="71" t="s">
        <v>144</v>
      </c>
      <c r="D13" s="77"/>
      <c r="E13" s="77">
        <v>-2705355.31</v>
      </c>
      <c r="F13" s="77"/>
      <c r="G13" s="142"/>
      <c r="H13" s="77"/>
      <c r="I13" s="77"/>
      <c r="J13" s="77"/>
      <c r="K13" s="71"/>
      <c r="L13" s="73"/>
      <c r="M13" s="73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.75" x14ac:dyDescent="0.25">
      <c r="A14" s="140"/>
      <c r="B14" s="138"/>
      <c r="C14" s="74" t="s">
        <v>145</v>
      </c>
      <c r="D14" s="77"/>
      <c r="E14" s="141">
        <v>2705355.31</v>
      </c>
      <c r="F14" s="77"/>
      <c r="G14" s="134"/>
      <c r="H14" s="77"/>
      <c r="I14" s="77"/>
      <c r="J14" s="77"/>
      <c r="K14" s="71"/>
      <c r="L14" s="71"/>
      <c r="M14" s="7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x14ac:dyDescent="0.25">
      <c r="A15" s="143"/>
      <c r="B15" s="138">
        <v>1110</v>
      </c>
      <c r="C15" s="71" t="s">
        <v>146</v>
      </c>
      <c r="D15" s="77"/>
      <c r="E15" s="77"/>
      <c r="F15" s="77"/>
      <c r="G15" s="125">
        <f>SUM(E16:E16)</f>
        <v>170291666.90000001</v>
      </c>
      <c r="H15" s="77"/>
      <c r="I15" s="77"/>
      <c r="J15" s="77"/>
      <c r="K15" s="71"/>
      <c r="L15" s="71"/>
      <c r="M15" s="7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x14ac:dyDescent="0.25">
      <c r="A16" s="143"/>
      <c r="B16" s="138"/>
      <c r="C16" s="74" t="s">
        <v>147</v>
      </c>
      <c r="D16" s="77"/>
      <c r="E16" s="141">
        <v>170291666.90000001</v>
      </c>
      <c r="F16" s="77"/>
      <c r="G16" s="77"/>
      <c r="H16" s="77"/>
      <c r="I16" s="77"/>
      <c r="J16" s="77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x14ac:dyDescent="0.25">
      <c r="A17" s="143"/>
      <c r="B17" s="138"/>
      <c r="D17" s="77"/>
      <c r="E17" s="137"/>
      <c r="F17" s="77"/>
      <c r="G17" s="77"/>
      <c r="H17" s="77"/>
      <c r="I17" s="77"/>
      <c r="J17" s="77"/>
      <c r="K17" s="71"/>
      <c r="L17" s="71"/>
      <c r="M17" s="71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x14ac:dyDescent="0.25">
      <c r="A18" s="143">
        <v>12</v>
      </c>
      <c r="B18" s="138"/>
      <c r="C18" s="73" t="s">
        <v>148</v>
      </c>
      <c r="D18" s="77"/>
      <c r="E18" s="137"/>
      <c r="F18" s="77"/>
      <c r="G18" s="77"/>
      <c r="H18" s="77"/>
      <c r="I18" s="146">
        <f>G19</f>
        <v>1000</v>
      </c>
      <c r="J18" s="77"/>
      <c r="K18" s="71"/>
      <c r="L18" s="71"/>
      <c r="M18" s="71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x14ac:dyDescent="0.25">
      <c r="A19" s="143"/>
      <c r="B19" s="138">
        <v>1222</v>
      </c>
      <c r="C19" s="74" t="s">
        <v>520</v>
      </c>
      <c r="D19" s="77"/>
      <c r="E19" s="137"/>
      <c r="F19" s="77"/>
      <c r="G19" s="145">
        <f>E20</f>
        <v>1000</v>
      </c>
      <c r="H19" s="77"/>
      <c r="I19" s="77"/>
      <c r="J19" s="77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x14ac:dyDescent="0.25">
      <c r="A20" s="143"/>
      <c r="B20" s="138"/>
      <c r="C20" s="74" t="s">
        <v>526</v>
      </c>
      <c r="D20" s="77"/>
      <c r="E20" s="141">
        <v>1000</v>
      </c>
      <c r="F20" s="77"/>
      <c r="G20" s="77"/>
      <c r="H20" s="77"/>
      <c r="I20" s="77"/>
      <c r="J20" s="77"/>
      <c r="K20" s="71"/>
      <c r="L20" s="71"/>
      <c r="M20" s="71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x14ac:dyDescent="0.25">
      <c r="A21" s="143"/>
      <c r="B21" s="85"/>
      <c r="C21" s="71"/>
      <c r="D21" s="77"/>
      <c r="E21" s="134"/>
      <c r="F21" s="77"/>
      <c r="G21" s="77"/>
      <c r="H21" s="77"/>
      <c r="I21" s="77"/>
      <c r="J21" s="77"/>
      <c r="K21" s="71"/>
      <c r="L21" s="71"/>
      <c r="M21" s="71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x14ac:dyDescent="0.25">
      <c r="A22" s="140">
        <v>13</v>
      </c>
      <c r="B22" s="140"/>
      <c r="C22" s="73" t="s">
        <v>149</v>
      </c>
      <c r="D22" s="116"/>
      <c r="E22" s="116"/>
      <c r="F22" s="116"/>
      <c r="G22" s="116"/>
      <c r="H22" s="116"/>
      <c r="I22" s="117">
        <f>+G23+G25+G33</f>
        <v>314333626</v>
      </c>
      <c r="J22" s="116"/>
      <c r="K22" s="73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x14ac:dyDescent="0.25">
      <c r="A23" s="143"/>
      <c r="B23" s="138">
        <v>1311</v>
      </c>
      <c r="C23" s="74" t="s">
        <v>46</v>
      </c>
      <c r="D23" s="77"/>
      <c r="E23" s="77"/>
      <c r="F23" s="77"/>
      <c r="G23" s="125">
        <f>+E24</f>
        <v>0</v>
      </c>
      <c r="H23" s="77"/>
      <c r="I23" s="77"/>
      <c r="J23" s="77"/>
      <c r="K23" s="71"/>
      <c r="L23" s="73"/>
      <c r="M23" s="73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.75" x14ac:dyDescent="0.25">
      <c r="A24" s="143"/>
      <c r="B24" s="138"/>
      <c r="C24" s="135" t="s">
        <v>561</v>
      </c>
      <c r="D24" s="77"/>
      <c r="E24" s="136">
        <v>0</v>
      </c>
      <c r="F24" s="77"/>
      <c r="G24" s="77"/>
      <c r="H24" s="77"/>
      <c r="I24" s="77"/>
      <c r="J24" s="77"/>
      <c r="K24" s="71"/>
      <c r="L24" s="73"/>
      <c r="M24" s="73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5.75" x14ac:dyDescent="0.25">
      <c r="A25" s="143"/>
      <c r="B25" s="138">
        <v>1316</v>
      </c>
      <c r="C25" s="71" t="s">
        <v>150</v>
      </c>
      <c r="D25" s="134"/>
      <c r="E25" s="77"/>
      <c r="F25" s="77"/>
      <c r="G25" s="125">
        <f>SUM(E26:F32)</f>
        <v>245500543</v>
      </c>
      <c r="H25" s="77"/>
      <c r="I25" s="77"/>
      <c r="J25" s="77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x14ac:dyDescent="0.25">
      <c r="A26" s="143"/>
      <c r="B26" s="138"/>
      <c r="C26" s="71" t="s">
        <v>503</v>
      </c>
      <c r="D26" s="134"/>
      <c r="E26" s="142">
        <v>1779168</v>
      </c>
      <c r="F26" s="77"/>
      <c r="G26" s="142"/>
      <c r="H26" s="77"/>
      <c r="I26" s="77"/>
      <c r="J26" s="77"/>
      <c r="K26" s="71"/>
      <c r="L26" s="71"/>
      <c r="M26" s="71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.75" x14ac:dyDescent="0.25">
      <c r="A27" s="143"/>
      <c r="B27" s="138"/>
      <c r="C27" s="71" t="s">
        <v>527</v>
      </c>
      <c r="D27" s="134"/>
      <c r="E27" s="142">
        <v>1440000</v>
      </c>
      <c r="F27" s="77"/>
      <c r="G27" s="142"/>
      <c r="H27" s="77"/>
      <c r="I27" s="77"/>
      <c r="J27" s="77"/>
      <c r="K27" s="71"/>
      <c r="L27" s="71"/>
      <c r="M27" s="71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.75" x14ac:dyDescent="0.25">
      <c r="A28" s="143"/>
      <c r="B28" s="138"/>
      <c r="C28" s="71" t="s">
        <v>501</v>
      </c>
      <c r="D28" s="134"/>
      <c r="E28" s="142">
        <v>4374606</v>
      </c>
      <c r="F28" s="77"/>
      <c r="G28" s="142"/>
      <c r="H28" s="77"/>
      <c r="I28" s="77"/>
      <c r="J28" s="77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.75" x14ac:dyDescent="0.25">
      <c r="A29" s="143"/>
      <c r="B29" s="138"/>
      <c r="C29" s="71" t="s">
        <v>528</v>
      </c>
      <c r="D29" s="134"/>
      <c r="E29" s="142">
        <v>10163180</v>
      </c>
      <c r="F29" s="77"/>
      <c r="G29" s="142"/>
      <c r="H29" s="77"/>
      <c r="I29" s="77"/>
      <c r="J29" s="77"/>
      <c r="K29" s="71"/>
      <c r="L29" s="71"/>
      <c r="M29" s="71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.75" x14ac:dyDescent="0.25">
      <c r="A30" s="143"/>
      <c r="B30" s="138"/>
      <c r="C30" s="74" t="s">
        <v>502</v>
      </c>
      <c r="E30" s="142">
        <v>99995500</v>
      </c>
      <c r="F30" s="77"/>
      <c r="G30" s="142"/>
      <c r="H30" s="77"/>
      <c r="I30" s="77"/>
      <c r="J30" s="77"/>
      <c r="K30" s="71"/>
      <c r="L30" s="71"/>
      <c r="M30" s="71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15.75" x14ac:dyDescent="0.25">
      <c r="A31" s="143"/>
      <c r="B31" s="138"/>
      <c r="C31" s="71" t="s">
        <v>590</v>
      </c>
      <c r="D31" s="134"/>
      <c r="E31" s="142">
        <v>111707912</v>
      </c>
      <c r="F31" s="77"/>
      <c r="G31" s="142"/>
      <c r="H31" s="77"/>
      <c r="I31" s="77"/>
      <c r="J31" s="77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15.75" x14ac:dyDescent="0.25">
      <c r="A32" s="143"/>
      <c r="B32" s="138"/>
      <c r="C32" s="71" t="s">
        <v>535</v>
      </c>
      <c r="E32" s="145">
        <v>16040177</v>
      </c>
      <c r="F32" s="77"/>
      <c r="G32" s="142"/>
      <c r="H32" s="77"/>
      <c r="I32" s="77"/>
      <c r="J32" s="77"/>
      <c r="K32" s="71"/>
      <c r="L32" s="71"/>
      <c r="M32" s="71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15.75" x14ac:dyDescent="0.25">
      <c r="A33" s="143"/>
      <c r="B33" s="138">
        <v>1384</v>
      </c>
      <c r="C33" s="71" t="s">
        <v>151</v>
      </c>
      <c r="D33" s="134"/>
      <c r="E33" s="137"/>
      <c r="F33" s="77"/>
      <c r="G33" s="145">
        <f>SUM(E34:F47)</f>
        <v>68833083</v>
      </c>
      <c r="H33" s="77"/>
      <c r="I33" s="77"/>
      <c r="J33" s="77"/>
      <c r="K33" s="71"/>
      <c r="L33" s="71"/>
      <c r="M33" s="71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x14ac:dyDescent="0.25">
      <c r="A34" s="143"/>
      <c r="B34" s="138"/>
      <c r="C34" s="84" t="s">
        <v>504</v>
      </c>
      <c r="D34" s="134"/>
      <c r="E34" s="77">
        <v>1061382</v>
      </c>
      <c r="F34" s="139"/>
      <c r="G34" s="139"/>
      <c r="H34" s="147"/>
      <c r="I34" s="77"/>
      <c r="J34" s="77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15.75" x14ac:dyDescent="0.25">
      <c r="A35" s="143"/>
      <c r="B35" s="138"/>
      <c r="C35" s="84" t="s">
        <v>529</v>
      </c>
      <c r="D35" s="134"/>
      <c r="E35" s="77">
        <v>630832</v>
      </c>
      <c r="F35" s="139"/>
      <c r="G35" s="139"/>
      <c r="H35" s="147"/>
      <c r="I35" s="77"/>
      <c r="J35" s="77"/>
      <c r="K35" s="71"/>
      <c r="L35" s="71"/>
      <c r="M35" s="71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15.75" x14ac:dyDescent="0.25">
      <c r="A36" s="143"/>
      <c r="B36" s="138"/>
      <c r="C36" s="84" t="s">
        <v>505</v>
      </c>
      <c r="D36" s="134"/>
      <c r="E36" s="77">
        <v>7393926</v>
      </c>
      <c r="F36" s="139"/>
      <c r="G36" s="139"/>
      <c r="H36" s="147"/>
      <c r="I36" s="77"/>
      <c r="J36" s="77"/>
      <c r="K36" s="71"/>
      <c r="L36" s="71"/>
      <c r="M36" s="71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.75" x14ac:dyDescent="0.25">
      <c r="A37" s="143"/>
      <c r="B37" s="138"/>
      <c r="C37" s="84" t="s">
        <v>506</v>
      </c>
      <c r="D37" s="134"/>
      <c r="E37" s="77">
        <v>22491888</v>
      </c>
      <c r="F37" s="139"/>
      <c r="G37" s="139"/>
      <c r="H37" s="147"/>
      <c r="I37" s="77"/>
      <c r="J37" s="77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.75" x14ac:dyDescent="0.25">
      <c r="A38" s="143"/>
      <c r="B38" s="138"/>
      <c r="C38" s="84" t="s">
        <v>507</v>
      </c>
      <c r="D38" s="134"/>
      <c r="E38" s="77">
        <v>1175679</v>
      </c>
      <c r="F38" s="139"/>
      <c r="G38" s="139"/>
      <c r="H38" s="147"/>
      <c r="I38" s="77"/>
      <c r="J38" s="77"/>
      <c r="K38" s="71"/>
      <c r="L38" s="71"/>
      <c r="M38" s="71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15.75" x14ac:dyDescent="0.25">
      <c r="A39" s="143"/>
      <c r="B39" s="138"/>
      <c r="C39" s="84" t="s">
        <v>508</v>
      </c>
      <c r="D39" s="134"/>
      <c r="E39" s="77">
        <v>6732940</v>
      </c>
      <c r="F39" s="139"/>
      <c r="G39" s="139"/>
      <c r="H39" s="147"/>
      <c r="I39" s="77"/>
      <c r="J39" s="77"/>
      <c r="K39" s="71"/>
      <c r="L39" s="71"/>
      <c r="M39" s="71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5.75" x14ac:dyDescent="0.25">
      <c r="A40" s="143"/>
      <c r="B40" s="138"/>
      <c r="C40" s="84" t="s">
        <v>509</v>
      </c>
      <c r="D40" s="134"/>
      <c r="E40" s="77">
        <v>163142</v>
      </c>
      <c r="F40" s="139"/>
      <c r="G40" s="139"/>
      <c r="H40" s="147"/>
      <c r="I40" s="77"/>
      <c r="J40" s="77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15.75" x14ac:dyDescent="0.25">
      <c r="A41" s="143"/>
      <c r="B41" s="138"/>
      <c r="C41" s="84" t="s">
        <v>510</v>
      </c>
      <c r="D41" s="134"/>
      <c r="E41" s="77">
        <v>816122</v>
      </c>
      <c r="F41" s="139"/>
      <c r="G41" s="139"/>
      <c r="H41" s="147"/>
      <c r="I41" s="77"/>
      <c r="J41" s="77"/>
      <c r="K41" s="71"/>
      <c r="L41" s="71"/>
      <c r="M41" s="71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5.75" x14ac:dyDescent="0.25">
      <c r="A42" s="143"/>
      <c r="B42" s="138"/>
      <c r="C42" s="84" t="s">
        <v>562</v>
      </c>
      <c r="D42" s="134"/>
      <c r="E42" s="77">
        <v>4053845</v>
      </c>
      <c r="F42" s="139"/>
      <c r="G42" s="139"/>
      <c r="H42" s="147"/>
      <c r="I42" s="77"/>
      <c r="J42" s="77"/>
      <c r="K42" s="71"/>
      <c r="L42" s="71"/>
      <c r="M42" s="71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5.75" x14ac:dyDescent="0.25">
      <c r="A43" s="143"/>
      <c r="B43" s="138"/>
      <c r="C43" s="84" t="s">
        <v>530</v>
      </c>
      <c r="D43" s="134"/>
      <c r="E43" s="77">
        <v>16824120</v>
      </c>
      <c r="F43" s="139"/>
      <c r="G43" s="139"/>
      <c r="H43" s="147"/>
      <c r="I43" s="77"/>
      <c r="J43" s="77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5.75" x14ac:dyDescent="0.25">
      <c r="A44" s="143"/>
      <c r="B44" s="138"/>
      <c r="C44" s="84" t="s">
        <v>511</v>
      </c>
      <c r="D44" s="134"/>
      <c r="E44" s="77">
        <v>548419</v>
      </c>
      <c r="F44" s="139"/>
      <c r="G44" s="139"/>
      <c r="H44" s="147"/>
      <c r="I44" s="77"/>
      <c r="J44" s="77"/>
      <c r="K44" s="71"/>
      <c r="L44" s="71"/>
      <c r="M44" s="71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5.75" x14ac:dyDescent="0.25">
      <c r="A45" s="143"/>
      <c r="B45" s="138"/>
      <c r="C45" s="84" t="s">
        <v>512</v>
      </c>
      <c r="D45" s="134"/>
      <c r="E45" s="77">
        <v>5524343</v>
      </c>
      <c r="F45" s="139"/>
      <c r="G45" s="139"/>
      <c r="H45" s="147"/>
      <c r="I45" s="77"/>
      <c r="J45" s="77"/>
      <c r="K45" s="71"/>
      <c r="L45" s="71"/>
      <c r="M45" s="71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5.75" x14ac:dyDescent="0.25">
      <c r="A46" s="143"/>
      <c r="B46" s="138"/>
      <c r="C46" s="84" t="s">
        <v>513</v>
      </c>
      <c r="D46" s="134"/>
      <c r="E46" s="77">
        <v>2175745</v>
      </c>
      <c r="F46" s="139"/>
      <c r="G46" s="139"/>
      <c r="H46" s="147"/>
      <c r="I46" s="77"/>
      <c r="J46" s="77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5.75" x14ac:dyDescent="0.25">
      <c r="A47" s="143"/>
      <c r="B47" s="138"/>
      <c r="C47" s="84" t="s">
        <v>563</v>
      </c>
      <c r="D47" s="134"/>
      <c r="E47" s="145">
        <v>-759300</v>
      </c>
      <c r="F47" s="139"/>
      <c r="G47" s="139"/>
      <c r="H47" s="147"/>
      <c r="I47" s="77"/>
      <c r="J47" s="77"/>
      <c r="K47" s="71"/>
      <c r="L47" s="71"/>
      <c r="M47" s="71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5.75" x14ac:dyDescent="0.25">
      <c r="A48" s="143"/>
      <c r="B48" s="138"/>
      <c r="C48" s="84"/>
      <c r="D48" s="134"/>
      <c r="E48" s="142"/>
      <c r="F48" s="139"/>
      <c r="G48" s="139"/>
      <c r="H48" s="147"/>
      <c r="I48" s="77"/>
      <c r="J48" s="77"/>
      <c r="K48" s="71"/>
      <c r="L48" s="71"/>
      <c r="M48" s="71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5.75" x14ac:dyDescent="0.25">
      <c r="A49" s="140">
        <v>15</v>
      </c>
      <c r="B49" s="140"/>
      <c r="C49" s="73" t="s">
        <v>152</v>
      </c>
      <c r="D49" s="116"/>
      <c r="E49" s="116"/>
      <c r="F49" s="116"/>
      <c r="G49" s="116"/>
      <c r="H49" s="116"/>
      <c r="I49" s="117">
        <f>G50+G52+G54+G58</f>
        <v>523634259.59000003</v>
      </c>
      <c r="J49" s="116"/>
      <c r="K49" s="73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5.75" x14ac:dyDescent="0.25">
      <c r="A50" s="140"/>
      <c r="B50" s="138">
        <v>1505</v>
      </c>
      <c r="C50" s="71" t="s">
        <v>153</v>
      </c>
      <c r="D50" s="77"/>
      <c r="E50" s="77"/>
      <c r="F50" s="77"/>
      <c r="G50" s="136">
        <f>E51</f>
        <v>378930555.92000002</v>
      </c>
      <c r="H50" s="77"/>
      <c r="I50" s="77"/>
      <c r="J50" s="77"/>
      <c r="K50" s="71"/>
      <c r="L50" s="71"/>
      <c r="M50" s="71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15.75" x14ac:dyDescent="0.25">
      <c r="A51" s="143"/>
      <c r="B51" s="85"/>
      <c r="C51" s="71" t="s">
        <v>154</v>
      </c>
      <c r="D51" s="77"/>
      <c r="E51" s="145">
        <v>378930555.92000002</v>
      </c>
      <c r="F51" s="77"/>
      <c r="G51" s="134"/>
      <c r="H51" s="77"/>
      <c r="I51" s="77"/>
      <c r="J51" s="77"/>
      <c r="K51" s="71"/>
      <c r="L51" s="73"/>
      <c r="M51" s="73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x14ac:dyDescent="0.25">
      <c r="A52" s="143"/>
      <c r="B52" s="85">
        <v>1510</v>
      </c>
      <c r="C52" s="71" t="s">
        <v>55</v>
      </c>
      <c r="D52" s="77"/>
      <c r="E52" s="77"/>
      <c r="F52" s="77"/>
      <c r="G52" s="141">
        <f>E53</f>
        <v>146640145.88</v>
      </c>
      <c r="H52" s="77"/>
      <c r="I52" s="77"/>
      <c r="J52" s="77"/>
      <c r="K52" s="71"/>
      <c r="L52" s="73"/>
      <c r="M52" s="73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x14ac:dyDescent="0.25">
      <c r="A53" s="143"/>
      <c r="B53" s="85"/>
      <c r="C53" s="74" t="s">
        <v>155</v>
      </c>
      <c r="D53" s="134"/>
      <c r="E53" s="141">
        <v>146640145.88</v>
      </c>
      <c r="F53" s="77"/>
      <c r="G53" s="134"/>
      <c r="H53" s="77"/>
      <c r="I53" s="77"/>
      <c r="J53" s="77"/>
      <c r="K53" s="71"/>
      <c r="L53" s="73"/>
      <c r="M53" s="73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5.75" x14ac:dyDescent="0.25">
      <c r="A54" s="143"/>
      <c r="B54" s="138">
        <v>1514</v>
      </c>
      <c r="C54" s="71" t="s">
        <v>56</v>
      </c>
      <c r="D54" s="77"/>
      <c r="E54" s="77"/>
      <c r="F54" s="77"/>
      <c r="G54" s="125">
        <f>SUM(E55:E57)</f>
        <v>-32331680.739999995</v>
      </c>
      <c r="H54" s="77"/>
      <c r="I54" s="77"/>
      <c r="J54" s="77"/>
      <c r="K54" s="71"/>
      <c r="L54" s="71"/>
      <c r="M54" s="71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15.75" x14ac:dyDescent="0.25">
      <c r="A55" s="143"/>
      <c r="B55" s="138"/>
      <c r="C55" s="71" t="s">
        <v>156</v>
      </c>
      <c r="D55" s="77"/>
      <c r="E55" s="77">
        <v>-40092396.229999997</v>
      </c>
      <c r="F55" s="77"/>
      <c r="G55" s="142"/>
      <c r="H55" s="77"/>
      <c r="I55" s="77"/>
      <c r="J55" s="77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15.75" x14ac:dyDescent="0.25">
      <c r="A56" s="143"/>
      <c r="B56" s="138"/>
      <c r="C56" s="71" t="s">
        <v>351</v>
      </c>
      <c r="D56" s="77"/>
      <c r="E56" s="77">
        <v>250275.49</v>
      </c>
      <c r="F56" s="77"/>
      <c r="G56" s="77"/>
      <c r="H56" s="77"/>
      <c r="I56" s="77"/>
      <c r="J56" s="77"/>
      <c r="K56" s="71"/>
      <c r="L56" s="71"/>
      <c r="M56" s="71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75" x14ac:dyDescent="0.25">
      <c r="A57" s="143"/>
      <c r="B57" s="138"/>
      <c r="C57" s="71" t="s">
        <v>536</v>
      </c>
      <c r="D57" s="77"/>
      <c r="E57" s="136">
        <v>7510440</v>
      </c>
      <c r="F57" s="77"/>
      <c r="G57" s="77"/>
      <c r="H57" s="77"/>
      <c r="I57" s="77"/>
      <c r="J57" s="77"/>
      <c r="K57" s="71"/>
      <c r="L57" s="71"/>
      <c r="M57" s="71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15.75" x14ac:dyDescent="0.25">
      <c r="A58" s="143"/>
      <c r="B58" s="138">
        <v>1520</v>
      </c>
      <c r="C58" s="71" t="s">
        <v>57</v>
      </c>
      <c r="D58" s="77"/>
      <c r="E58" s="137"/>
      <c r="F58" s="77"/>
      <c r="G58" s="145">
        <f>E59</f>
        <v>30395238.530000001</v>
      </c>
      <c r="H58" s="77"/>
      <c r="I58" s="77"/>
      <c r="J58" s="77"/>
      <c r="K58" s="71"/>
      <c r="L58" s="71"/>
      <c r="M58" s="71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15.75" x14ac:dyDescent="0.25">
      <c r="A59" s="143"/>
      <c r="B59" s="138"/>
      <c r="C59" s="71" t="s">
        <v>154</v>
      </c>
      <c r="D59" s="77"/>
      <c r="E59" s="141">
        <v>30395238.530000001</v>
      </c>
      <c r="F59" s="77"/>
      <c r="G59" s="77"/>
      <c r="H59" s="77"/>
      <c r="I59" s="77"/>
      <c r="J59" s="77"/>
      <c r="K59" s="71"/>
      <c r="L59" s="71"/>
      <c r="M59" s="71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ht="15.75" x14ac:dyDescent="0.25">
      <c r="A60" s="143"/>
      <c r="B60" s="138"/>
      <c r="C60" s="71"/>
      <c r="D60" s="77"/>
      <c r="E60" s="137"/>
      <c r="F60" s="77"/>
      <c r="G60" s="77"/>
      <c r="H60" s="77"/>
      <c r="I60" s="77"/>
      <c r="J60" s="77"/>
      <c r="K60" s="71"/>
      <c r="L60" s="71"/>
      <c r="M60" s="71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ht="15.75" x14ac:dyDescent="0.25">
      <c r="A61" s="140">
        <v>16</v>
      </c>
      <c r="B61" s="140"/>
      <c r="C61" s="73" t="s">
        <v>157</v>
      </c>
      <c r="D61" s="116"/>
      <c r="E61" s="116"/>
      <c r="F61" s="116"/>
      <c r="G61" s="116"/>
      <c r="H61" s="116"/>
      <c r="I61" s="117">
        <f>SUM(G62:G106)</f>
        <v>7587814866.7300005</v>
      </c>
      <c r="J61" s="116"/>
      <c r="K61" s="73"/>
      <c r="L61" s="71"/>
      <c r="M61" s="71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ht="15.75" x14ac:dyDescent="0.25">
      <c r="A62" s="140"/>
      <c r="B62" s="138">
        <v>1605</v>
      </c>
      <c r="C62" s="71" t="s">
        <v>63</v>
      </c>
      <c r="D62" s="77"/>
      <c r="E62" s="134"/>
      <c r="F62" s="77"/>
      <c r="G62" s="136">
        <f>E63</f>
        <v>1999777166.71</v>
      </c>
      <c r="H62" s="77"/>
      <c r="I62" s="134"/>
      <c r="J62" s="77"/>
      <c r="K62" s="71"/>
      <c r="L62" s="71"/>
      <c r="M62" s="71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5.75" x14ac:dyDescent="0.25">
      <c r="A63" s="140"/>
      <c r="B63" s="138"/>
      <c r="C63" s="71" t="s">
        <v>162</v>
      </c>
      <c r="D63" s="77"/>
      <c r="E63" s="136">
        <v>1999777166.71</v>
      </c>
      <c r="F63" s="77"/>
      <c r="G63" s="137"/>
      <c r="H63" s="77"/>
      <c r="I63" s="134"/>
      <c r="J63" s="77"/>
      <c r="K63" s="71"/>
      <c r="L63" s="71"/>
      <c r="M63" s="71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5.75" x14ac:dyDescent="0.25">
      <c r="A64" s="140"/>
      <c r="B64" s="138">
        <v>1635</v>
      </c>
      <c r="C64" s="71" t="s">
        <v>64</v>
      </c>
      <c r="D64" s="77"/>
      <c r="E64" s="77"/>
      <c r="F64" s="77"/>
      <c r="G64" s="136">
        <f>SUM(E65:E68)</f>
        <v>527547908.51999998</v>
      </c>
      <c r="H64" s="77"/>
      <c r="I64" s="77"/>
      <c r="J64" s="77"/>
      <c r="K64" s="71"/>
      <c r="L64" s="73"/>
      <c r="M64" s="73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5.75" x14ac:dyDescent="0.25">
      <c r="A65" s="140"/>
      <c r="B65" s="138"/>
      <c r="C65" s="71" t="s">
        <v>163</v>
      </c>
      <c r="D65" s="77"/>
      <c r="E65" s="77">
        <v>439136156.51999998</v>
      </c>
      <c r="F65" s="77"/>
      <c r="G65" s="137"/>
      <c r="H65" s="77"/>
      <c r="I65" s="77"/>
      <c r="J65" s="77"/>
      <c r="K65" s="71"/>
      <c r="L65" s="73"/>
      <c r="M65" s="73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x14ac:dyDescent="0.25">
      <c r="A66" s="140"/>
      <c r="B66" s="138"/>
      <c r="C66" s="71" t="s">
        <v>73</v>
      </c>
      <c r="D66" s="77"/>
      <c r="E66" s="77">
        <v>5747611</v>
      </c>
      <c r="F66" s="77"/>
      <c r="G66" s="137"/>
      <c r="H66" s="77"/>
      <c r="I66" s="77"/>
      <c r="J66" s="77"/>
      <c r="K66" s="71"/>
      <c r="L66" s="73"/>
      <c r="M66" s="73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x14ac:dyDescent="0.25">
      <c r="A67" s="140"/>
      <c r="B67" s="138"/>
      <c r="C67" s="71" t="s">
        <v>570</v>
      </c>
      <c r="D67" s="77"/>
      <c r="E67" s="77">
        <v>44923500</v>
      </c>
      <c r="F67" s="77"/>
      <c r="G67" s="137"/>
      <c r="H67" s="77"/>
      <c r="I67" s="77"/>
      <c r="J67" s="77"/>
      <c r="K67" s="71"/>
      <c r="L67" s="73"/>
      <c r="M67" s="73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5.75" x14ac:dyDescent="0.25">
      <c r="A68" s="140"/>
      <c r="B68" s="138"/>
      <c r="C68" s="71" t="s">
        <v>159</v>
      </c>
      <c r="D68" s="77"/>
      <c r="E68" s="141">
        <f>SUM(D69:D70)</f>
        <v>37740641</v>
      </c>
      <c r="F68" s="77"/>
      <c r="G68" s="77"/>
      <c r="H68" s="77"/>
      <c r="I68" s="77"/>
      <c r="J68" s="77"/>
      <c r="K68" s="71"/>
      <c r="L68" s="71"/>
      <c r="M68" s="71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5.75" x14ac:dyDescent="0.25">
      <c r="A69" s="140"/>
      <c r="B69" s="138"/>
      <c r="C69" s="71" t="s">
        <v>160</v>
      </c>
      <c r="D69" s="134">
        <v>16312276</v>
      </c>
      <c r="E69" s="134"/>
      <c r="F69" s="77"/>
      <c r="G69" s="77"/>
      <c r="H69" s="77"/>
      <c r="I69" s="77"/>
      <c r="J69" s="77"/>
      <c r="K69" s="71"/>
      <c r="L69" s="71"/>
      <c r="M69" s="71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5.75" x14ac:dyDescent="0.25">
      <c r="A70" s="140"/>
      <c r="B70" s="138"/>
      <c r="C70" s="71" t="s">
        <v>168</v>
      </c>
      <c r="D70" s="141">
        <v>21428365</v>
      </c>
      <c r="E70" s="134"/>
      <c r="F70" s="77"/>
      <c r="G70" s="77"/>
      <c r="H70" s="77"/>
      <c r="I70" s="77"/>
      <c r="J70" s="77"/>
      <c r="K70" s="71"/>
      <c r="L70" s="71"/>
      <c r="M70" s="71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5.75" x14ac:dyDescent="0.25">
      <c r="A71" s="140"/>
      <c r="B71" s="138">
        <v>1637</v>
      </c>
      <c r="C71" s="71" t="s">
        <v>161</v>
      </c>
      <c r="D71" s="134"/>
      <c r="E71" s="77"/>
      <c r="F71" s="77"/>
      <c r="G71" s="145">
        <f>SUM(E72:E79)</f>
        <v>364749104.98000002</v>
      </c>
      <c r="H71" s="77"/>
      <c r="I71" s="77"/>
      <c r="J71" s="77"/>
      <c r="K71" s="71"/>
      <c r="L71" s="71"/>
      <c r="M71" s="71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5.75" x14ac:dyDescent="0.25">
      <c r="A72" s="140"/>
      <c r="B72" s="138"/>
      <c r="C72" s="71" t="s">
        <v>162</v>
      </c>
      <c r="D72" s="134"/>
      <c r="E72" s="134">
        <v>38112889</v>
      </c>
      <c r="F72" s="77"/>
      <c r="G72" s="77"/>
      <c r="H72" s="77"/>
      <c r="I72" s="77"/>
      <c r="J72" s="77"/>
      <c r="K72" s="71"/>
      <c r="L72" s="71"/>
      <c r="M72" s="71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5.75" x14ac:dyDescent="0.25">
      <c r="A73" s="140"/>
      <c r="B73" s="138"/>
      <c r="C73" s="71" t="s">
        <v>163</v>
      </c>
      <c r="D73" s="134"/>
      <c r="E73" s="136">
        <f>SUM(D74:D76)</f>
        <v>133884752.38</v>
      </c>
      <c r="F73" s="77"/>
      <c r="G73" s="77"/>
      <c r="H73" s="77"/>
      <c r="I73" s="77"/>
      <c r="J73" s="77"/>
      <c r="K73" s="71"/>
      <c r="L73" s="71"/>
      <c r="M73" s="71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5.75" x14ac:dyDescent="0.25">
      <c r="A74" s="140"/>
      <c r="B74" s="138"/>
      <c r="C74" s="71" t="s">
        <v>158</v>
      </c>
      <c r="D74" s="77">
        <v>126500000</v>
      </c>
      <c r="E74" s="134"/>
      <c r="F74" s="77"/>
      <c r="G74" s="77"/>
      <c r="H74" s="77"/>
      <c r="I74" s="77"/>
      <c r="J74" s="77"/>
      <c r="K74" s="71"/>
      <c r="L74" s="71"/>
      <c r="M74" s="71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5.75" x14ac:dyDescent="0.25">
      <c r="A75" s="140"/>
      <c r="B75" s="138"/>
      <c r="C75" s="71" t="s">
        <v>164</v>
      </c>
      <c r="D75" s="77">
        <v>6704752</v>
      </c>
      <c r="E75" s="134"/>
      <c r="F75" s="77"/>
      <c r="G75" s="77"/>
      <c r="H75" s="77"/>
      <c r="I75" s="77"/>
      <c r="J75" s="77"/>
      <c r="K75" s="71"/>
      <c r="L75" s="71"/>
      <c r="M75" s="71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5.75" x14ac:dyDescent="0.25">
      <c r="A76" s="140"/>
      <c r="B76" s="138"/>
      <c r="C76" s="71" t="s">
        <v>165</v>
      </c>
      <c r="D76" s="125">
        <v>680000.38</v>
      </c>
      <c r="E76" s="134"/>
      <c r="F76" s="77"/>
      <c r="G76" s="77"/>
      <c r="H76" s="77"/>
      <c r="I76" s="77"/>
      <c r="J76" s="77"/>
      <c r="K76" s="71"/>
      <c r="L76" s="71"/>
      <c r="M76" s="71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5.75" x14ac:dyDescent="0.25">
      <c r="A77" s="140"/>
      <c r="B77" s="138"/>
      <c r="C77" s="71" t="s">
        <v>72</v>
      </c>
      <c r="D77" s="134"/>
      <c r="E77" s="134">
        <v>3277495</v>
      </c>
      <c r="F77" s="77"/>
      <c r="G77" s="77"/>
      <c r="H77" s="77"/>
      <c r="I77" s="77"/>
      <c r="J77" s="77"/>
      <c r="K77" s="71"/>
      <c r="L77" s="71"/>
      <c r="M77" s="71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5.75" x14ac:dyDescent="0.25">
      <c r="A78" s="140"/>
      <c r="B78" s="138"/>
      <c r="C78" s="71" t="s">
        <v>166</v>
      </c>
      <c r="D78" s="77"/>
      <c r="E78" s="134">
        <v>23198418</v>
      </c>
      <c r="F78" s="77"/>
      <c r="G78" s="77"/>
      <c r="H78" s="77"/>
      <c r="I78" s="77"/>
      <c r="J78" s="77"/>
      <c r="K78" s="71"/>
      <c r="L78" s="71"/>
      <c r="M78" s="71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5.75" x14ac:dyDescent="0.25">
      <c r="A79" s="143"/>
      <c r="B79" s="85"/>
      <c r="C79" s="71" t="s">
        <v>167</v>
      </c>
      <c r="D79" s="77"/>
      <c r="E79" s="145">
        <f>SUM(D80:D81)</f>
        <v>166275550.59999999</v>
      </c>
      <c r="F79" s="77"/>
      <c r="G79" s="77"/>
      <c r="H79" s="77"/>
      <c r="I79" s="77"/>
      <c r="J79" s="77"/>
      <c r="K79" s="71"/>
      <c r="L79" s="71"/>
      <c r="M79" s="71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5.75" x14ac:dyDescent="0.25">
      <c r="A80" s="143"/>
      <c r="B80" s="85"/>
      <c r="C80" s="71" t="s">
        <v>160</v>
      </c>
      <c r="D80" s="134">
        <v>60458705</v>
      </c>
      <c r="E80" s="142"/>
      <c r="F80" s="77"/>
      <c r="G80" s="77"/>
      <c r="H80" s="77"/>
      <c r="I80" s="77"/>
      <c r="J80" s="77"/>
      <c r="K80" s="71"/>
      <c r="L80" s="71"/>
      <c r="M80" s="71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5.75" x14ac:dyDescent="0.25">
      <c r="A81" s="143"/>
      <c r="B81" s="85"/>
      <c r="C81" s="71" t="s">
        <v>168</v>
      </c>
      <c r="D81" s="136">
        <v>105816845.59999999</v>
      </c>
      <c r="E81" s="142"/>
      <c r="F81" s="77"/>
      <c r="G81" s="77"/>
      <c r="H81" s="77"/>
      <c r="I81" s="77"/>
      <c r="J81" s="77"/>
      <c r="K81" s="71"/>
      <c r="L81" s="71"/>
      <c r="M81" s="71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5.75" x14ac:dyDescent="0.25">
      <c r="A82" s="143"/>
      <c r="B82" s="85">
        <v>1640</v>
      </c>
      <c r="C82" s="71" t="s">
        <v>68</v>
      </c>
      <c r="D82" s="137"/>
      <c r="E82" s="142"/>
      <c r="F82" s="77"/>
      <c r="G82" s="145">
        <f>E83</f>
        <v>3365839151.6799998</v>
      </c>
      <c r="H82" s="77"/>
      <c r="I82" s="77"/>
      <c r="J82" s="77"/>
      <c r="K82" s="71"/>
      <c r="L82" s="71"/>
      <c r="M82" s="71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5.75" x14ac:dyDescent="0.25">
      <c r="A83" s="143"/>
      <c r="B83" s="85"/>
      <c r="C83" s="71" t="s">
        <v>169</v>
      </c>
      <c r="D83" s="137"/>
      <c r="E83" s="145">
        <v>3365839151.6799998</v>
      </c>
      <c r="F83" s="77"/>
      <c r="G83" s="77"/>
      <c r="H83" s="77"/>
      <c r="I83" s="77"/>
      <c r="J83" s="77"/>
      <c r="K83" s="71"/>
      <c r="L83" s="71"/>
      <c r="M83" s="71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5.75" x14ac:dyDescent="0.25">
      <c r="A84" s="143"/>
      <c r="B84" s="138">
        <v>1650</v>
      </c>
      <c r="C84" s="71" t="s">
        <v>170</v>
      </c>
      <c r="D84" s="77"/>
      <c r="E84" s="77"/>
      <c r="F84" s="77"/>
      <c r="G84" s="145">
        <f>E85</f>
        <v>65631390</v>
      </c>
      <c r="H84" s="77"/>
      <c r="I84" s="77"/>
      <c r="J84" s="77"/>
      <c r="K84" s="71"/>
      <c r="L84" s="71"/>
      <c r="M84" s="71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5.75" x14ac:dyDescent="0.25">
      <c r="A85" s="143"/>
      <c r="B85" s="138"/>
      <c r="C85" s="71" t="s">
        <v>362</v>
      </c>
      <c r="D85" s="77"/>
      <c r="E85" s="145">
        <v>65631390</v>
      </c>
      <c r="F85" s="77"/>
      <c r="G85" s="77"/>
      <c r="H85" s="77"/>
      <c r="I85" s="77"/>
      <c r="J85" s="77"/>
      <c r="K85" s="71"/>
      <c r="L85" s="71"/>
      <c r="M85" s="71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5.75" x14ac:dyDescent="0.25">
      <c r="A86" s="143"/>
      <c r="B86" s="138">
        <v>1655</v>
      </c>
      <c r="C86" s="71" t="s">
        <v>171</v>
      </c>
      <c r="D86" s="77"/>
      <c r="E86" s="77"/>
      <c r="F86" s="77"/>
      <c r="G86" s="145">
        <f>SUM(E87:E90)</f>
        <v>2103941233</v>
      </c>
      <c r="H86" s="77"/>
      <c r="I86" s="77"/>
      <c r="J86" s="77"/>
      <c r="K86" s="71"/>
      <c r="L86" s="71"/>
      <c r="M86" s="71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5.75" x14ac:dyDescent="0.25">
      <c r="A87" s="143"/>
      <c r="B87" s="138"/>
      <c r="C87" s="71" t="s">
        <v>172</v>
      </c>
      <c r="D87" s="77"/>
      <c r="E87" s="134">
        <v>2004659275</v>
      </c>
      <c r="F87" s="77"/>
      <c r="G87" s="77"/>
      <c r="H87" s="77"/>
      <c r="I87" s="77"/>
      <c r="J87" s="77"/>
      <c r="K87" s="71"/>
      <c r="L87" s="71"/>
      <c r="M87" s="71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5.75" x14ac:dyDescent="0.25">
      <c r="A88" s="143"/>
      <c r="B88" s="138"/>
      <c r="C88" s="71" t="s">
        <v>164</v>
      </c>
      <c r="D88" s="77"/>
      <c r="E88" s="134">
        <v>32098867</v>
      </c>
      <c r="F88" s="77"/>
      <c r="G88" s="77"/>
      <c r="H88" s="77"/>
      <c r="I88" s="77"/>
      <c r="J88" s="77"/>
      <c r="K88" s="71"/>
      <c r="L88" s="71"/>
      <c r="M88" s="71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5.75" x14ac:dyDescent="0.25">
      <c r="A89" s="143"/>
      <c r="B89" s="138"/>
      <c r="C89" s="74" t="s">
        <v>165</v>
      </c>
      <c r="D89" s="77"/>
      <c r="E89" s="137">
        <v>7046619</v>
      </c>
      <c r="F89" s="77"/>
      <c r="G89" s="77"/>
      <c r="H89" s="77"/>
      <c r="I89" s="77"/>
      <c r="J89" s="77"/>
      <c r="K89" s="71"/>
      <c r="L89" s="71"/>
      <c r="M89" s="71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5.75" x14ac:dyDescent="0.25">
      <c r="A90" s="143"/>
      <c r="B90" s="138"/>
      <c r="C90" s="74" t="s">
        <v>173</v>
      </c>
      <c r="D90" s="77"/>
      <c r="E90" s="141">
        <v>60136472</v>
      </c>
      <c r="F90" s="77"/>
      <c r="G90" s="77"/>
      <c r="H90" s="77"/>
      <c r="I90" s="77"/>
      <c r="J90" s="77"/>
      <c r="K90" s="71"/>
      <c r="L90" s="71"/>
      <c r="M90" s="71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5.75" x14ac:dyDescent="0.25">
      <c r="A91" s="143"/>
      <c r="B91" s="138">
        <v>1660</v>
      </c>
      <c r="C91" s="74" t="s">
        <v>174</v>
      </c>
      <c r="D91" s="77"/>
      <c r="E91" s="77"/>
      <c r="F91" s="77"/>
      <c r="G91" s="125">
        <f>SUM(E92:E93)</f>
        <v>8736473</v>
      </c>
      <c r="H91" s="77"/>
      <c r="I91" s="77"/>
      <c r="J91" s="77"/>
      <c r="K91" s="71"/>
      <c r="L91" s="71"/>
      <c r="M91" s="7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5.75" x14ac:dyDescent="0.25">
      <c r="A92" s="143"/>
      <c r="B92" s="138"/>
      <c r="C92" s="71" t="s">
        <v>175</v>
      </c>
      <c r="D92" s="77"/>
      <c r="E92" s="134">
        <v>1540000</v>
      </c>
      <c r="F92" s="77"/>
      <c r="G92" s="77"/>
      <c r="H92" s="77"/>
      <c r="I92" s="77"/>
      <c r="J92" s="77"/>
      <c r="K92" s="71"/>
      <c r="L92" s="71"/>
      <c r="M92" s="7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5.75" x14ac:dyDescent="0.25">
      <c r="A93" s="143"/>
      <c r="B93" s="138"/>
      <c r="C93" s="74" t="s">
        <v>176</v>
      </c>
      <c r="D93" s="77"/>
      <c r="E93" s="136">
        <v>7196473</v>
      </c>
      <c r="F93" s="77"/>
      <c r="G93" s="77"/>
      <c r="H93" s="77"/>
      <c r="I93" s="77"/>
      <c r="J93" s="77"/>
      <c r="K93" s="71"/>
      <c r="L93" s="71"/>
      <c r="M93" s="7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5.75" x14ac:dyDescent="0.25">
      <c r="A94" s="143"/>
      <c r="B94" s="138">
        <v>1665</v>
      </c>
      <c r="C94" s="71" t="s">
        <v>177</v>
      </c>
      <c r="D94" s="77"/>
      <c r="E94" s="77"/>
      <c r="F94" s="77"/>
      <c r="G94" s="125">
        <f>SUM(E95:E96)</f>
        <v>413616254.16999996</v>
      </c>
      <c r="H94" s="77"/>
      <c r="I94" s="77"/>
      <c r="J94" s="77"/>
      <c r="K94" s="71"/>
      <c r="L94" s="71"/>
      <c r="M94" s="7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5.75" x14ac:dyDescent="0.25">
      <c r="A95" s="143"/>
      <c r="B95" s="138"/>
      <c r="C95" s="71" t="s">
        <v>178</v>
      </c>
      <c r="D95" s="77"/>
      <c r="E95" s="134">
        <v>264694920.78</v>
      </c>
      <c r="F95" s="77"/>
      <c r="G95" s="77"/>
      <c r="H95" s="77"/>
      <c r="I95" s="77"/>
      <c r="J95" s="77"/>
      <c r="K95" s="71"/>
      <c r="L95" s="71"/>
      <c r="M95" s="71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5.75" x14ac:dyDescent="0.25">
      <c r="A96" s="143"/>
      <c r="B96" s="138"/>
      <c r="C96" s="71" t="s">
        <v>179</v>
      </c>
      <c r="D96" s="77"/>
      <c r="E96" s="136">
        <v>148921333.38999999</v>
      </c>
      <c r="F96" s="77"/>
      <c r="G96" s="77"/>
      <c r="H96" s="77"/>
      <c r="I96" s="77"/>
      <c r="J96" s="77"/>
      <c r="K96" s="71"/>
      <c r="L96" s="71"/>
      <c r="M96" s="71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5.75" x14ac:dyDescent="0.25">
      <c r="A97" s="143"/>
      <c r="B97" s="138">
        <v>1670</v>
      </c>
      <c r="C97" s="71" t="s">
        <v>180</v>
      </c>
      <c r="D97" s="77"/>
      <c r="E97" s="77"/>
      <c r="F97" s="77"/>
      <c r="G97" s="125">
        <f>SUM(E98:E99)</f>
        <v>1515022332.96</v>
      </c>
      <c r="H97" s="77"/>
      <c r="I97" s="77"/>
      <c r="J97" s="77"/>
      <c r="K97" s="71"/>
      <c r="L97" s="71"/>
      <c r="M97" s="71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5.75" x14ac:dyDescent="0.25">
      <c r="A98" s="143"/>
      <c r="B98" s="138"/>
      <c r="C98" s="71" t="s">
        <v>160</v>
      </c>
      <c r="D98" s="77"/>
      <c r="E98" s="134">
        <v>241704868.80000001</v>
      </c>
      <c r="F98" s="77"/>
      <c r="G98" s="77"/>
      <c r="H98" s="77"/>
      <c r="I98" s="77"/>
      <c r="J98" s="77"/>
      <c r="K98" s="71"/>
      <c r="L98" s="71"/>
      <c r="M98" s="71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5.75" x14ac:dyDescent="0.25">
      <c r="A99" s="143"/>
      <c r="B99" s="138"/>
      <c r="C99" s="71" t="s">
        <v>168</v>
      </c>
      <c r="D99" s="77"/>
      <c r="E99" s="141">
        <v>1273317464.1600001</v>
      </c>
      <c r="F99" s="77"/>
      <c r="G99" s="77"/>
      <c r="H99" s="77"/>
      <c r="I99" s="77"/>
      <c r="J99" s="77"/>
      <c r="K99" s="71"/>
      <c r="L99" s="71"/>
      <c r="M99" s="71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5.75" x14ac:dyDescent="0.25">
      <c r="A100" s="143"/>
      <c r="B100" s="138">
        <v>1675</v>
      </c>
      <c r="C100" s="71" t="s">
        <v>181</v>
      </c>
      <c r="D100" s="77"/>
      <c r="E100" s="77"/>
      <c r="F100" s="77"/>
      <c r="G100" s="125">
        <f>SUM(E101:E101)</f>
        <v>82000000</v>
      </c>
      <c r="H100" s="77"/>
      <c r="I100" s="77"/>
      <c r="J100" s="77"/>
      <c r="K100" s="71"/>
      <c r="L100" s="71"/>
      <c r="M100" s="71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5.75" x14ac:dyDescent="0.25">
      <c r="A101" s="143"/>
      <c r="B101" s="138"/>
      <c r="C101" s="74" t="s">
        <v>182</v>
      </c>
      <c r="D101" s="77"/>
      <c r="E101" s="141">
        <v>82000000</v>
      </c>
      <c r="F101" s="77"/>
      <c r="G101" s="77"/>
      <c r="H101" s="77"/>
      <c r="I101" s="77"/>
      <c r="J101" s="77"/>
      <c r="K101" s="71"/>
      <c r="L101" s="71"/>
      <c r="M101" s="71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5.75" x14ac:dyDescent="0.25">
      <c r="A102" s="143"/>
      <c r="B102" s="138">
        <v>1680</v>
      </c>
      <c r="C102" s="74" t="s">
        <v>183</v>
      </c>
      <c r="D102" s="77"/>
      <c r="E102" s="77"/>
      <c r="F102" s="77"/>
      <c r="G102" s="125">
        <f>SUM(E103)</f>
        <v>1003911</v>
      </c>
      <c r="H102" s="77"/>
      <c r="I102" s="77"/>
      <c r="J102" s="77"/>
      <c r="K102" s="71"/>
      <c r="L102" s="71"/>
      <c r="M102" s="71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5.75" x14ac:dyDescent="0.25">
      <c r="A103" s="143"/>
      <c r="B103" s="138"/>
      <c r="C103" s="74" t="s">
        <v>184</v>
      </c>
      <c r="D103" s="77"/>
      <c r="E103" s="136">
        <v>1003911</v>
      </c>
      <c r="F103" s="77"/>
      <c r="G103" s="77"/>
      <c r="H103" s="77"/>
      <c r="I103" s="77"/>
      <c r="J103" s="77"/>
      <c r="K103" s="71"/>
      <c r="L103" s="71"/>
      <c r="M103" s="71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5.75" x14ac:dyDescent="0.25">
      <c r="A104" s="143"/>
      <c r="B104" s="138">
        <v>1681</v>
      </c>
      <c r="C104" s="71" t="s">
        <v>185</v>
      </c>
      <c r="D104" s="77"/>
      <c r="E104" s="77"/>
      <c r="F104" s="77"/>
      <c r="G104" s="125">
        <f>SUM(E105:E105)</f>
        <v>8383000</v>
      </c>
      <c r="H104" s="77"/>
      <c r="I104" s="77"/>
      <c r="J104" s="77"/>
      <c r="K104" s="71"/>
      <c r="L104" s="71"/>
      <c r="M104" s="71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5.75" x14ac:dyDescent="0.25">
      <c r="A105" s="143"/>
      <c r="B105" s="138"/>
      <c r="C105" s="71" t="s">
        <v>186</v>
      </c>
      <c r="D105" s="77"/>
      <c r="E105" s="141">
        <v>8383000</v>
      </c>
      <c r="F105" s="77"/>
      <c r="G105" s="77"/>
      <c r="H105" s="77"/>
      <c r="I105" s="77"/>
      <c r="J105" s="77"/>
      <c r="K105" s="71"/>
      <c r="L105" s="71"/>
      <c r="M105" s="71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5.75" x14ac:dyDescent="0.25">
      <c r="A106" s="143"/>
      <c r="B106" s="138">
        <v>1685</v>
      </c>
      <c r="C106" s="71" t="s">
        <v>187</v>
      </c>
      <c r="D106" s="77"/>
      <c r="E106" s="115"/>
      <c r="F106" s="115"/>
      <c r="G106" s="122">
        <f>SUM(E107:E115)</f>
        <v>-2868433059.29</v>
      </c>
      <c r="H106" s="115"/>
      <c r="I106" s="115"/>
      <c r="J106" s="77"/>
      <c r="K106" s="71"/>
      <c r="L106" s="71"/>
      <c r="M106" s="71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5.75" x14ac:dyDescent="0.25">
      <c r="A107" s="143"/>
      <c r="B107" s="138"/>
      <c r="C107" s="71" t="s">
        <v>68</v>
      </c>
      <c r="D107" s="77"/>
      <c r="E107" s="115">
        <v>-438364200.49000001</v>
      </c>
      <c r="F107" s="115"/>
      <c r="G107" s="115"/>
      <c r="H107" s="115"/>
      <c r="I107" s="115"/>
      <c r="J107" s="77"/>
      <c r="K107" s="71"/>
      <c r="L107" s="71"/>
      <c r="M107" s="71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5.75" x14ac:dyDescent="0.25">
      <c r="A108" s="143"/>
      <c r="B108" s="138"/>
      <c r="C108" s="71" t="s">
        <v>70</v>
      </c>
      <c r="D108" s="77"/>
      <c r="E108" s="115">
        <v>-10993100.560000001</v>
      </c>
      <c r="F108" s="115"/>
      <c r="G108" s="115"/>
      <c r="H108" s="115"/>
      <c r="I108" s="115"/>
      <c r="J108" s="77"/>
      <c r="K108" s="71"/>
      <c r="L108" s="71"/>
      <c r="M108" s="71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5.75" x14ac:dyDescent="0.25">
      <c r="A109" s="143"/>
      <c r="B109" s="138"/>
      <c r="C109" s="71" t="s">
        <v>171</v>
      </c>
      <c r="D109" s="77"/>
      <c r="E109" s="115">
        <v>-746685045.27999997</v>
      </c>
      <c r="F109" s="115"/>
      <c r="G109" s="115"/>
      <c r="H109" s="115"/>
      <c r="I109" s="115"/>
      <c r="J109" s="77"/>
      <c r="K109" s="71"/>
      <c r="L109" s="71"/>
      <c r="M109" s="71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5.75" x14ac:dyDescent="0.25">
      <c r="A110" s="143"/>
      <c r="B110" s="138"/>
      <c r="C110" s="74" t="s">
        <v>188</v>
      </c>
      <c r="D110" s="77"/>
      <c r="E110" s="115">
        <v>-11398552.300000001</v>
      </c>
      <c r="F110" s="115"/>
      <c r="G110" s="115"/>
      <c r="H110" s="115"/>
      <c r="I110" s="115"/>
      <c r="J110" s="77"/>
      <c r="K110" s="71"/>
      <c r="L110" s="71"/>
      <c r="M110" s="71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5.75" x14ac:dyDescent="0.25">
      <c r="A111" s="143"/>
      <c r="B111" s="138"/>
      <c r="C111" s="71" t="s">
        <v>189</v>
      </c>
      <c r="D111" s="77"/>
      <c r="E111" s="115">
        <v>-244071892.78</v>
      </c>
      <c r="F111" s="115"/>
      <c r="G111" s="134"/>
      <c r="H111" s="115"/>
      <c r="I111" s="115"/>
      <c r="J111" s="77"/>
      <c r="K111" s="71"/>
      <c r="L111" s="71"/>
      <c r="M111" s="71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5.75" x14ac:dyDescent="0.25">
      <c r="A112" s="143"/>
      <c r="B112" s="138"/>
      <c r="C112" s="74" t="s">
        <v>167</v>
      </c>
      <c r="D112" s="77"/>
      <c r="E112" s="115">
        <v>-1326589949.1800001</v>
      </c>
      <c r="F112" s="115"/>
      <c r="G112" s="134"/>
      <c r="H112" s="115"/>
      <c r="I112" s="115"/>
      <c r="J112" s="77"/>
      <c r="K112" s="71"/>
      <c r="L112" s="71"/>
      <c r="M112" s="7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5.75" x14ac:dyDescent="0.25">
      <c r="A113" s="143"/>
      <c r="B113" s="138"/>
      <c r="C113" s="71" t="s">
        <v>190</v>
      </c>
      <c r="D113" s="77"/>
      <c r="E113" s="115">
        <v>-82126730.700000003</v>
      </c>
      <c r="F113" s="115"/>
      <c r="G113" s="115"/>
      <c r="H113" s="115"/>
      <c r="I113" s="115"/>
      <c r="J113" s="77"/>
      <c r="K113" s="71"/>
      <c r="L113" s="71"/>
      <c r="M113" s="71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5.75" x14ac:dyDescent="0.25">
      <c r="A114" s="143"/>
      <c r="B114" s="138"/>
      <c r="C114" s="74" t="s">
        <v>191</v>
      </c>
      <c r="D114" s="77"/>
      <c r="E114" s="123">
        <v>-1003911</v>
      </c>
      <c r="F114" s="115"/>
      <c r="G114" s="115"/>
      <c r="H114" s="115"/>
      <c r="I114" s="115"/>
      <c r="J114" s="77"/>
      <c r="K114" s="71"/>
      <c r="L114" s="71"/>
      <c r="M114" s="71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5.75" x14ac:dyDescent="0.25">
      <c r="A115" s="143"/>
      <c r="B115" s="138"/>
      <c r="C115" s="74" t="s">
        <v>185</v>
      </c>
      <c r="D115" s="77"/>
      <c r="E115" s="122">
        <v>-7199677</v>
      </c>
      <c r="F115" s="115"/>
      <c r="G115" s="115"/>
      <c r="H115" s="115"/>
      <c r="I115" s="115"/>
      <c r="J115" s="77"/>
      <c r="K115" s="71"/>
      <c r="L115" s="71"/>
      <c r="M115" s="71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5.75" x14ac:dyDescent="0.25">
      <c r="A116" s="143"/>
      <c r="B116" s="138"/>
      <c r="D116" s="77"/>
      <c r="E116" s="123"/>
      <c r="F116" s="115"/>
      <c r="G116" s="115"/>
      <c r="H116" s="115"/>
      <c r="I116" s="115"/>
      <c r="J116" s="77"/>
      <c r="K116" s="71"/>
      <c r="L116" s="71"/>
      <c r="M116" s="71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5.75" x14ac:dyDescent="0.25">
      <c r="A117" s="140">
        <v>19</v>
      </c>
      <c r="B117" s="143"/>
      <c r="C117" s="73" t="s">
        <v>192</v>
      </c>
      <c r="D117" s="116"/>
      <c r="E117" s="116"/>
      <c r="F117" s="116"/>
      <c r="G117" s="116"/>
      <c r="H117" s="116"/>
      <c r="I117" s="117">
        <f>G118+G120+G128+G131+G135</f>
        <v>542358049.12000012</v>
      </c>
      <c r="J117" s="77"/>
      <c r="K117" s="71"/>
      <c r="L117" s="71"/>
      <c r="M117" s="71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5.75" x14ac:dyDescent="0.25">
      <c r="A118" s="140"/>
      <c r="B118" s="85">
        <v>1905</v>
      </c>
      <c r="C118" s="71" t="s">
        <v>58</v>
      </c>
      <c r="D118" s="116"/>
      <c r="E118" s="116"/>
      <c r="F118" s="116"/>
      <c r="G118" s="145">
        <f>E119</f>
        <v>9292247</v>
      </c>
      <c r="H118" s="116"/>
      <c r="I118" s="118"/>
      <c r="J118" s="77"/>
      <c r="K118" s="71"/>
      <c r="L118" s="71"/>
      <c r="M118" s="71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5.75" x14ac:dyDescent="0.25">
      <c r="A119" s="140"/>
      <c r="B119" s="143"/>
      <c r="C119" s="71" t="s">
        <v>498</v>
      </c>
      <c r="D119" s="116"/>
      <c r="E119" s="122">
        <v>9292247</v>
      </c>
      <c r="F119" s="116"/>
      <c r="G119" s="116"/>
      <c r="H119" s="116"/>
      <c r="I119" s="118"/>
      <c r="J119" s="77"/>
      <c r="K119" s="71"/>
      <c r="L119" s="71"/>
      <c r="M119" s="71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5.75" x14ac:dyDescent="0.25">
      <c r="A120" s="143"/>
      <c r="B120" s="138">
        <v>1906</v>
      </c>
      <c r="C120" s="74" t="s">
        <v>194</v>
      </c>
      <c r="D120" s="77"/>
      <c r="E120" s="115"/>
      <c r="F120" s="77"/>
      <c r="G120" s="145">
        <f>SUM(E121:E127)</f>
        <v>1734289</v>
      </c>
      <c r="H120" s="77"/>
      <c r="I120" s="77"/>
      <c r="J120" s="77"/>
      <c r="K120" s="71"/>
      <c r="L120" s="71"/>
      <c r="M120" s="71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5.75" x14ac:dyDescent="0.25">
      <c r="A121" s="143"/>
      <c r="B121" s="138"/>
      <c r="C121" s="74" t="s">
        <v>564</v>
      </c>
      <c r="D121" s="77"/>
      <c r="E121" s="115">
        <v>60000</v>
      </c>
      <c r="F121" s="77"/>
      <c r="G121" s="142"/>
      <c r="H121" s="77"/>
      <c r="I121" s="77"/>
      <c r="J121" s="77"/>
      <c r="K121" s="71"/>
      <c r="L121" s="71"/>
      <c r="M121" s="71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5.75" x14ac:dyDescent="0.25">
      <c r="A122" s="143"/>
      <c r="B122" s="138"/>
      <c r="C122" s="74" t="s">
        <v>565</v>
      </c>
      <c r="D122" s="77"/>
      <c r="E122" s="115">
        <v>60000</v>
      </c>
      <c r="F122" s="77"/>
      <c r="G122" s="142"/>
      <c r="H122" s="77"/>
      <c r="I122" s="77"/>
      <c r="J122" s="77"/>
      <c r="K122" s="71"/>
      <c r="L122" s="71"/>
      <c r="M122" s="71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5.75" x14ac:dyDescent="0.25">
      <c r="A123" s="143"/>
      <c r="B123" s="138"/>
      <c r="C123" s="74" t="s">
        <v>566</v>
      </c>
      <c r="D123" s="77"/>
      <c r="E123" s="115">
        <v>60000</v>
      </c>
      <c r="F123" s="77"/>
      <c r="G123" s="142"/>
      <c r="H123" s="77"/>
      <c r="I123" s="77"/>
      <c r="J123" s="77"/>
      <c r="K123" s="71"/>
      <c r="L123" s="71"/>
      <c r="M123" s="7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5.75" x14ac:dyDescent="0.25">
      <c r="A124" s="143"/>
      <c r="B124" s="138"/>
      <c r="C124" s="74" t="s">
        <v>567</v>
      </c>
      <c r="D124" s="77"/>
      <c r="E124" s="115">
        <v>22000</v>
      </c>
      <c r="F124" s="77"/>
      <c r="G124" s="142"/>
      <c r="H124" s="77"/>
      <c r="I124" s="77"/>
      <c r="J124" s="77"/>
      <c r="K124" s="71"/>
      <c r="L124" s="71"/>
      <c r="M124" s="71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5.75" x14ac:dyDescent="0.25">
      <c r="A125" s="143"/>
      <c r="B125" s="138"/>
      <c r="C125" s="74" t="s">
        <v>568</v>
      </c>
      <c r="D125" s="77"/>
      <c r="E125" s="115">
        <v>60000</v>
      </c>
      <c r="F125" s="77"/>
      <c r="G125" s="142"/>
      <c r="H125" s="77"/>
      <c r="I125" s="77"/>
      <c r="J125" s="77"/>
      <c r="K125" s="71"/>
      <c r="L125" s="71"/>
      <c r="M125" s="71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5.75" x14ac:dyDescent="0.25">
      <c r="A126" s="143"/>
      <c r="B126" s="138"/>
      <c r="C126" s="74" t="s">
        <v>537</v>
      </c>
      <c r="D126" s="77"/>
      <c r="E126" s="115">
        <v>934024</v>
      </c>
      <c r="F126" s="77"/>
      <c r="G126" s="142"/>
      <c r="H126" s="77"/>
      <c r="I126" s="77"/>
      <c r="J126" s="77"/>
      <c r="K126" s="71"/>
      <c r="L126" s="71"/>
      <c r="M126" s="71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5.75" x14ac:dyDescent="0.25">
      <c r="A127" s="143"/>
      <c r="B127" s="138"/>
      <c r="C127" s="74" t="s">
        <v>569</v>
      </c>
      <c r="D127" s="77"/>
      <c r="E127" s="122">
        <v>538265</v>
      </c>
      <c r="F127" s="77"/>
      <c r="G127" s="142"/>
      <c r="H127" s="77"/>
      <c r="I127" s="77"/>
      <c r="J127" s="77"/>
      <c r="K127" s="71"/>
      <c r="L127" s="71"/>
      <c r="M127" s="71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5.75" x14ac:dyDescent="0.25">
      <c r="A128" s="143"/>
      <c r="B128" s="138">
        <v>1908</v>
      </c>
      <c r="C128" s="71" t="s">
        <v>60</v>
      </c>
      <c r="D128" s="77"/>
      <c r="E128" s="77"/>
      <c r="F128" s="77"/>
      <c r="G128" s="145">
        <f>SUM(E129:E130)</f>
        <v>22044443.68</v>
      </c>
      <c r="H128" s="77"/>
      <c r="I128" s="77"/>
      <c r="J128" s="77"/>
      <c r="K128" s="73"/>
      <c r="L128" s="71"/>
      <c r="M128" s="71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5.75" x14ac:dyDescent="0.25">
      <c r="A129" s="143"/>
      <c r="B129" s="138"/>
      <c r="C129" s="71" t="s">
        <v>531</v>
      </c>
      <c r="D129" s="77"/>
      <c r="E129" s="115">
        <v>4044443.68</v>
      </c>
      <c r="F129" s="77"/>
      <c r="G129" s="142"/>
      <c r="H129" s="77"/>
      <c r="I129" s="77"/>
      <c r="J129" s="77"/>
      <c r="K129" s="73"/>
      <c r="L129" s="71"/>
      <c r="M129" s="71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5.75" x14ac:dyDescent="0.25">
      <c r="A130" s="143"/>
      <c r="B130" s="138"/>
      <c r="C130" s="71" t="s">
        <v>518</v>
      </c>
      <c r="D130" s="77"/>
      <c r="E130" s="130">
        <v>18000000</v>
      </c>
      <c r="F130" s="77"/>
      <c r="G130" s="77"/>
      <c r="H130" s="77"/>
      <c r="I130" s="77"/>
      <c r="J130" s="77"/>
      <c r="K130" s="71"/>
      <c r="L130" s="71"/>
      <c r="M130" s="71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5.75" x14ac:dyDescent="0.25">
      <c r="A131" s="143"/>
      <c r="B131" s="138">
        <v>1970</v>
      </c>
      <c r="C131" s="71" t="s">
        <v>195</v>
      </c>
      <c r="D131" s="77"/>
      <c r="E131" s="115"/>
      <c r="F131" s="77"/>
      <c r="G131" s="125">
        <f>SUM(E132:E134)</f>
        <v>1165330129.21</v>
      </c>
      <c r="H131" s="77"/>
      <c r="I131" s="77"/>
      <c r="J131" s="116"/>
      <c r="K131" s="71"/>
      <c r="L131" s="71"/>
      <c r="M131" s="71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5.75" x14ac:dyDescent="0.25">
      <c r="A132" s="143"/>
      <c r="B132" s="138"/>
      <c r="C132" s="74" t="s">
        <v>196</v>
      </c>
      <c r="D132" s="77"/>
      <c r="E132" s="115">
        <v>715705238</v>
      </c>
      <c r="F132" s="77"/>
      <c r="G132" s="77"/>
      <c r="H132" s="77"/>
      <c r="I132" s="77"/>
      <c r="J132" s="77"/>
      <c r="K132" s="71"/>
      <c r="L132" s="71"/>
      <c r="M132" s="71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5.75" x14ac:dyDescent="0.25">
      <c r="A133" s="143"/>
      <c r="B133" s="138"/>
      <c r="C133" s="71" t="s">
        <v>197</v>
      </c>
      <c r="D133" s="77"/>
      <c r="E133" s="115">
        <v>433829891.20999998</v>
      </c>
      <c r="F133" s="77"/>
      <c r="G133" s="77"/>
      <c r="H133" s="77"/>
      <c r="I133" s="77"/>
      <c r="J133" s="77"/>
      <c r="K133" s="71"/>
      <c r="L133" s="71"/>
      <c r="M133" s="71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5.75" x14ac:dyDescent="0.25">
      <c r="A134" s="143"/>
      <c r="B134" s="138"/>
      <c r="C134" s="71" t="s">
        <v>198</v>
      </c>
      <c r="D134" s="77"/>
      <c r="E134" s="130">
        <v>15795000</v>
      </c>
      <c r="F134" s="116"/>
      <c r="G134" s="77"/>
      <c r="H134" s="77"/>
      <c r="I134" s="77"/>
      <c r="J134" s="77"/>
      <c r="K134" s="71"/>
      <c r="L134" s="71"/>
      <c r="M134" s="71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5.75" x14ac:dyDescent="0.25">
      <c r="A135" s="143"/>
      <c r="B135" s="138">
        <v>1975</v>
      </c>
      <c r="C135" s="71" t="s">
        <v>79</v>
      </c>
      <c r="D135" s="77"/>
      <c r="E135" s="115"/>
      <c r="F135" s="77"/>
      <c r="G135" s="145">
        <f>SUM(E136:E138)</f>
        <v>-656043059.76999998</v>
      </c>
      <c r="H135" s="77"/>
      <c r="I135" s="77"/>
      <c r="J135" s="77"/>
      <c r="K135" s="71"/>
      <c r="L135" s="71"/>
      <c r="M135" s="71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5.75" x14ac:dyDescent="0.25">
      <c r="A136" s="143"/>
      <c r="B136" s="138"/>
      <c r="C136" s="74" t="s">
        <v>196</v>
      </c>
      <c r="D136" s="77"/>
      <c r="E136" s="115">
        <v>-343143009.85000002</v>
      </c>
      <c r="F136" s="77"/>
      <c r="G136" s="77"/>
      <c r="H136" s="77"/>
      <c r="I136" s="77"/>
      <c r="J136" s="77"/>
      <c r="K136" s="71"/>
      <c r="L136" s="71"/>
      <c r="M136" s="71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5.75" x14ac:dyDescent="0.25">
      <c r="A137" s="143"/>
      <c r="B137" s="138"/>
      <c r="C137" s="71" t="s">
        <v>197</v>
      </c>
      <c r="D137" s="77"/>
      <c r="E137" s="123">
        <v>-307988788.92000002</v>
      </c>
      <c r="F137" s="77"/>
      <c r="G137" s="77"/>
      <c r="H137" s="77"/>
      <c r="I137" s="77"/>
      <c r="J137" s="77"/>
      <c r="K137" s="71"/>
      <c r="L137" s="71"/>
      <c r="M137" s="71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5.75" x14ac:dyDescent="0.25">
      <c r="A138" s="143"/>
      <c r="B138" s="138"/>
      <c r="C138" s="71" t="s">
        <v>198</v>
      </c>
      <c r="D138" s="77"/>
      <c r="E138" s="130">
        <v>-4911261</v>
      </c>
      <c r="F138" s="77"/>
      <c r="G138" s="77"/>
      <c r="H138" s="77"/>
      <c r="I138" s="77"/>
      <c r="J138" s="77"/>
      <c r="K138" s="71"/>
      <c r="L138" s="71"/>
      <c r="M138" s="71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5.75" x14ac:dyDescent="0.25">
      <c r="A139" s="140"/>
      <c r="B139" s="138"/>
      <c r="C139" s="71"/>
      <c r="D139" s="77"/>
      <c r="E139" s="77"/>
      <c r="F139" s="77"/>
      <c r="G139" s="77"/>
      <c r="H139" s="77"/>
      <c r="I139" s="77"/>
      <c r="J139" s="77"/>
      <c r="K139" s="71"/>
      <c r="L139" s="71"/>
      <c r="M139" s="71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6.5" thickBot="1" x14ac:dyDescent="0.3">
      <c r="A140" s="140"/>
      <c r="B140" s="85"/>
      <c r="C140" s="76" t="s">
        <v>80</v>
      </c>
      <c r="D140" s="77"/>
      <c r="E140" s="77"/>
      <c r="F140" s="77"/>
      <c r="G140" s="77"/>
      <c r="H140" s="77"/>
      <c r="I140" s="119">
        <f>SUM(I11:I139)</f>
        <v>9138433468.3400021</v>
      </c>
      <c r="J140" s="77"/>
      <c r="K140" s="71"/>
      <c r="L140" s="71"/>
      <c r="M140" s="71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6.5" thickTop="1" x14ac:dyDescent="0.25">
      <c r="A141" s="143"/>
      <c r="B141" s="85"/>
      <c r="C141" s="71"/>
      <c r="D141" s="77"/>
      <c r="E141" s="77"/>
      <c r="F141" s="77"/>
      <c r="G141" s="77"/>
      <c r="H141" s="77"/>
      <c r="I141" s="77"/>
      <c r="J141" s="77"/>
      <c r="K141" s="71"/>
      <c r="L141" s="71"/>
      <c r="M141" s="71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5.75" x14ac:dyDescent="0.25">
      <c r="A142" s="140">
        <v>2</v>
      </c>
      <c r="B142" s="140"/>
      <c r="C142" s="72" t="s">
        <v>7</v>
      </c>
      <c r="D142" s="116"/>
      <c r="E142" s="116"/>
      <c r="F142" s="116"/>
      <c r="G142" s="116"/>
      <c r="H142" s="116"/>
      <c r="I142" s="116"/>
      <c r="J142" s="77"/>
      <c r="K142" s="71"/>
      <c r="L142" s="71"/>
      <c r="M142" s="71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5.75" x14ac:dyDescent="0.25">
      <c r="A143" s="140"/>
      <c r="B143" s="138"/>
      <c r="C143" s="71"/>
      <c r="D143" s="77"/>
      <c r="E143" s="77"/>
      <c r="F143" s="77"/>
      <c r="G143" s="77"/>
      <c r="H143" s="77"/>
      <c r="I143" s="77"/>
      <c r="J143" s="77"/>
      <c r="K143" s="71"/>
      <c r="L143" s="71"/>
      <c r="M143" s="71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5.75" x14ac:dyDescent="0.25">
      <c r="A144" s="140">
        <v>24</v>
      </c>
      <c r="B144" s="140"/>
      <c r="C144" s="73" t="s">
        <v>199</v>
      </c>
      <c r="D144" s="116"/>
      <c r="E144" s="120"/>
      <c r="F144" s="120"/>
      <c r="G144" s="120"/>
      <c r="H144" s="120"/>
      <c r="I144" s="121">
        <f>G145+G166+G168+G177+G188+G185</f>
        <v>223354052.19</v>
      </c>
      <c r="J144" s="77"/>
      <c r="K144" s="71"/>
      <c r="L144" s="73"/>
      <c r="M144" s="73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</row>
    <row r="145" spans="1:26" ht="15.75" x14ac:dyDescent="0.25">
      <c r="A145" s="140"/>
      <c r="B145" s="138">
        <v>2401</v>
      </c>
      <c r="C145" s="74" t="s">
        <v>200</v>
      </c>
      <c r="D145" s="77"/>
      <c r="E145" s="115"/>
      <c r="F145" s="115"/>
      <c r="G145" s="122">
        <f>SUM(E146:E165)</f>
        <v>137371648.75</v>
      </c>
      <c r="H145" s="115"/>
      <c r="I145" s="115"/>
      <c r="J145" s="77"/>
      <c r="K145" s="71"/>
      <c r="L145" s="71"/>
      <c r="M145" s="71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15.75" x14ac:dyDescent="0.25">
      <c r="A146" s="140"/>
      <c r="B146" s="138"/>
      <c r="C146" s="74" t="s">
        <v>571</v>
      </c>
      <c r="D146" s="77"/>
      <c r="E146" s="115">
        <v>3826142</v>
      </c>
      <c r="F146" s="115"/>
      <c r="G146" s="123"/>
      <c r="H146" s="115"/>
      <c r="I146" s="115"/>
      <c r="J146" s="77"/>
      <c r="K146" s="71"/>
      <c r="L146" s="71"/>
      <c r="M146" s="71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5.75" x14ac:dyDescent="0.25">
      <c r="A147" s="140"/>
      <c r="B147" s="138"/>
      <c r="C147" s="74" t="s">
        <v>519</v>
      </c>
      <c r="D147" s="77"/>
      <c r="E147" s="115">
        <v>-263843.83</v>
      </c>
      <c r="F147" s="115"/>
      <c r="G147" s="123"/>
      <c r="H147" s="115"/>
      <c r="I147" s="115"/>
      <c r="J147" s="77"/>
      <c r="K147" s="71"/>
      <c r="L147" s="71"/>
      <c r="M147" s="71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5.75" x14ac:dyDescent="0.25">
      <c r="A148" s="140"/>
      <c r="B148" s="138"/>
      <c r="C148" s="74" t="s">
        <v>514</v>
      </c>
      <c r="D148" s="77"/>
      <c r="E148" s="115">
        <v>16065000</v>
      </c>
      <c r="F148" s="115"/>
      <c r="G148" s="123"/>
      <c r="H148" s="115"/>
      <c r="I148" s="115"/>
      <c r="J148" s="77"/>
      <c r="K148" s="71"/>
      <c r="L148" s="71"/>
      <c r="M148" s="71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5.75" x14ac:dyDescent="0.25">
      <c r="A149" s="140"/>
      <c r="B149" s="138"/>
      <c r="C149" s="74" t="s">
        <v>515</v>
      </c>
      <c r="D149" s="77"/>
      <c r="E149" s="115">
        <v>254900</v>
      </c>
      <c r="F149" s="115"/>
      <c r="G149" s="123"/>
      <c r="H149" s="115"/>
      <c r="I149" s="115"/>
      <c r="J149" s="77"/>
      <c r="K149" s="71"/>
      <c r="L149" s="71"/>
      <c r="M149" s="71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5.75" x14ac:dyDescent="0.25">
      <c r="A150" s="140"/>
      <c r="B150" s="138"/>
      <c r="C150" s="74" t="s">
        <v>572</v>
      </c>
      <c r="D150" s="77"/>
      <c r="E150" s="115">
        <v>549999.80000000005</v>
      </c>
      <c r="F150" s="115"/>
      <c r="G150" s="123"/>
      <c r="H150" s="115"/>
      <c r="I150" s="115"/>
      <c r="J150" s="77"/>
      <c r="K150" s="71"/>
      <c r="L150" s="71"/>
      <c r="M150" s="71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5.75" x14ac:dyDescent="0.25">
      <c r="A151" s="140"/>
      <c r="B151" s="138"/>
      <c r="C151" s="74" t="s">
        <v>573</v>
      </c>
      <c r="D151" s="77"/>
      <c r="E151" s="115">
        <v>988279</v>
      </c>
      <c r="F151" s="115"/>
      <c r="G151" s="123"/>
      <c r="H151" s="115"/>
      <c r="I151" s="115"/>
      <c r="J151" s="77"/>
      <c r="K151" s="71"/>
      <c r="L151" s="71"/>
      <c r="M151" s="71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5.75" x14ac:dyDescent="0.25">
      <c r="A152" s="140"/>
      <c r="B152" s="138"/>
      <c r="C152" s="74" t="s">
        <v>574</v>
      </c>
      <c r="D152" s="77"/>
      <c r="E152" s="115">
        <v>-3130198</v>
      </c>
      <c r="F152" s="115"/>
      <c r="G152" s="123"/>
      <c r="H152" s="115"/>
      <c r="I152" s="115"/>
      <c r="J152" s="77"/>
      <c r="K152" s="71"/>
      <c r="L152" s="71"/>
      <c r="M152" s="71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5.75" x14ac:dyDescent="0.25">
      <c r="A153" s="140"/>
      <c r="B153" s="138"/>
      <c r="C153" s="74" t="s">
        <v>575</v>
      </c>
      <c r="D153" s="77"/>
      <c r="E153" s="115">
        <v>3420560</v>
      </c>
      <c r="F153" s="115"/>
      <c r="G153" s="123"/>
      <c r="H153" s="115"/>
      <c r="I153" s="115"/>
      <c r="J153" s="77"/>
      <c r="K153" s="71"/>
      <c r="L153" s="71"/>
      <c r="M153" s="71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5.75" x14ac:dyDescent="0.25">
      <c r="A154" s="140"/>
      <c r="B154" s="138"/>
      <c r="C154" s="74" t="s">
        <v>576</v>
      </c>
      <c r="D154" s="77"/>
      <c r="E154" s="115">
        <v>349728</v>
      </c>
      <c r="F154" s="115"/>
      <c r="G154" s="123"/>
      <c r="H154" s="115"/>
      <c r="I154" s="115"/>
      <c r="J154" s="77"/>
      <c r="K154" s="71"/>
      <c r="L154" s="71"/>
      <c r="M154" s="71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5.75" x14ac:dyDescent="0.25">
      <c r="A155" s="140"/>
      <c r="B155" s="138"/>
      <c r="C155" s="74" t="s">
        <v>577</v>
      </c>
      <c r="D155" s="77"/>
      <c r="E155" s="115">
        <v>1267350</v>
      </c>
      <c r="F155" s="115"/>
      <c r="G155" s="123"/>
      <c r="H155" s="115"/>
      <c r="I155" s="115"/>
      <c r="J155" s="77"/>
      <c r="K155" s="71"/>
      <c r="L155" s="71"/>
      <c r="M155" s="71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5.75" x14ac:dyDescent="0.25">
      <c r="A156" s="140"/>
      <c r="B156" s="138"/>
      <c r="C156" s="74" t="s">
        <v>578</v>
      </c>
      <c r="D156" s="77"/>
      <c r="E156" s="115">
        <v>9232253</v>
      </c>
      <c r="F156" s="115"/>
      <c r="G156" s="123"/>
      <c r="H156" s="115"/>
      <c r="I156" s="115"/>
      <c r="J156" s="77"/>
      <c r="K156" s="71"/>
      <c r="L156" s="71"/>
      <c r="M156" s="71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5.75" x14ac:dyDescent="0.25">
      <c r="A157" s="140"/>
      <c r="B157" s="138"/>
      <c r="C157" s="74" t="s">
        <v>579</v>
      </c>
      <c r="D157" s="77"/>
      <c r="E157" s="115">
        <v>4396147</v>
      </c>
      <c r="F157" s="115"/>
      <c r="G157" s="123"/>
      <c r="H157" s="115"/>
      <c r="I157" s="115"/>
      <c r="J157" s="77"/>
      <c r="K157" s="71"/>
      <c r="L157" s="71"/>
      <c r="M157" s="71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5.75" x14ac:dyDescent="0.25">
      <c r="A158" s="140"/>
      <c r="B158" s="138"/>
      <c r="C158" s="74" t="s">
        <v>580</v>
      </c>
      <c r="D158" s="77"/>
      <c r="E158" s="115">
        <v>28573869</v>
      </c>
      <c r="F158" s="115"/>
      <c r="G158" s="123"/>
      <c r="H158" s="115"/>
      <c r="I158" s="115"/>
      <c r="J158" s="77"/>
      <c r="K158" s="71"/>
      <c r="L158" s="71"/>
      <c r="M158" s="71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.75" x14ac:dyDescent="0.25">
      <c r="A159" s="140"/>
      <c r="B159" s="138"/>
      <c r="C159" s="74" t="s">
        <v>581</v>
      </c>
      <c r="D159" s="77"/>
      <c r="E159" s="115">
        <v>8687119</v>
      </c>
      <c r="F159" s="115"/>
      <c r="G159" s="123"/>
      <c r="H159" s="115"/>
      <c r="I159" s="115"/>
      <c r="J159" s="77"/>
      <c r="K159" s="71"/>
      <c r="L159" s="71"/>
      <c r="M159" s="71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5.75" x14ac:dyDescent="0.25">
      <c r="A160" s="140"/>
      <c r="B160" s="138"/>
      <c r="C160" s="74" t="s">
        <v>582</v>
      </c>
      <c r="D160" s="77"/>
      <c r="E160" s="115">
        <v>15912849</v>
      </c>
      <c r="F160" s="115"/>
      <c r="G160" s="123"/>
      <c r="H160" s="115"/>
      <c r="I160" s="115"/>
      <c r="J160" s="77"/>
      <c r="K160" s="71"/>
      <c r="L160" s="71"/>
      <c r="M160" s="71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.75" x14ac:dyDescent="0.25">
      <c r="A161" s="140"/>
      <c r="B161" s="138"/>
      <c r="C161" s="74" t="s">
        <v>583</v>
      </c>
      <c r="D161" s="77"/>
      <c r="E161" s="115">
        <v>2766274</v>
      </c>
      <c r="F161" s="115"/>
      <c r="G161" s="123"/>
      <c r="H161" s="115"/>
      <c r="I161" s="115"/>
      <c r="J161" s="77"/>
      <c r="K161" s="71"/>
      <c r="L161" s="71"/>
      <c r="M161" s="71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5.75" x14ac:dyDescent="0.25">
      <c r="A162" s="140"/>
      <c r="B162" s="138"/>
      <c r="C162" s="74" t="s">
        <v>584</v>
      </c>
      <c r="D162" s="77"/>
      <c r="E162" s="115">
        <v>1332800</v>
      </c>
      <c r="F162" s="115"/>
      <c r="G162" s="123"/>
      <c r="H162" s="115"/>
      <c r="I162" s="115"/>
      <c r="J162" s="77"/>
      <c r="K162" s="71"/>
      <c r="L162" s="71"/>
      <c r="M162" s="71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5.75" x14ac:dyDescent="0.25">
      <c r="A163" s="140"/>
      <c r="B163" s="138"/>
      <c r="C163" s="74" t="s">
        <v>585</v>
      </c>
      <c r="D163" s="77"/>
      <c r="E163" s="115">
        <v>1599278.98</v>
      </c>
      <c r="F163" s="115"/>
      <c r="G163" s="123"/>
      <c r="H163" s="115"/>
      <c r="I163" s="115"/>
      <c r="J163" s="77"/>
      <c r="K163" s="71"/>
      <c r="L163" s="71"/>
      <c r="M163" s="71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5.75" x14ac:dyDescent="0.25">
      <c r="A164" s="140"/>
      <c r="B164" s="138"/>
      <c r="C164" s="74" t="s">
        <v>586</v>
      </c>
      <c r="D164" s="77"/>
      <c r="E164" s="115">
        <v>10731000</v>
      </c>
      <c r="F164" s="115"/>
      <c r="G164" s="123"/>
      <c r="H164" s="115"/>
      <c r="I164" s="115"/>
      <c r="J164" s="77"/>
      <c r="K164" s="71"/>
      <c r="L164" s="71"/>
      <c r="M164" s="71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5.75" x14ac:dyDescent="0.25">
      <c r="A165" s="140"/>
      <c r="B165" s="138"/>
      <c r="C165" s="74" t="s">
        <v>587</v>
      </c>
      <c r="D165" s="77"/>
      <c r="E165" s="130">
        <v>30812141.800000001</v>
      </c>
      <c r="F165" s="115"/>
      <c r="G165" s="123"/>
      <c r="H165" s="115"/>
      <c r="I165" s="115"/>
      <c r="J165" s="77"/>
      <c r="K165" s="71"/>
      <c r="L165" s="71"/>
      <c r="M165" s="71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5.75" x14ac:dyDescent="0.25">
      <c r="A166" s="140"/>
      <c r="B166" s="138">
        <v>2407</v>
      </c>
      <c r="C166" s="71" t="s">
        <v>44</v>
      </c>
      <c r="D166" s="77"/>
      <c r="E166" s="115"/>
      <c r="F166" s="115"/>
      <c r="G166" s="122">
        <f>SUM(E167:E167)</f>
        <v>-12999980</v>
      </c>
      <c r="H166" s="115"/>
      <c r="I166" s="115"/>
      <c r="J166" s="77"/>
      <c r="K166" s="71"/>
      <c r="L166" s="73"/>
      <c r="M166" s="73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</row>
    <row r="167" spans="1:26" ht="15.75" x14ac:dyDescent="0.25">
      <c r="A167" s="140"/>
      <c r="B167" s="138"/>
      <c r="C167" s="71" t="s">
        <v>201</v>
      </c>
      <c r="D167" s="77"/>
      <c r="E167" s="122">
        <v>-12999980</v>
      </c>
      <c r="F167" s="115"/>
      <c r="G167" s="123"/>
      <c r="H167" s="115"/>
      <c r="I167" s="115"/>
      <c r="J167" s="77"/>
      <c r="K167" s="71"/>
      <c r="L167" s="73"/>
      <c r="M167" s="73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</row>
    <row r="168" spans="1:26" ht="15.75" x14ac:dyDescent="0.25">
      <c r="A168" s="140"/>
      <c r="B168" s="138">
        <v>2424</v>
      </c>
      <c r="C168" s="74" t="s">
        <v>203</v>
      </c>
      <c r="D168" s="77"/>
      <c r="E168" s="115"/>
      <c r="F168" s="115"/>
      <c r="G168" s="122">
        <f>SUM(E169:E176)</f>
        <v>67969499</v>
      </c>
      <c r="H168" s="115"/>
      <c r="I168" s="115"/>
      <c r="J168" s="77"/>
      <c r="K168" s="71"/>
      <c r="L168" s="71"/>
      <c r="M168" s="71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5.75" x14ac:dyDescent="0.25">
      <c r="A169" s="140"/>
      <c r="B169" s="138"/>
      <c r="C169" s="74" t="s">
        <v>204</v>
      </c>
      <c r="D169" s="77"/>
      <c r="E169" s="115">
        <v>9397517</v>
      </c>
      <c r="F169" s="115"/>
      <c r="G169" s="115"/>
      <c r="H169" s="115"/>
      <c r="I169" s="115"/>
      <c r="J169" s="77"/>
      <c r="K169" s="71"/>
      <c r="L169" s="71"/>
      <c r="M169" s="71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5.75" x14ac:dyDescent="0.25">
      <c r="A170" s="140"/>
      <c r="B170" s="138"/>
      <c r="C170" s="74" t="s">
        <v>205</v>
      </c>
      <c r="D170" s="77"/>
      <c r="E170" s="115">
        <v>8696569</v>
      </c>
      <c r="F170" s="115"/>
      <c r="G170" s="115"/>
      <c r="H170" s="115"/>
      <c r="I170" s="115"/>
      <c r="J170" s="77"/>
      <c r="K170" s="71"/>
      <c r="L170" s="71"/>
      <c r="M170" s="71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5.75" x14ac:dyDescent="0.25">
      <c r="A171" s="140"/>
      <c r="B171" s="138"/>
      <c r="C171" s="74" t="s">
        <v>206</v>
      </c>
      <c r="D171" s="77"/>
      <c r="E171" s="115">
        <v>5304626</v>
      </c>
      <c r="F171" s="115"/>
      <c r="G171" s="115"/>
      <c r="H171" s="115"/>
      <c r="I171" s="115"/>
      <c r="J171" s="77"/>
      <c r="K171" s="71"/>
      <c r="L171" s="71"/>
      <c r="M171" s="71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5.75" x14ac:dyDescent="0.25">
      <c r="A172" s="140"/>
      <c r="B172" s="138"/>
      <c r="C172" s="74" t="s">
        <v>538</v>
      </c>
      <c r="D172" s="77"/>
      <c r="E172" s="115">
        <v>200000</v>
      </c>
      <c r="F172" s="115"/>
      <c r="G172" s="115"/>
      <c r="H172" s="115"/>
      <c r="I172" s="115"/>
      <c r="J172" s="77"/>
      <c r="K172" s="71"/>
      <c r="L172" s="71"/>
      <c r="M172" s="71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5.75" x14ac:dyDescent="0.25">
      <c r="A173" s="140"/>
      <c r="B173" s="138"/>
      <c r="C173" s="74" t="s">
        <v>208</v>
      </c>
      <c r="D173" s="77"/>
      <c r="E173" s="115">
        <v>35035000</v>
      </c>
      <c r="F173" s="115"/>
      <c r="G173" s="115"/>
      <c r="H173" s="115"/>
      <c r="I173" s="115"/>
      <c r="J173" s="77"/>
      <c r="K173" s="71"/>
      <c r="L173" s="71"/>
      <c r="M173" s="71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5.75" x14ac:dyDescent="0.25">
      <c r="A174" s="140"/>
      <c r="B174" s="138"/>
      <c r="C174" s="74" t="s">
        <v>539</v>
      </c>
      <c r="D174" s="77"/>
      <c r="E174" s="115">
        <v>557934</v>
      </c>
      <c r="F174" s="115"/>
      <c r="G174" s="115"/>
      <c r="H174" s="115"/>
      <c r="I174" s="115"/>
      <c r="J174" s="77"/>
      <c r="K174" s="71"/>
      <c r="L174" s="71"/>
      <c r="M174" s="71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5.75" x14ac:dyDescent="0.25">
      <c r="A175" s="140"/>
      <c r="B175" s="138"/>
      <c r="C175" s="74" t="s">
        <v>210</v>
      </c>
      <c r="D175" s="77"/>
      <c r="E175" s="115">
        <v>6000000</v>
      </c>
      <c r="F175" s="115"/>
      <c r="G175" s="115"/>
      <c r="H175" s="115"/>
      <c r="I175" s="115"/>
      <c r="J175" s="77"/>
      <c r="K175" s="71"/>
      <c r="L175" s="71"/>
      <c r="M175" s="71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5.75" x14ac:dyDescent="0.25">
      <c r="A176" s="140"/>
      <c r="B176" s="138"/>
      <c r="C176" s="74" t="s">
        <v>211</v>
      </c>
      <c r="D176" s="77"/>
      <c r="E176" s="122">
        <v>2777853</v>
      </c>
      <c r="F176" s="115"/>
      <c r="G176" s="115"/>
      <c r="H176" s="115"/>
      <c r="I176" s="115"/>
      <c r="J176" s="116"/>
      <c r="K176" s="71"/>
      <c r="L176" s="71"/>
      <c r="M176" s="71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5.75" x14ac:dyDescent="0.25">
      <c r="A177" s="140"/>
      <c r="B177" s="138">
        <v>2436</v>
      </c>
      <c r="C177" s="74" t="s">
        <v>47</v>
      </c>
      <c r="D177" s="77"/>
      <c r="E177" s="115"/>
      <c r="F177" s="115"/>
      <c r="G177" s="122">
        <f>SUM(E178:F184)</f>
        <v>18706116</v>
      </c>
      <c r="H177" s="115"/>
      <c r="I177" s="115"/>
      <c r="J177" s="77"/>
      <c r="K177" s="71"/>
      <c r="L177" s="71"/>
      <c r="M177" s="71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5.75" x14ac:dyDescent="0.25">
      <c r="A178" s="140"/>
      <c r="B178" s="138"/>
      <c r="C178" s="74" t="s">
        <v>212</v>
      </c>
      <c r="D178" s="77"/>
      <c r="E178" s="115">
        <v>327</v>
      </c>
      <c r="F178" s="115"/>
      <c r="G178" s="123"/>
      <c r="H178" s="115"/>
      <c r="I178" s="115"/>
      <c r="J178" s="77"/>
      <c r="K178" s="71"/>
      <c r="L178" s="71"/>
      <c r="M178" s="71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5.75" x14ac:dyDescent="0.25">
      <c r="A179" s="143"/>
      <c r="B179" s="85"/>
      <c r="C179" s="71" t="s">
        <v>213</v>
      </c>
      <c r="D179" s="77"/>
      <c r="E179" s="115">
        <v>1749443</v>
      </c>
      <c r="F179" s="77"/>
      <c r="G179" s="115"/>
      <c r="H179" s="115"/>
      <c r="I179" s="115"/>
      <c r="J179" s="77"/>
      <c r="K179" s="71"/>
      <c r="L179" s="71"/>
      <c r="M179" s="71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5.75" x14ac:dyDescent="0.25">
      <c r="A180" s="143"/>
      <c r="B180" s="85"/>
      <c r="C180" s="71" t="s">
        <v>214</v>
      </c>
      <c r="D180" s="77"/>
      <c r="E180" s="115">
        <v>949294</v>
      </c>
      <c r="F180" s="77"/>
      <c r="G180" s="115"/>
      <c r="H180" s="115"/>
      <c r="I180" s="115"/>
      <c r="J180" s="77"/>
      <c r="K180" s="71"/>
      <c r="L180" s="71"/>
      <c r="M180" s="71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5.75" x14ac:dyDescent="0.25">
      <c r="A181" s="143"/>
      <c r="B181" s="85"/>
      <c r="C181" s="71" t="s">
        <v>215</v>
      </c>
      <c r="D181" s="77"/>
      <c r="E181" s="115">
        <v>3977615</v>
      </c>
      <c r="F181" s="77"/>
      <c r="G181" s="115"/>
      <c r="H181" s="115"/>
      <c r="I181" s="115"/>
      <c r="J181" s="77"/>
      <c r="K181" s="71"/>
      <c r="L181" s="71"/>
      <c r="M181" s="71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5.75" x14ac:dyDescent="0.25">
      <c r="A182" s="143"/>
      <c r="B182" s="85"/>
      <c r="C182" s="71" t="s">
        <v>216</v>
      </c>
      <c r="D182" s="77"/>
      <c r="E182" s="115">
        <v>3396648</v>
      </c>
      <c r="F182" s="77"/>
      <c r="G182" s="115"/>
      <c r="H182" s="115"/>
      <c r="I182" s="115"/>
      <c r="J182" s="77"/>
      <c r="K182" s="71"/>
      <c r="L182" s="71"/>
      <c r="M182" s="71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5.75" x14ac:dyDescent="0.25">
      <c r="A183" s="143"/>
      <c r="B183" s="85"/>
      <c r="C183" s="71" t="s">
        <v>532</v>
      </c>
      <c r="D183" s="77"/>
      <c r="E183" s="115">
        <v>927</v>
      </c>
      <c r="F183" s="77"/>
      <c r="G183" s="115"/>
      <c r="H183" s="115"/>
      <c r="I183" s="115"/>
      <c r="J183" s="77"/>
      <c r="K183" s="71"/>
      <c r="L183" s="71"/>
      <c r="M183" s="71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5.75" x14ac:dyDescent="0.25">
      <c r="A184" s="143"/>
      <c r="B184" s="85"/>
      <c r="C184" s="71" t="s">
        <v>217</v>
      </c>
      <c r="D184" s="77"/>
      <c r="E184" s="130">
        <v>8631862</v>
      </c>
      <c r="F184" s="77"/>
      <c r="G184" s="115"/>
      <c r="H184" s="115"/>
      <c r="I184" s="115"/>
      <c r="J184" s="77"/>
      <c r="K184" s="71"/>
      <c r="L184" s="71"/>
      <c r="M184" s="71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5.75" x14ac:dyDescent="0.25">
      <c r="A185" s="143"/>
      <c r="B185" s="85">
        <v>2440</v>
      </c>
      <c r="C185" s="71" t="s">
        <v>219</v>
      </c>
      <c r="D185" s="77"/>
      <c r="E185" s="123"/>
      <c r="F185" s="124"/>
      <c r="G185" s="122">
        <f>SUM(E186:E187)</f>
        <v>0</v>
      </c>
      <c r="H185" s="115"/>
      <c r="I185" s="115"/>
      <c r="J185" s="77"/>
      <c r="K185" s="71"/>
      <c r="L185" s="71"/>
      <c r="M185" s="71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5.75" x14ac:dyDescent="0.25">
      <c r="A186" s="143"/>
      <c r="B186" s="85"/>
      <c r="C186" s="71" t="s">
        <v>499</v>
      </c>
      <c r="D186" s="77"/>
      <c r="E186" s="123">
        <v>0</v>
      </c>
      <c r="F186" s="124"/>
      <c r="G186" s="123"/>
      <c r="H186" s="115"/>
      <c r="I186" s="115"/>
      <c r="J186" s="77"/>
      <c r="K186" s="71"/>
      <c r="L186" s="71"/>
      <c r="M186" s="71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x14ac:dyDescent="0.25">
      <c r="A187" s="143"/>
      <c r="B187" s="85"/>
      <c r="C187" s="71" t="s">
        <v>414</v>
      </c>
      <c r="D187" s="123"/>
      <c r="E187" s="122">
        <v>0</v>
      </c>
      <c r="F187" s="124"/>
      <c r="G187" s="115"/>
      <c r="H187" s="115"/>
      <c r="I187" s="115"/>
      <c r="J187" s="77"/>
      <c r="K187" s="71"/>
      <c r="L187" s="71"/>
      <c r="M187" s="71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5.75" x14ac:dyDescent="0.25">
      <c r="A188" s="143"/>
      <c r="B188" s="138">
        <v>2490</v>
      </c>
      <c r="C188" s="71" t="s">
        <v>50</v>
      </c>
      <c r="D188" s="77"/>
      <c r="E188" s="115"/>
      <c r="F188" s="115"/>
      <c r="G188" s="122">
        <f>SUM(E189:E190)</f>
        <v>12306768.439999999</v>
      </c>
      <c r="H188" s="115"/>
      <c r="I188" s="115"/>
      <c r="J188" s="77"/>
      <c r="K188" s="71"/>
      <c r="L188" s="71"/>
      <c r="M188" s="71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5.75" x14ac:dyDescent="0.25">
      <c r="A189" s="143"/>
      <c r="B189" s="138"/>
      <c r="C189" s="71" t="s">
        <v>220</v>
      </c>
      <c r="D189" s="77"/>
      <c r="E189" s="115">
        <v>236500</v>
      </c>
      <c r="F189" s="115"/>
      <c r="G189" s="123"/>
      <c r="H189" s="115"/>
      <c r="I189" s="115"/>
      <c r="J189" s="77"/>
      <c r="K189" s="71"/>
      <c r="L189" s="71"/>
      <c r="M189" s="71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5.75" x14ac:dyDescent="0.25">
      <c r="A190" s="143"/>
      <c r="B190" s="138"/>
      <c r="C190" s="74" t="s">
        <v>213</v>
      </c>
      <c r="D190" s="77"/>
      <c r="E190" s="122">
        <v>12070268.439999999</v>
      </c>
      <c r="F190" s="77"/>
      <c r="G190" s="77"/>
      <c r="H190" s="77"/>
      <c r="I190" s="77"/>
      <c r="J190" s="77"/>
      <c r="K190" s="71"/>
      <c r="L190" s="71"/>
      <c r="M190" s="71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x14ac:dyDescent="0.25">
      <c r="A191" s="143"/>
      <c r="B191" s="85"/>
      <c r="D191" s="77"/>
      <c r="E191" s="123"/>
      <c r="F191" s="77"/>
      <c r="G191" s="77"/>
      <c r="H191" s="77"/>
      <c r="I191" s="77"/>
      <c r="J191" s="77"/>
      <c r="K191" s="71"/>
      <c r="L191" s="71"/>
      <c r="M191" s="71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x14ac:dyDescent="0.25">
      <c r="A192" s="140">
        <v>25</v>
      </c>
      <c r="B192" s="140"/>
      <c r="C192" s="73" t="s">
        <v>221</v>
      </c>
      <c r="D192" s="116"/>
      <c r="E192" s="116"/>
      <c r="F192" s="116"/>
      <c r="G192" s="116"/>
      <c r="H192" s="116"/>
      <c r="I192" s="117">
        <f>+G193</f>
        <v>736811796.90999997</v>
      </c>
      <c r="J192" s="77"/>
      <c r="K192" s="73"/>
      <c r="L192" s="71"/>
      <c r="M192" s="71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x14ac:dyDescent="0.25">
      <c r="A193" s="140"/>
      <c r="B193" s="138">
        <v>2511</v>
      </c>
      <c r="C193" s="74" t="s">
        <v>588</v>
      </c>
      <c r="D193" s="77"/>
      <c r="E193" s="115"/>
      <c r="F193" s="77"/>
      <c r="G193" s="125">
        <f>SUM(E194:E206)</f>
        <v>736811796.90999997</v>
      </c>
      <c r="H193" s="77"/>
      <c r="I193" s="77"/>
      <c r="J193" s="77"/>
      <c r="K193" s="71"/>
      <c r="L193" s="71"/>
      <c r="M193" s="71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5.75" x14ac:dyDescent="0.25">
      <c r="A194" s="140"/>
      <c r="B194" s="138"/>
      <c r="C194" s="74" t="s">
        <v>589</v>
      </c>
      <c r="D194" s="77"/>
      <c r="E194" s="115">
        <v>5153249</v>
      </c>
      <c r="F194" s="77"/>
      <c r="G194" s="142"/>
      <c r="H194" s="77"/>
      <c r="I194" s="77"/>
      <c r="J194" s="77"/>
      <c r="K194" s="71"/>
      <c r="L194" s="71"/>
      <c r="M194" s="71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5.75" x14ac:dyDescent="0.25">
      <c r="A195" s="140"/>
      <c r="B195" s="138"/>
      <c r="C195" s="74" t="s">
        <v>540</v>
      </c>
      <c r="D195" s="77"/>
      <c r="E195" s="115">
        <v>0</v>
      </c>
      <c r="F195" s="77"/>
      <c r="G195" s="142"/>
      <c r="H195" s="77"/>
      <c r="I195" s="77"/>
      <c r="J195" s="77"/>
      <c r="K195" s="71"/>
      <c r="L195" s="71"/>
      <c r="M195" s="71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5.75" x14ac:dyDescent="0.25">
      <c r="A196" s="140"/>
      <c r="B196" s="138"/>
      <c r="C196" s="71" t="s">
        <v>224</v>
      </c>
      <c r="D196" s="115"/>
      <c r="E196" s="115">
        <v>119066744.47</v>
      </c>
      <c r="F196" s="77"/>
      <c r="G196" s="77"/>
      <c r="H196" s="77"/>
      <c r="I196" s="77"/>
      <c r="J196" s="77"/>
      <c r="K196" s="71"/>
      <c r="L196" s="73"/>
      <c r="M196" s="73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</row>
    <row r="197" spans="1:26" ht="15.75" x14ac:dyDescent="0.25">
      <c r="A197" s="140"/>
      <c r="B197" s="138"/>
      <c r="C197" s="71" t="s">
        <v>225</v>
      </c>
      <c r="D197" s="115"/>
      <c r="E197" s="115">
        <v>85644180.810000002</v>
      </c>
      <c r="F197" s="77"/>
      <c r="G197" s="77"/>
      <c r="H197" s="77"/>
      <c r="I197" s="77"/>
      <c r="J197" s="77"/>
      <c r="K197" s="71"/>
      <c r="L197" s="71"/>
      <c r="M197" s="71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x14ac:dyDescent="0.25">
      <c r="A198" s="140"/>
      <c r="B198" s="138"/>
      <c r="C198" s="71" t="s">
        <v>226</v>
      </c>
      <c r="D198" s="115"/>
      <c r="E198" s="115">
        <v>497681604.63</v>
      </c>
      <c r="F198" s="77"/>
      <c r="G198" s="77"/>
      <c r="H198" s="77"/>
      <c r="I198" s="77"/>
      <c r="J198" s="77"/>
      <c r="K198" s="73"/>
      <c r="L198" s="71"/>
      <c r="M198" s="71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x14ac:dyDescent="0.25">
      <c r="A199" s="140"/>
      <c r="B199" s="138"/>
      <c r="C199" s="71" t="s">
        <v>227</v>
      </c>
      <c r="D199" s="115"/>
      <c r="E199" s="115">
        <v>35431368</v>
      </c>
      <c r="F199" s="77"/>
      <c r="G199" s="77"/>
      <c r="H199" s="77"/>
      <c r="I199" s="77"/>
      <c r="J199" s="77"/>
      <c r="K199" s="71"/>
      <c r="L199" s="71"/>
      <c r="M199" s="71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x14ac:dyDescent="0.25">
      <c r="A200" s="140"/>
      <c r="B200" s="138"/>
      <c r="C200" s="71" t="s">
        <v>228</v>
      </c>
      <c r="D200" s="115"/>
      <c r="E200" s="123">
        <v>11452571</v>
      </c>
      <c r="F200" s="77"/>
      <c r="G200" s="77"/>
      <c r="H200" s="77"/>
      <c r="I200" s="77"/>
      <c r="J200" s="77"/>
      <c r="K200" s="73"/>
      <c r="L200" s="71"/>
      <c r="M200" s="71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5.75" x14ac:dyDescent="0.25">
      <c r="A201" s="140"/>
      <c r="B201" s="138"/>
      <c r="C201" s="71" t="s">
        <v>548</v>
      </c>
      <c r="D201" s="115"/>
      <c r="E201" s="123">
        <v>-19863097</v>
      </c>
      <c r="F201" s="77"/>
      <c r="G201" s="77"/>
      <c r="H201" s="77"/>
      <c r="I201" s="77"/>
      <c r="J201" s="77"/>
      <c r="K201" s="73"/>
      <c r="L201" s="71"/>
      <c r="M201" s="71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5.75" x14ac:dyDescent="0.25">
      <c r="A202" s="140"/>
      <c r="B202" s="138"/>
      <c r="C202" s="71" t="s">
        <v>541</v>
      </c>
      <c r="D202" s="115"/>
      <c r="E202" s="123">
        <v>0</v>
      </c>
      <c r="F202" s="77"/>
      <c r="G202" s="77"/>
      <c r="H202" s="77"/>
      <c r="I202" s="77"/>
      <c r="J202" s="77"/>
      <c r="K202" s="73"/>
      <c r="L202" s="71"/>
      <c r="M202" s="71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5.75" x14ac:dyDescent="0.25">
      <c r="A203" s="140"/>
      <c r="B203" s="138"/>
      <c r="C203" s="74" t="s">
        <v>230</v>
      </c>
      <c r="D203" s="115"/>
      <c r="E203" s="115">
        <v>914914</v>
      </c>
      <c r="F203" s="77"/>
      <c r="G203" s="77"/>
      <c r="H203" s="77"/>
      <c r="I203" s="77"/>
      <c r="J203" s="77"/>
      <c r="K203" s="71"/>
      <c r="L203" s="71"/>
      <c r="M203" s="71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5.75" x14ac:dyDescent="0.25">
      <c r="A204" s="140"/>
      <c r="B204" s="138"/>
      <c r="C204" s="74" t="s">
        <v>231</v>
      </c>
      <c r="D204" s="115"/>
      <c r="E204" s="115">
        <v>1038342</v>
      </c>
      <c r="F204" s="77"/>
      <c r="G204" s="77"/>
      <c r="H204" s="77"/>
      <c r="I204" s="77"/>
      <c r="J204" s="77"/>
      <c r="K204" s="71"/>
      <c r="L204" s="71"/>
      <c r="M204" s="71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x14ac:dyDescent="0.2">
      <c r="B205" s="138"/>
      <c r="C205" s="74" t="s">
        <v>232</v>
      </c>
      <c r="D205" s="115"/>
      <c r="E205" s="115">
        <v>0</v>
      </c>
      <c r="F205" s="77"/>
      <c r="G205" s="77"/>
      <c r="H205" s="77"/>
      <c r="I205" s="77"/>
      <c r="J205" s="77"/>
      <c r="K205" s="71"/>
      <c r="L205" s="71"/>
      <c r="M205" s="71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x14ac:dyDescent="0.2">
      <c r="B206" s="138"/>
      <c r="C206" s="74" t="s">
        <v>429</v>
      </c>
      <c r="D206" s="115"/>
      <c r="E206" s="122">
        <v>291920</v>
      </c>
      <c r="F206" s="77"/>
      <c r="G206" s="77"/>
      <c r="H206" s="77"/>
      <c r="I206" s="77"/>
      <c r="J206" s="77"/>
      <c r="K206" s="71"/>
      <c r="L206" s="71"/>
      <c r="M206" s="71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x14ac:dyDescent="0.2">
      <c r="B207" s="138"/>
      <c r="D207" s="115"/>
      <c r="E207" s="123"/>
      <c r="F207" s="77"/>
      <c r="G207" s="77"/>
      <c r="H207" s="77"/>
      <c r="I207" s="77"/>
      <c r="J207" s="77"/>
      <c r="K207" s="71"/>
      <c r="L207" s="71"/>
      <c r="M207" s="71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5.75" x14ac:dyDescent="0.25">
      <c r="A208" s="140">
        <v>27</v>
      </c>
      <c r="B208" s="140"/>
      <c r="C208" s="78" t="s">
        <v>61</v>
      </c>
      <c r="D208" s="116"/>
      <c r="E208" s="120"/>
      <c r="F208" s="120"/>
      <c r="G208" s="120"/>
      <c r="H208" s="120"/>
      <c r="I208" s="121">
        <f>+G209</f>
        <v>85394444</v>
      </c>
      <c r="J208" s="77"/>
      <c r="K208" s="71"/>
      <c r="L208" s="71"/>
      <c r="M208" s="71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5.75" x14ac:dyDescent="0.25">
      <c r="A209" s="140"/>
      <c r="B209" s="138">
        <v>2701</v>
      </c>
      <c r="C209" s="71" t="s">
        <v>17</v>
      </c>
      <c r="D209" s="77"/>
      <c r="E209" s="115"/>
      <c r="F209" s="115"/>
      <c r="G209" s="122">
        <f>SUM(E210:E210)</f>
        <v>85394444</v>
      </c>
      <c r="H209" s="115"/>
      <c r="I209" s="115"/>
      <c r="J209" s="77"/>
      <c r="K209" s="73"/>
      <c r="L209" s="71"/>
      <c r="M209" s="71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5.75" x14ac:dyDescent="0.25">
      <c r="A210" s="140"/>
      <c r="B210" s="138"/>
      <c r="C210" s="71" t="s">
        <v>516</v>
      </c>
      <c r="D210" s="77"/>
      <c r="E210" s="122">
        <v>85394444</v>
      </c>
      <c r="F210" s="115"/>
      <c r="G210" s="115"/>
      <c r="H210" s="115"/>
      <c r="I210" s="115"/>
      <c r="J210" s="77"/>
      <c r="K210" s="71"/>
      <c r="L210" s="71"/>
      <c r="M210" s="71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5.75" x14ac:dyDescent="0.25">
      <c r="A211" s="140"/>
      <c r="B211" s="138"/>
      <c r="C211" s="71"/>
      <c r="D211" s="77"/>
      <c r="E211" s="115"/>
      <c r="F211" s="115"/>
      <c r="G211" s="115"/>
      <c r="H211" s="115"/>
      <c r="I211" s="115"/>
      <c r="J211" s="77"/>
      <c r="K211" s="71"/>
      <c r="L211" s="71"/>
      <c r="M211" s="71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6.5" thickBot="1" x14ac:dyDescent="0.3">
      <c r="A212" s="140"/>
      <c r="B212" s="140"/>
      <c r="C212" s="79" t="s">
        <v>19</v>
      </c>
      <c r="D212" s="116"/>
      <c r="E212" s="120"/>
      <c r="F212" s="120"/>
      <c r="G212" s="120"/>
      <c r="H212" s="120"/>
      <c r="I212" s="126">
        <f>I144+I192+I208</f>
        <v>1045560293.0999999</v>
      </c>
      <c r="J212" s="77"/>
      <c r="K212" s="71"/>
      <c r="L212" s="71"/>
      <c r="M212" s="71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6.5" thickTop="1" x14ac:dyDescent="0.25">
      <c r="A213" s="140"/>
      <c r="B213" s="140"/>
      <c r="C213" s="80"/>
      <c r="D213" s="116"/>
      <c r="E213" s="120"/>
      <c r="F213" s="120"/>
      <c r="G213" s="120"/>
      <c r="H213" s="120"/>
      <c r="I213" s="127"/>
      <c r="J213" s="77"/>
      <c r="K213" s="71"/>
      <c r="L213" s="71"/>
      <c r="M213" s="71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x14ac:dyDescent="0.25">
      <c r="A214" s="140"/>
      <c r="B214" s="138"/>
      <c r="C214" s="71"/>
      <c r="D214" s="77"/>
      <c r="E214" s="115"/>
      <c r="F214" s="115"/>
      <c r="G214" s="115"/>
      <c r="H214" s="115"/>
      <c r="I214" s="120"/>
      <c r="J214" s="77"/>
      <c r="K214" s="71"/>
      <c r="L214" s="71"/>
      <c r="M214" s="71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5.75" x14ac:dyDescent="0.25">
      <c r="A215" s="140">
        <v>3</v>
      </c>
      <c r="B215" s="140"/>
      <c r="C215" s="81" t="s">
        <v>20</v>
      </c>
      <c r="D215" s="116"/>
      <c r="E215" s="120"/>
      <c r="F215" s="120"/>
      <c r="G215" s="120"/>
      <c r="H215" s="120"/>
      <c r="I215" s="120"/>
      <c r="J215" s="116"/>
      <c r="K215" s="71"/>
      <c r="L215" s="71"/>
      <c r="M215" s="71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5.75" x14ac:dyDescent="0.25">
      <c r="A216" s="140"/>
      <c r="B216" s="138"/>
      <c r="C216" s="71"/>
      <c r="D216" s="77"/>
      <c r="E216" s="115"/>
      <c r="F216" s="115"/>
      <c r="G216" s="115"/>
      <c r="H216" s="115"/>
      <c r="I216" s="120"/>
      <c r="J216" s="77"/>
      <c r="K216" s="71"/>
      <c r="L216" s="71"/>
      <c r="M216" s="71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5.75" x14ac:dyDescent="0.25">
      <c r="A217" s="140">
        <v>31</v>
      </c>
      <c r="B217" s="140"/>
      <c r="C217" s="73" t="s">
        <v>233</v>
      </c>
      <c r="D217" s="116"/>
      <c r="E217" s="116"/>
      <c r="F217" s="116"/>
      <c r="G217" s="120"/>
      <c r="H217" s="120"/>
      <c r="I217" s="121">
        <f>SUM(G219:G221)</f>
        <v>8092873175.2399998</v>
      </c>
      <c r="J217" s="116"/>
      <c r="K217" s="71"/>
      <c r="L217" s="71"/>
      <c r="M217" s="71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x14ac:dyDescent="0.25">
      <c r="A218" s="140"/>
      <c r="B218" s="138"/>
      <c r="C218" s="71"/>
      <c r="D218" s="77"/>
      <c r="E218" s="77"/>
      <c r="F218" s="77"/>
      <c r="G218" s="115"/>
      <c r="H218" s="115"/>
      <c r="I218" s="115"/>
      <c r="J218" s="77"/>
      <c r="K218" s="73"/>
      <c r="L218" s="73"/>
      <c r="M218" s="73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</row>
    <row r="219" spans="1:26" ht="15.75" x14ac:dyDescent="0.25">
      <c r="A219" s="140"/>
      <c r="B219" s="138">
        <v>3105</v>
      </c>
      <c r="C219" s="71" t="s">
        <v>234</v>
      </c>
      <c r="D219" s="77"/>
      <c r="E219" s="77"/>
      <c r="F219" s="77"/>
      <c r="G219" s="115">
        <v>2135861251.4400001</v>
      </c>
      <c r="H219" s="115"/>
      <c r="I219" s="115"/>
      <c r="J219" s="77"/>
      <c r="K219" s="71"/>
      <c r="L219" s="73"/>
      <c r="M219" s="73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</row>
    <row r="220" spans="1:26" ht="15.75" x14ac:dyDescent="0.25">
      <c r="A220" s="140"/>
      <c r="B220" s="138">
        <v>3109</v>
      </c>
      <c r="C220" s="71" t="s">
        <v>67</v>
      </c>
      <c r="D220" s="77"/>
      <c r="E220" s="77"/>
      <c r="F220" s="77"/>
      <c r="G220" s="115">
        <v>6017772270.8000002</v>
      </c>
      <c r="H220" s="115"/>
      <c r="I220" s="115"/>
      <c r="J220" s="77"/>
      <c r="K220" s="71"/>
      <c r="L220" s="71"/>
      <c r="M220" s="71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5.75" x14ac:dyDescent="0.25">
      <c r="A221" s="140"/>
      <c r="B221" s="138">
        <v>3110</v>
      </c>
      <c r="C221" s="71" t="s">
        <v>69</v>
      </c>
      <c r="D221" s="77"/>
      <c r="E221" s="77"/>
      <c r="F221" s="77"/>
      <c r="G221" s="115">
        <f>+'ANEXO 4'!D80</f>
        <v>-60760347</v>
      </c>
      <c r="H221" s="115"/>
      <c r="I221" s="115"/>
      <c r="J221" s="77"/>
      <c r="K221" s="71"/>
      <c r="L221" s="71"/>
      <c r="M221" s="71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x14ac:dyDescent="0.25">
      <c r="A222" s="140"/>
      <c r="B222" s="138"/>
      <c r="C222" s="71"/>
      <c r="D222" s="77"/>
      <c r="E222" s="115"/>
      <c r="F222" s="115"/>
      <c r="G222" s="115"/>
      <c r="H222" s="115"/>
      <c r="I222" s="120"/>
      <c r="J222" s="77"/>
      <c r="K222" s="71"/>
      <c r="L222" s="71"/>
      <c r="M222" s="71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6.5" thickBot="1" x14ac:dyDescent="0.3">
      <c r="A223" s="140"/>
      <c r="B223" s="140"/>
      <c r="C223" s="79" t="s">
        <v>235</v>
      </c>
      <c r="D223" s="116"/>
      <c r="E223" s="120"/>
      <c r="F223" s="120"/>
      <c r="G223" s="120"/>
      <c r="H223" s="120"/>
      <c r="I223" s="128">
        <f>+I217</f>
        <v>8092873175.2399998</v>
      </c>
      <c r="J223" s="77"/>
      <c r="K223" s="73"/>
      <c r="L223" s="73"/>
      <c r="M223" s="73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</row>
    <row r="224" spans="1:26" ht="16.5" thickTop="1" x14ac:dyDescent="0.25">
      <c r="A224" s="140"/>
      <c r="B224" s="138"/>
      <c r="C224" s="71"/>
      <c r="D224" s="77"/>
      <c r="E224" s="115"/>
      <c r="F224" s="115"/>
      <c r="G224" s="115"/>
      <c r="H224" s="115"/>
      <c r="I224" s="120"/>
      <c r="J224" s="77"/>
      <c r="K224" s="71"/>
      <c r="L224" s="71"/>
      <c r="M224" s="71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5.75" x14ac:dyDescent="0.25">
      <c r="A225" s="140"/>
      <c r="B225" s="140"/>
      <c r="C225" s="82" t="s">
        <v>236</v>
      </c>
      <c r="D225" s="116"/>
      <c r="E225" s="120"/>
      <c r="F225" s="120"/>
      <c r="G225" s="120"/>
      <c r="H225" s="120"/>
      <c r="I225" s="129">
        <f>+I223+I212</f>
        <v>9138433468.3400002</v>
      </c>
      <c r="J225" s="77"/>
      <c r="K225" s="71"/>
      <c r="L225" s="73"/>
      <c r="M225" s="73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</row>
    <row r="226" spans="1:26" ht="15.75" x14ac:dyDescent="0.25">
      <c r="A226" s="140"/>
      <c r="B226" s="138"/>
      <c r="C226" s="71"/>
      <c r="D226" s="77"/>
      <c r="E226" s="115"/>
      <c r="F226" s="115"/>
      <c r="G226" s="115"/>
      <c r="H226" s="115"/>
      <c r="I226" s="120"/>
      <c r="J226" s="77"/>
      <c r="K226" s="71"/>
      <c r="L226" s="71"/>
      <c r="M226" s="71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5.75" x14ac:dyDescent="0.25">
      <c r="A227" s="140">
        <v>4</v>
      </c>
      <c r="B227" s="140"/>
      <c r="C227" s="81" t="s">
        <v>237</v>
      </c>
      <c r="D227" s="120"/>
      <c r="E227" s="120"/>
      <c r="F227" s="120"/>
      <c r="G227" s="120"/>
      <c r="H227" s="120"/>
      <c r="I227" s="120"/>
      <c r="J227" s="77"/>
      <c r="K227" s="71"/>
      <c r="L227" s="73"/>
      <c r="M227" s="73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</row>
    <row r="228" spans="1:26" ht="15.75" x14ac:dyDescent="0.25">
      <c r="A228" s="140"/>
      <c r="B228" s="138"/>
      <c r="C228" s="71"/>
      <c r="D228" s="115"/>
      <c r="E228" s="115"/>
      <c r="F228" s="115"/>
      <c r="G228" s="115"/>
      <c r="H228" s="115"/>
      <c r="I228" s="115"/>
      <c r="J228" s="77"/>
      <c r="K228" s="71"/>
      <c r="L228" s="71"/>
      <c r="M228" s="71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x14ac:dyDescent="0.25">
      <c r="A229" s="140">
        <v>41</v>
      </c>
      <c r="B229" s="140"/>
      <c r="C229" s="73" t="s">
        <v>533</v>
      </c>
      <c r="D229" s="115"/>
      <c r="E229" s="115"/>
      <c r="F229" s="115"/>
      <c r="G229" s="115"/>
      <c r="H229" s="115"/>
      <c r="I229" s="121">
        <f>+G230</f>
        <v>0</v>
      </c>
      <c r="J229" s="77"/>
      <c r="K229" s="71"/>
      <c r="L229" s="71"/>
      <c r="M229" s="71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5.75" x14ac:dyDescent="0.25">
      <c r="A230" s="140"/>
      <c r="B230" s="138">
        <v>4110</v>
      </c>
      <c r="C230" s="71" t="s">
        <v>542</v>
      </c>
      <c r="D230" s="115"/>
      <c r="E230" s="115"/>
      <c r="F230" s="115"/>
      <c r="G230" s="130">
        <f>+E231</f>
        <v>0</v>
      </c>
      <c r="H230" s="115"/>
      <c r="I230" s="115"/>
      <c r="J230" s="77"/>
      <c r="K230" s="71"/>
      <c r="L230" s="77"/>
      <c r="M230" s="71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5.75" x14ac:dyDescent="0.25">
      <c r="A231" s="140"/>
      <c r="B231" s="138"/>
      <c r="C231" s="71"/>
      <c r="D231" s="115"/>
      <c r="E231" s="115">
        <v>0</v>
      </c>
      <c r="F231" s="115"/>
      <c r="G231" s="115"/>
      <c r="H231" s="115"/>
      <c r="I231" s="115"/>
      <c r="J231" s="77"/>
      <c r="K231" s="71"/>
      <c r="L231" s="71"/>
      <c r="M231" s="71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5.75" x14ac:dyDescent="0.25">
      <c r="A232" s="140">
        <v>42</v>
      </c>
      <c r="B232" s="140"/>
      <c r="C232" s="73" t="s">
        <v>238</v>
      </c>
      <c r="D232" s="120"/>
      <c r="E232" s="120"/>
      <c r="F232" s="120"/>
      <c r="G232" s="120"/>
      <c r="H232" s="120"/>
      <c r="I232" s="121">
        <f>+G236+G233</f>
        <v>14114571</v>
      </c>
      <c r="J232" s="77"/>
      <c r="K232" s="71"/>
      <c r="L232" s="77"/>
      <c r="M232" s="71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5.75" x14ac:dyDescent="0.25">
      <c r="A233" s="140"/>
      <c r="B233" s="138">
        <v>4204</v>
      </c>
      <c r="C233" s="71" t="s">
        <v>239</v>
      </c>
      <c r="D233" s="120"/>
      <c r="E233" s="120"/>
      <c r="F233" s="120"/>
      <c r="G233" s="130">
        <f>SUM(E234:E235)</f>
        <v>5307221</v>
      </c>
      <c r="H233" s="120"/>
      <c r="I233" s="127"/>
      <c r="J233" s="77"/>
      <c r="K233" s="71"/>
      <c r="L233" s="71"/>
      <c r="M233" s="71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5.75" x14ac:dyDescent="0.25">
      <c r="A234" s="140"/>
      <c r="B234" s="140"/>
      <c r="C234" s="71" t="s">
        <v>240</v>
      </c>
      <c r="D234" s="120"/>
      <c r="E234" s="123">
        <v>3829021</v>
      </c>
      <c r="F234" s="120"/>
      <c r="G234" s="120"/>
      <c r="H234" s="120"/>
      <c r="I234" s="127"/>
      <c r="J234" s="77"/>
      <c r="K234" s="71"/>
      <c r="L234" s="71"/>
      <c r="M234" s="71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x14ac:dyDescent="0.25">
      <c r="A235" s="140"/>
      <c r="B235" s="140"/>
      <c r="C235" s="71" t="s">
        <v>241</v>
      </c>
      <c r="D235" s="120"/>
      <c r="E235" s="130">
        <v>1478200</v>
      </c>
      <c r="F235" s="120"/>
      <c r="G235" s="120"/>
      <c r="H235" s="120"/>
      <c r="I235" s="127"/>
      <c r="J235" s="77"/>
      <c r="K235" s="71"/>
      <c r="L235" s="71"/>
      <c r="M235" s="71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5.75" x14ac:dyDescent="0.25">
      <c r="A236" s="140"/>
      <c r="B236" s="138">
        <v>4210</v>
      </c>
      <c r="C236" s="71" t="s">
        <v>116</v>
      </c>
      <c r="D236" s="115"/>
      <c r="E236" s="115"/>
      <c r="F236" s="115"/>
      <c r="G236" s="122">
        <f>SUM(E237:E239)</f>
        <v>8807350</v>
      </c>
      <c r="H236" s="115"/>
      <c r="I236" s="115"/>
      <c r="J236" s="77"/>
      <c r="K236" s="71"/>
      <c r="L236" s="71"/>
      <c r="M236" s="71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5.75" x14ac:dyDescent="0.25">
      <c r="A237" s="140"/>
      <c r="B237" s="138"/>
      <c r="C237" s="71" t="s">
        <v>240</v>
      </c>
      <c r="D237" s="115"/>
      <c r="E237" s="115">
        <v>5588400</v>
      </c>
      <c r="F237" s="115"/>
      <c r="G237" s="123"/>
      <c r="H237" s="115"/>
      <c r="I237" s="115"/>
      <c r="J237" s="77"/>
      <c r="K237" s="71"/>
      <c r="L237" s="71"/>
      <c r="M237" s="71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5.75" x14ac:dyDescent="0.25">
      <c r="A238" s="140"/>
      <c r="B238" s="138"/>
      <c r="C238" s="71" t="s">
        <v>155</v>
      </c>
      <c r="D238" s="115"/>
      <c r="E238" s="115">
        <v>3168000</v>
      </c>
      <c r="F238" s="115"/>
      <c r="G238" s="123"/>
      <c r="H238" s="115"/>
      <c r="I238" s="115"/>
      <c r="J238" s="77"/>
      <c r="K238" s="71"/>
      <c r="L238" s="71"/>
      <c r="M238" s="71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5.75" x14ac:dyDescent="0.25">
      <c r="A239" s="140"/>
      <c r="B239" s="138"/>
      <c r="C239" s="71" t="s">
        <v>242</v>
      </c>
      <c r="D239" s="115"/>
      <c r="E239" s="130">
        <v>50950</v>
      </c>
      <c r="F239" s="115"/>
      <c r="G239" s="123"/>
      <c r="H239" s="115"/>
      <c r="I239" s="115"/>
      <c r="J239" s="77"/>
      <c r="K239" s="71"/>
      <c r="L239" s="71"/>
      <c r="M239" s="71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5.75" x14ac:dyDescent="0.25">
      <c r="A240" s="140"/>
      <c r="B240" s="138"/>
      <c r="C240" s="71"/>
      <c r="D240" s="115"/>
      <c r="E240" s="123"/>
      <c r="F240" s="115"/>
      <c r="G240" s="123"/>
      <c r="H240" s="115"/>
      <c r="I240" s="115"/>
      <c r="J240" s="77"/>
      <c r="K240" s="71"/>
      <c r="L240" s="71"/>
      <c r="M240" s="71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5.75" x14ac:dyDescent="0.25">
      <c r="A241" s="140">
        <v>47</v>
      </c>
      <c r="B241" s="140"/>
      <c r="C241" s="78" t="s">
        <v>244</v>
      </c>
      <c r="D241" s="116"/>
      <c r="E241" s="120"/>
      <c r="F241" s="116"/>
      <c r="G241" s="120"/>
      <c r="H241" s="120"/>
      <c r="I241" s="121">
        <f>SUM(G242:G245)</f>
        <v>188481548.94999999</v>
      </c>
      <c r="J241" s="77"/>
      <c r="K241" s="71"/>
      <c r="L241" s="71"/>
      <c r="M241" s="71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5.75" x14ac:dyDescent="0.25">
      <c r="A242" s="140"/>
      <c r="B242" s="138">
        <v>4705</v>
      </c>
      <c r="C242" s="71" t="s">
        <v>121</v>
      </c>
      <c r="D242" s="77"/>
      <c r="E242" s="115"/>
      <c r="F242" s="77"/>
      <c r="G242" s="122">
        <f>SUM(E243:E244)</f>
        <v>163911182.94999999</v>
      </c>
      <c r="H242" s="115"/>
      <c r="I242" s="115"/>
      <c r="J242" s="77"/>
      <c r="K242" s="71"/>
      <c r="L242" s="71"/>
      <c r="M242" s="71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5.75" x14ac:dyDescent="0.25">
      <c r="A243" s="140"/>
      <c r="B243" s="138"/>
      <c r="C243" s="71" t="s">
        <v>245</v>
      </c>
      <c r="D243" s="77"/>
      <c r="E243" s="115">
        <v>163911182.94999999</v>
      </c>
      <c r="F243" s="77"/>
      <c r="G243" s="115"/>
      <c r="H243" s="115"/>
      <c r="I243" s="115"/>
      <c r="J243" s="116"/>
      <c r="K243" s="71"/>
      <c r="L243" s="71"/>
      <c r="M243" s="71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5.75" x14ac:dyDescent="0.25">
      <c r="A244" s="140"/>
      <c r="B244" s="138"/>
      <c r="C244" s="71" t="s">
        <v>246</v>
      </c>
      <c r="D244" s="77"/>
      <c r="E244" s="122">
        <v>0</v>
      </c>
      <c r="F244" s="77"/>
      <c r="G244" s="115"/>
      <c r="H244" s="115"/>
      <c r="I244" s="115"/>
      <c r="J244" s="116"/>
      <c r="K244" s="71"/>
      <c r="L244" s="73"/>
      <c r="M244" s="73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15.75" x14ac:dyDescent="0.25">
      <c r="A245" s="140"/>
      <c r="B245" s="138">
        <v>4722</v>
      </c>
      <c r="C245" s="71" t="s">
        <v>122</v>
      </c>
      <c r="D245" s="77"/>
      <c r="E245" s="134"/>
      <c r="F245" s="77"/>
      <c r="G245" s="122">
        <f>SUM(E246:E247)</f>
        <v>24570366</v>
      </c>
      <c r="H245" s="115"/>
      <c r="I245" s="115"/>
      <c r="J245" s="77"/>
      <c r="K245" s="71"/>
      <c r="L245" s="73"/>
      <c r="M245" s="73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15.75" x14ac:dyDescent="0.25">
      <c r="A246" s="140"/>
      <c r="B246" s="138"/>
      <c r="C246" s="71" t="s">
        <v>500</v>
      </c>
      <c r="D246" s="77"/>
      <c r="E246" s="134">
        <v>24570366</v>
      </c>
      <c r="F246" s="77"/>
      <c r="G246" s="123"/>
      <c r="H246" s="115"/>
      <c r="I246" s="115"/>
      <c r="J246" s="77"/>
      <c r="K246" s="71"/>
      <c r="L246" s="73"/>
      <c r="M246" s="73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</row>
    <row r="247" spans="1:26" ht="15.75" x14ac:dyDescent="0.25">
      <c r="A247" s="140"/>
      <c r="B247" s="138"/>
      <c r="C247" s="71" t="s">
        <v>549</v>
      </c>
      <c r="D247" s="77"/>
      <c r="E247" s="122">
        <v>0</v>
      </c>
      <c r="F247" s="77"/>
      <c r="G247" s="123"/>
      <c r="H247" s="115"/>
      <c r="I247" s="115"/>
      <c r="J247" s="77"/>
      <c r="K247" s="71"/>
      <c r="L247" s="73"/>
      <c r="M247" s="73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15.75" x14ac:dyDescent="0.25">
      <c r="A248" s="140"/>
      <c r="B248" s="138"/>
      <c r="C248" s="71"/>
      <c r="D248" s="77"/>
      <c r="E248" s="134"/>
      <c r="F248" s="77"/>
      <c r="G248" s="123"/>
      <c r="H248" s="115"/>
      <c r="I248" s="115"/>
      <c r="J248" s="77"/>
      <c r="K248" s="71"/>
      <c r="L248" s="73"/>
      <c r="M248" s="73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</row>
    <row r="249" spans="1:26" ht="15.75" x14ac:dyDescent="0.25">
      <c r="A249" s="140">
        <v>48</v>
      </c>
      <c r="B249" s="140"/>
      <c r="C249" s="73" t="s">
        <v>108</v>
      </c>
      <c r="D249" s="120"/>
      <c r="E249" s="120"/>
      <c r="F249" s="120"/>
      <c r="G249" s="120"/>
      <c r="H249" s="120"/>
      <c r="I249" s="121">
        <f>G250</f>
        <v>3500</v>
      </c>
      <c r="J249" s="77"/>
      <c r="K249" s="71"/>
      <c r="L249" s="71"/>
      <c r="M249" s="71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x14ac:dyDescent="0.25">
      <c r="A250" s="140"/>
      <c r="B250" s="138">
        <v>4808</v>
      </c>
      <c r="C250" s="71" t="s">
        <v>248</v>
      </c>
      <c r="D250" s="77"/>
      <c r="E250" s="115"/>
      <c r="F250" s="77"/>
      <c r="G250" s="122">
        <f>SUM(E251:E253)</f>
        <v>3500</v>
      </c>
      <c r="H250" s="115"/>
      <c r="I250" s="115"/>
      <c r="J250" s="77"/>
      <c r="K250" s="71"/>
      <c r="L250" s="71"/>
      <c r="M250" s="71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x14ac:dyDescent="0.25">
      <c r="A251" s="140"/>
      <c r="B251" s="138"/>
      <c r="C251" s="71" t="s">
        <v>249</v>
      </c>
      <c r="D251" s="77"/>
      <c r="E251" s="115">
        <v>0</v>
      </c>
      <c r="F251" s="77"/>
      <c r="G251" s="123"/>
      <c r="H251" s="115"/>
      <c r="I251" s="115"/>
      <c r="J251" s="77"/>
      <c r="K251" s="71"/>
      <c r="L251" s="71"/>
      <c r="M251" s="71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5.75" x14ac:dyDescent="0.25">
      <c r="A252" s="140"/>
      <c r="B252" s="138"/>
      <c r="C252" s="71" t="s">
        <v>250</v>
      </c>
      <c r="D252" s="77"/>
      <c r="E252" s="123">
        <v>3500</v>
      </c>
      <c r="F252" s="115"/>
      <c r="G252" s="115"/>
      <c r="H252" s="115"/>
      <c r="I252" s="115"/>
      <c r="J252" s="77"/>
      <c r="K252" s="71"/>
      <c r="L252" s="71"/>
      <c r="M252" s="71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5.75" x14ac:dyDescent="0.25">
      <c r="A253" s="140"/>
      <c r="B253" s="138"/>
      <c r="C253" s="71" t="s">
        <v>109</v>
      </c>
      <c r="D253" s="77"/>
      <c r="E253" s="130">
        <v>0</v>
      </c>
      <c r="F253" s="115"/>
      <c r="G253" s="115"/>
      <c r="H253" s="115"/>
      <c r="I253" s="115"/>
      <c r="J253" s="77"/>
      <c r="K253" s="71"/>
      <c r="L253" s="71"/>
      <c r="M253" s="71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5.75" x14ac:dyDescent="0.25">
      <c r="A254" s="140"/>
      <c r="B254" s="138"/>
      <c r="C254" s="71"/>
      <c r="D254" s="77"/>
      <c r="E254" s="115"/>
      <c r="F254" s="115"/>
      <c r="G254" s="115"/>
      <c r="H254" s="115"/>
      <c r="I254" s="115"/>
      <c r="J254" s="77"/>
      <c r="K254" s="71"/>
      <c r="L254" s="71"/>
      <c r="M254" s="71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6.5" thickBot="1" x14ac:dyDescent="0.25">
      <c r="A255" s="81"/>
      <c r="B255" s="81"/>
      <c r="C255" s="79" t="s">
        <v>252</v>
      </c>
      <c r="D255" s="131"/>
      <c r="E255" s="131"/>
      <c r="F255" s="131"/>
      <c r="G255" s="131"/>
      <c r="H255" s="131"/>
      <c r="I255" s="128">
        <f>+I229+I249+I241+I232</f>
        <v>202599619.94999999</v>
      </c>
      <c r="J255" s="77"/>
      <c r="K255" s="71"/>
      <c r="L255" s="71"/>
      <c r="M255" s="71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6.5" thickTop="1" x14ac:dyDescent="0.25">
      <c r="A256" s="81"/>
      <c r="B256" s="81"/>
      <c r="C256" s="80"/>
      <c r="D256" s="131"/>
      <c r="E256" s="131"/>
      <c r="F256" s="131"/>
      <c r="G256" s="131"/>
      <c r="H256" s="131"/>
      <c r="I256" s="252"/>
      <c r="J256" s="77"/>
      <c r="K256" s="71"/>
      <c r="L256" s="73"/>
      <c r="M256" s="73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15.75" x14ac:dyDescent="0.25">
      <c r="A257" s="140">
        <v>5</v>
      </c>
      <c r="B257" s="140"/>
      <c r="C257" s="81" t="s">
        <v>253</v>
      </c>
      <c r="D257" s="120"/>
      <c r="E257" s="120"/>
      <c r="F257" s="120"/>
      <c r="G257" s="120"/>
      <c r="H257" s="120"/>
      <c r="I257" s="120"/>
      <c r="J257" s="77"/>
      <c r="K257" s="71"/>
      <c r="L257" s="71"/>
      <c r="M257" s="71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5.75" x14ac:dyDescent="0.25">
      <c r="A258" s="140"/>
      <c r="B258" s="138"/>
      <c r="C258" s="71"/>
      <c r="D258" s="120"/>
      <c r="E258" s="120"/>
      <c r="F258" s="120"/>
      <c r="G258" s="120"/>
      <c r="H258" s="120"/>
      <c r="I258" s="120"/>
      <c r="J258" s="77"/>
      <c r="K258" s="71"/>
      <c r="L258" s="71"/>
      <c r="M258" s="71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5.75" x14ac:dyDescent="0.25">
      <c r="A259" s="140">
        <v>51</v>
      </c>
      <c r="B259" s="140"/>
      <c r="C259" s="73" t="s">
        <v>254</v>
      </c>
      <c r="D259" s="120"/>
      <c r="E259" s="120"/>
      <c r="F259" s="120"/>
      <c r="G259" s="120"/>
      <c r="H259" s="120"/>
      <c r="I259" s="121">
        <f>SUM(G260:G295)</f>
        <v>227318568.94999999</v>
      </c>
      <c r="J259" s="131"/>
      <c r="K259" s="71"/>
      <c r="L259" s="71"/>
      <c r="M259" s="71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5.75" x14ac:dyDescent="0.25">
      <c r="A260" s="140"/>
      <c r="B260" s="138">
        <v>5101</v>
      </c>
      <c r="C260" s="71" t="s">
        <v>126</v>
      </c>
      <c r="D260" s="115"/>
      <c r="E260" s="115"/>
      <c r="F260" s="115"/>
      <c r="G260" s="122">
        <f>SUM(E261:E265)</f>
        <v>149687462</v>
      </c>
      <c r="H260" s="115"/>
      <c r="I260" s="115"/>
      <c r="J260" s="77"/>
      <c r="K260" s="71"/>
      <c r="L260" s="71"/>
      <c r="M260" s="71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5.75" x14ac:dyDescent="0.25">
      <c r="A261" s="140"/>
      <c r="B261" s="138"/>
      <c r="C261" s="71" t="s">
        <v>255</v>
      </c>
      <c r="D261" s="115"/>
      <c r="E261" s="115">
        <v>140891967</v>
      </c>
      <c r="F261" s="115"/>
      <c r="G261" s="115"/>
      <c r="H261" s="115"/>
      <c r="I261" s="115"/>
      <c r="J261" s="116"/>
      <c r="K261" s="71"/>
      <c r="L261" s="71"/>
      <c r="M261" s="71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x14ac:dyDescent="0.25">
      <c r="A262" s="140"/>
      <c r="B262" s="138"/>
      <c r="C262" s="74" t="s">
        <v>256</v>
      </c>
      <c r="D262" s="115"/>
      <c r="E262" s="115">
        <v>0</v>
      </c>
      <c r="F262" s="115"/>
      <c r="G262" s="115"/>
      <c r="H262" s="115"/>
      <c r="I262" s="115"/>
      <c r="J262" s="116"/>
      <c r="K262" s="71"/>
      <c r="L262" s="71"/>
      <c r="M262" s="71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5.75" x14ac:dyDescent="0.25">
      <c r="A263" s="140"/>
      <c r="B263" s="138"/>
      <c r="C263" s="71" t="s">
        <v>228</v>
      </c>
      <c r="D263" s="115"/>
      <c r="E263" s="115">
        <v>6528439</v>
      </c>
      <c r="F263" s="115"/>
      <c r="G263" s="115"/>
      <c r="H263" s="115"/>
      <c r="I263" s="115"/>
      <c r="J263" s="77"/>
      <c r="K263" s="71"/>
      <c r="L263" s="71"/>
      <c r="M263" s="71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5.75" x14ac:dyDescent="0.25">
      <c r="A264" s="140"/>
      <c r="B264" s="138"/>
      <c r="C264" s="71" t="s">
        <v>257</v>
      </c>
      <c r="D264" s="115"/>
      <c r="E264" s="115">
        <v>1566202</v>
      </c>
      <c r="F264" s="115"/>
      <c r="G264" s="115"/>
      <c r="H264" s="115"/>
      <c r="I264" s="115"/>
      <c r="J264" s="77"/>
      <c r="K264" s="71"/>
      <c r="L264" s="71"/>
      <c r="M264" s="71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5.75" x14ac:dyDescent="0.25">
      <c r="A265" s="140"/>
      <c r="B265" s="138"/>
      <c r="C265" s="71" t="s">
        <v>258</v>
      </c>
      <c r="D265" s="115"/>
      <c r="E265" s="122">
        <v>700854</v>
      </c>
      <c r="F265" s="115"/>
      <c r="G265" s="115"/>
      <c r="H265" s="115"/>
      <c r="I265" s="115"/>
      <c r="J265" s="77"/>
      <c r="K265" s="71"/>
      <c r="L265" s="71"/>
      <c r="M265" s="71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5.75" x14ac:dyDescent="0.25">
      <c r="A266" s="140"/>
      <c r="B266" s="138">
        <v>5102</v>
      </c>
      <c r="C266" s="71" t="s">
        <v>495</v>
      </c>
      <c r="D266" s="115"/>
      <c r="E266" s="123"/>
      <c r="F266" s="115"/>
      <c r="G266" s="122">
        <f>E267</f>
        <v>486462</v>
      </c>
      <c r="H266" s="115"/>
      <c r="I266" s="115"/>
      <c r="J266" s="77"/>
      <c r="K266" s="71"/>
      <c r="L266" s="71"/>
      <c r="M266" s="71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5.75" x14ac:dyDescent="0.25">
      <c r="A267" s="140"/>
      <c r="B267" s="138"/>
      <c r="C267" s="71" t="s">
        <v>429</v>
      </c>
      <c r="D267" s="115"/>
      <c r="E267" s="122">
        <v>486462</v>
      </c>
      <c r="F267" s="115"/>
      <c r="G267" s="115"/>
      <c r="H267" s="115"/>
      <c r="I267" s="115"/>
      <c r="J267" s="77"/>
      <c r="K267" s="71"/>
      <c r="L267" s="71"/>
      <c r="M267" s="71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x14ac:dyDescent="0.25">
      <c r="A268" s="140"/>
      <c r="B268" s="138">
        <v>5103</v>
      </c>
      <c r="C268" s="71" t="s">
        <v>127</v>
      </c>
      <c r="D268" s="115"/>
      <c r="E268" s="115"/>
      <c r="F268" s="115"/>
      <c r="G268" s="122">
        <f>SUM(E269:E273)</f>
        <v>0</v>
      </c>
      <c r="H268" s="115"/>
      <c r="I268" s="115"/>
      <c r="J268" s="77"/>
      <c r="K268" s="71"/>
      <c r="L268" s="71"/>
      <c r="M268" s="71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5.75" x14ac:dyDescent="0.25">
      <c r="A269" s="140"/>
      <c r="B269" s="138"/>
      <c r="C269" s="71" t="s">
        <v>232</v>
      </c>
      <c r="D269" s="115"/>
      <c r="E269" s="115">
        <v>0</v>
      </c>
      <c r="F269" s="115"/>
      <c r="G269" s="115"/>
      <c r="H269" s="115"/>
      <c r="I269" s="115"/>
      <c r="J269" s="77"/>
      <c r="K269" s="71"/>
      <c r="L269" s="81"/>
      <c r="M269" s="81"/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</row>
    <row r="270" spans="1:26" ht="15.75" hidden="1" x14ac:dyDescent="0.25">
      <c r="A270" s="140"/>
      <c r="B270" s="138"/>
      <c r="C270" s="71" t="s">
        <v>259</v>
      </c>
      <c r="D270" s="115"/>
      <c r="E270" s="115">
        <v>0</v>
      </c>
      <c r="F270" s="115"/>
      <c r="G270" s="115"/>
      <c r="H270" s="115"/>
      <c r="I270" s="115"/>
      <c r="J270" s="77"/>
      <c r="K270" s="71"/>
      <c r="L270" s="71"/>
      <c r="M270" s="71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5.75" hidden="1" x14ac:dyDescent="0.25">
      <c r="A271" s="140"/>
      <c r="B271" s="138"/>
      <c r="C271" s="71" t="s">
        <v>260</v>
      </c>
      <c r="D271" s="115"/>
      <c r="E271" s="115">
        <v>0</v>
      </c>
      <c r="F271" s="115"/>
      <c r="G271" s="115"/>
      <c r="H271" s="115"/>
      <c r="I271" s="115"/>
      <c r="J271" s="77"/>
      <c r="K271" s="71"/>
      <c r="L271" s="73"/>
      <c r="M271" s="73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15.75" x14ac:dyDescent="0.25">
      <c r="A272" s="140"/>
      <c r="B272" s="138"/>
      <c r="C272" s="74" t="s">
        <v>261</v>
      </c>
      <c r="D272" s="115"/>
      <c r="E272" s="115">
        <v>0</v>
      </c>
      <c r="F272" s="115"/>
      <c r="G272" s="115"/>
      <c r="H272" s="115"/>
      <c r="I272" s="115"/>
      <c r="J272" s="77"/>
      <c r="K272" s="71"/>
      <c r="L272" s="73"/>
      <c r="M272" s="73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</row>
    <row r="273" spans="1:26" ht="15.75" x14ac:dyDescent="0.25">
      <c r="A273" s="140"/>
      <c r="B273" s="138"/>
      <c r="C273" s="74" t="s">
        <v>262</v>
      </c>
      <c r="D273" s="115"/>
      <c r="E273" s="122">
        <v>0</v>
      </c>
      <c r="F273" s="115"/>
      <c r="G273" s="115"/>
      <c r="H273" s="115"/>
      <c r="I273" s="115"/>
      <c r="J273" s="77"/>
      <c r="K273" s="71"/>
      <c r="L273" s="73"/>
      <c r="M273" s="73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</row>
    <row r="274" spans="1:26" ht="15.75" x14ac:dyDescent="0.25">
      <c r="A274" s="140"/>
      <c r="B274" s="138">
        <v>5104</v>
      </c>
      <c r="C274" s="74" t="s">
        <v>263</v>
      </c>
      <c r="D274" s="115"/>
      <c r="E274" s="115"/>
      <c r="F274" s="115"/>
      <c r="G274" s="122">
        <f>SUM(E275:E276)</f>
        <v>0</v>
      </c>
      <c r="H274" s="115"/>
      <c r="I274" s="115"/>
      <c r="J274" s="77"/>
      <c r="K274" s="71"/>
      <c r="L274" s="73"/>
      <c r="M274" s="73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</row>
    <row r="275" spans="1:26" ht="15.75" x14ac:dyDescent="0.25">
      <c r="A275" s="140"/>
      <c r="B275" s="138"/>
      <c r="C275" s="71" t="s">
        <v>264</v>
      </c>
      <c r="D275" s="77"/>
      <c r="E275" s="115">
        <v>0</v>
      </c>
      <c r="F275" s="115"/>
      <c r="G275" s="115"/>
      <c r="H275" s="115"/>
      <c r="I275" s="115"/>
      <c r="J275" s="77"/>
      <c r="K275" s="71"/>
      <c r="L275" s="71"/>
      <c r="M275" s="71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5.75" x14ac:dyDescent="0.25">
      <c r="A276" s="140"/>
      <c r="B276" s="138"/>
      <c r="C276" s="71" t="s">
        <v>265</v>
      </c>
      <c r="D276" s="77"/>
      <c r="E276" s="122">
        <v>0</v>
      </c>
      <c r="F276" s="115"/>
      <c r="G276" s="115"/>
      <c r="H276" s="115"/>
      <c r="I276" s="115"/>
      <c r="J276" s="77"/>
      <c r="K276" s="71"/>
      <c r="L276" s="71"/>
      <c r="M276" s="71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5.75" x14ac:dyDescent="0.25">
      <c r="A277" s="140"/>
      <c r="B277" s="138">
        <v>5107</v>
      </c>
      <c r="C277" s="71" t="s">
        <v>129</v>
      </c>
      <c r="D277" s="115"/>
      <c r="E277" s="115"/>
      <c r="F277" s="115"/>
      <c r="G277" s="122">
        <f>SUM(E278:E284)</f>
        <v>66500245</v>
      </c>
      <c r="H277" s="115"/>
      <c r="I277" s="115"/>
      <c r="J277" s="77"/>
      <c r="K277" s="71"/>
      <c r="L277" s="71"/>
      <c r="M277" s="71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5.75" x14ac:dyDescent="0.25">
      <c r="A278" s="140"/>
      <c r="B278" s="138"/>
      <c r="C278" s="71" t="s">
        <v>224</v>
      </c>
      <c r="D278" s="77"/>
      <c r="E278" s="115">
        <v>14641047</v>
      </c>
      <c r="F278" s="115"/>
      <c r="G278" s="115"/>
      <c r="H278" s="115"/>
      <c r="I278" s="77"/>
      <c r="J278" s="77"/>
      <c r="K278" s="71"/>
      <c r="L278" s="71"/>
      <c r="M278" s="71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x14ac:dyDescent="0.25">
      <c r="A279" s="140"/>
      <c r="B279" s="138"/>
      <c r="C279" s="71" t="s">
        <v>223</v>
      </c>
      <c r="D279" s="77"/>
      <c r="E279" s="115">
        <v>0</v>
      </c>
      <c r="F279" s="115"/>
      <c r="G279" s="115"/>
      <c r="H279" s="115"/>
      <c r="I279" s="77"/>
      <c r="J279" s="77"/>
      <c r="K279" s="71"/>
      <c r="L279" s="71"/>
      <c r="M279" s="71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x14ac:dyDescent="0.25">
      <c r="A280" s="140"/>
      <c r="B280" s="138"/>
      <c r="C280" s="71" t="s">
        <v>266</v>
      </c>
      <c r="D280" s="77"/>
      <c r="E280" s="115">
        <v>10030102</v>
      </c>
      <c r="F280" s="115"/>
      <c r="G280" s="115"/>
      <c r="H280" s="115"/>
      <c r="I280" s="77"/>
      <c r="J280" s="77"/>
      <c r="K280" s="71"/>
      <c r="L280" s="71"/>
      <c r="M280" s="71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x14ac:dyDescent="0.25">
      <c r="A281" s="140"/>
      <c r="B281" s="138"/>
      <c r="C281" s="71" t="s">
        <v>267</v>
      </c>
      <c r="D281" s="77"/>
      <c r="E281" s="115">
        <v>21607597</v>
      </c>
      <c r="F281" s="115"/>
      <c r="G281" s="115"/>
      <c r="H281" s="115"/>
      <c r="I281" s="77"/>
      <c r="J281" s="77"/>
      <c r="K281" s="71"/>
      <c r="L281" s="71"/>
      <c r="M281" s="71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x14ac:dyDescent="0.25">
      <c r="A282" s="143"/>
      <c r="B282" s="138"/>
      <c r="C282" s="71" t="s">
        <v>268</v>
      </c>
      <c r="D282" s="77"/>
      <c r="E282" s="115">
        <v>20221499</v>
      </c>
      <c r="F282" s="115"/>
      <c r="G282" s="115"/>
      <c r="H282" s="115"/>
      <c r="I282" s="115"/>
      <c r="J282" s="77"/>
      <c r="K282" s="71"/>
      <c r="L282" s="71"/>
      <c r="M282" s="71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x14ac:dyDescent="0.25">
      <c r="A283" s="143"/>
      <c r="B283" s="138"/>
      <c r="C283" s="71" t="s">
        <v>269</v>
      </c>
      <c r="D283" s="77"/>
      <c r="E283" s="115">
        <v>0</v>
      </c>
      <c r="F283" s="115"/>
      <c r="G283" s="115"/>
      <c r="H283" s="115"/>
      <c r="I283" s="115"/>
      <c r="J283" s="77"/>
      <c r="K283" s="71"/>
      <c r="L283" s="71"/>
      <c r="M283" s="71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5.75" x14ac:dyDescent="0.25">
      <c r="A284" s="143"/>
      <c r="B284" s="138"/>
      <c r="C284" s="71" t="s">
        <v>229</v>
      </c>
      <c r="D284" s="77"/>
      <c r="E284" s="122">
        <f>+D285</f>
        <v>0</v>
      </c>
      <c r="F284" s="115"/>
      <c r="G284" s="115"/>
      <c r="H284" s="115"/>
      <c r="I284" s="115"/>
      <c r="J284" s="77"/>
      <c r="K284" s="71"/>
      <c r="L284" s="71"/>
      <c r="M284" s="71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5.75" x14ac:dyDescent="0.25">
      <c r="A285" s="143"/>
      <c r="B285" s="138"/>
      <c r="C285" s="71" t="s">
        <v>270</v>
      </c>
      <c r="D285" s="122">
        <v>0</v>
      </c>
      <c r="E285" s="115"/>
      <c r="F285" s="115"/>
      <c r="G285" s="115"/>
      <c r="H285" s="115"/>
      <c r="I285" s="115"/>
      <c r="J285" s="77"/>
      <c r="K285" s="71"/>
      <c r="L285" s="71"/>
      <c r="M285" s="71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5.75" x14ac:dyDescent="0.25">
      <c r="A286" s="143"/>
      <c r="B286" s="138">
        <v>5108</v>
      </c>
      <c r="C286" s="71" t="s">
        <v>543</v>
      </c>
      <c r="D286" s="123"/>
      <c r="E286" s="122">
        <f>SUM(D287:D288)</f>
        <v>0</v>
      </c>
      <c r="F286" s="115"/>
      <c r="G286" s="122">
        <f>+E286</f>
        <v>0</v>
      </c>
      <c r="H286" s="115"/>
      <c r="I286" s="115"/>
      <c r="J286" s="77"/>
      <c r="K286" s="71"/>
      <c r="L286" s="71"/>
      <c r="M286" s="71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5.75" x14ac:dyDescent="0.25">
      <c r="A287" s="143"/>
      <c r="B287" s="138"/>
      <c r="C287" s="71" t="s">
        <v>544</v>
      </c>
      <c r="D287" s="123">
        <v>0</v>
      </c>
      <c r="E287" s="115"/>
      <c r="F287" s="115"/>
      <c r="G287" s="115"/>
      <c r="H287" s="115"/>
      <c r="I287" s="115"/>
      <c r="J287" s="77"/>
      <c r="K287" s="71"/>
      <c r="L287" s="71"/>
      <c r="M287" s="71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5.75" x14ac:dyDescent="0.25">
      <c r="A288" s="143"/>
      <c r="B288" s="138"/>
      <c r="C288" s="71" t="s">
        <v>545</v>
      </c>
      <c r="D288" s="122">
        <v>0</v>
      </c>
      <c r="E288" s="115"/>
      <c r="F288" s="115"/>
      <c r="G288" s="115"/>
      <c r="H288" s="115"/>
      <c r="I288" s="115"/>
      <c r="J288" s="77"/>
      <c r="K288" s="71"/>
      <c r="L288" s="71"/>
      <c r="M288" s="71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5.75" x14ac:dyDescent="0.25">
      <c r="A289" s="143"/>
      <c r="B289" s="138">
        <v>5111</v>
      </c>
      <c r="C289" s="71" t="s">
        <v>131</v>
      </c>
      <c r="D289" s="77"/>
      <c r="E289" s="115"/>
      <c r="F289" s="115"/>
      <c r="G289" s="122">
        <f>SUM(E290:E294)</f>
        <v>10644399.949999999</v>
      </c>
      <c r="H289" s="115"/>
      <c r="I289" s="115"/>
      <c r="J289" s="77"/>
      <c r="K289" s="71"/>
      <c r="L289" s="71"/>
      <c r="M289" s="71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5.75" x14ac:dyDescent="0.25">
      <c r="A290" s="143"/>
      <c r="B290" s="138"/>
      <c r="C290" s="71" t="s">
        <v>271</v>
      </c>
      <c r="D290" s="77"/>
      <c r="E290" s="115">
        <v>0</v>
      </c>
      <c r="F290" s="115"/>
      <c r="G290" s="115"/>
      <c r="H290" s="115"/>
      <c r="I290" s="115"/>
      <c r="J290" s="77"/>
      <c r="K290" s="71"/>
      <c r="L290" s="71"/>
      <c r="M290" s="71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5.75" x14ac:dyDescent="0.25">
      <c r="A291" s="143"/>
      <c r="B291" s="138"/>
      <c r="C291" s="71" t="s">
        <v>56</v>
      </c>
      <c r="D291" s="77"/>
      <c r="E291" s="115">
        <v>309400</v>
      </c>
      <c r="F291" s="115"/>
      <c r="G291" s="115"/>
      <c r="H291" s="115"/>
      <c r="I291" s="115"/>
      <c r="J291" s="77"/>
      <c r="K291" s="71"/>
      <c r="L291" s="71"/>
      <c r="M291" s="71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5.75" x14ac:dyDescent="0.25">
      <c r="A292" s="143"/>
      <c r="B292" s="138"/>
      <c r="C292" s="71" t="s">
        <v>273</v>
      </c>
      <c r="D292" s="77"/>
      <c r="E292" s="115">
        <v>1112499.95</v>
      </c>
      <c r="F292" s="115"/>
      <c r="G292" s="115"/>
      <c r="H292" s="115"/>
      <c r="I292" s="115"/>
      <c r="J292" s="77"/>
      <c r="K292" s="71"/>
      <c r="L292" s="71"/>
      <c r="M292" s="71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5.75" x14ac:dyDescent="0.25">
      <c r="A293" s="143"/>
      <c r="B293" s="138"/>
      <c r="C293" s="71" t="s">
        <v>197</v>
      </c>
      <c r="D293" s="77"/>
      <c r="E293" s="115">
        <v>8806000</v>
      </c>
      <c r="F293" s="115"/>
      <c r="G293" s="115"/>
      <c r="H293" s="115"/>
      <c r="I293" s="115"/>
      <c r="J293" s="77"/>
      <c r="K293" s="71"/>
      <c r="L293" s="71"/>
      <c r="M293" s="71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5.75" x14ac:dyDescent="0.25">
      <c r="A294" s="143"/>
      <c r="B294" s="138"/>
      <c r="C294" s="71" t="s">
        <v>213</v>
      </c>
      <c r="D294" s="77"/>
      <c r="E294" s="130">
        <v>416500</v>
      </c>
      <c r="F294" s="115"/>
      <c r="G294" s="115"/>
      <c r="H294" s="115"/>
      <c r="I294" s="115"/>
      <c r="J294" s="77"/>
      <c r="K294" s="71"/>
      <c r="L294" s="71"/>
      <c r="M294" s="71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x14ac:dyDescent="0.25">
      <c r="A295" s="143"/>
      <c r="B295" s="138">
        <v>5120</v>
      </c>
      <c r="C295" s="74" t="s">
        <v>275</v>
      </c>
      <c r="D295" s="77"/>
      <c r="E295" s="115"/>
      <c r="F295" s="115"/>
      <c r="G295" s="122">
        <f>SUM(E296:E298)</f>
        <v>0</v>
      </c>
      <c r="H295" s="115"/>
      <c r="I295" s="115"/>
      <c r="J295" s="116"/>
      <c r="K295" s="71"/>
      <c r="L295" s="71"/>
      <c r="M295" s="71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x14ac:dyDescent="0.25">
      <c r="A296" s="143"/>
      <c r="B296" s="138"/>
      <c r="C296" s="74" t="s">
        <v>276</v>
      </c>
      <c r="D296" s="77"/>
      <c r="E296" s="123">
        <v>0</v>
      </c>
      <c r="F296" s="115"/>
      <c r="G296" s="123"/>
      <c r="H296" s="115"/>
      <c r="I296" s="115"/>
      <c r="J296" s="116"/>
      <c r="K296" s="71"/>
      <c r="L296" s="71"/>
      <c r="M296" s="71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x14ac:dyDescent="0.25">
      <c r="A297" s="143"/>
      <c r="B297" s="138"/>
      <c r="C297" s="74" t="s">
        <v>549</v>
      </c>
      <c r="D297" s="77"/>
      <c r="E297" s="123">
        <v>0</v>
      </c>
      <c r="F297" s="115"/>
      <c r="G297" s="123"/>
      <c r="H297" s="115"/>
      <c r="I297" s="115"/>
      <c r="J297" s="116"/>
      <c r="K297" s="71"/>
      <c r="L297" s="71"/>
      <c r="M297" s="71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x14ac:dyDescent="0.25">
      <c r="A298" s="143"/>
      <c r="B298" s="138"/>
      <c r="C298" s="74" t="s">
        <v>414</v>
      </c>
      <c r="D298" s="77"/>
      <c r="E298" s="130">
        <v>0</v>
      </c>
      <c r="F298" s="115"/>
      <c r="G298" s="123"/>
      <c r="H298" s="115"/>
      <c r="I298" s="115"/>
      <c r="J298" s="116"/>
      <c r="K298" s="71"/>
      <c r="L298" s="71"/>
      <c r="M298" s="71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x14ac:dyDescent="0.25">
      <c r="A299" s="143"/>
      <c r="B299" s="138"/>
      <c r="D299" s="77"/>
      <c r="E299" s="123"/>
      <c r="F299" s="115"/>
      <c r="G299" s="123"/>
      <c r="H299" s="115"/>
      <c r="I299" s="115"/>
      <c r="J299" s="116"/>
      <c r="K299" s="71"/>
      <c r="L299" s="71"/>
      <c r="M299" s="71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x14ac:dyDescent="0.25">
      <c r="A300" s="140">
        <v>53</v>
      </c>
      <c r="B300" s="140"/>
      <c r="C300" s="73" t="s">
        <v>278</v>
      </c>
      <c r="D300" s="116"/>
      <c r="E300" s="120"/>
      <c r="F300" s="120"/>
      <c r="G300" s="120"/>
      <c r="H300" s="120"/>
      <c r="I300" s="121">
        <f>+G301+G310+G313</f>
        <v>36041398</v>
      </c>
      <c r="J300" s="77"/>
      <c r="K300" s="73"/>
      <c r="L300" s="71"/>
      <c r="M300" s="71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5.75" x14ac:dyDescent="0.25">
      <c r="A301" s="140"/>
      <c r="B301" s="138">
        <v>5360</v>
      </c>
      <c r="C301" s="71" t="s">
        <v>279</v>
      </c>
      <c r="D301" s="115"/>
      <c r="E301" s="115"/>
      <c r="F301" s="115"/>
      <c r="G301" s="122">
        <f>SUM(E302:E309)</f>
        <v>24025402</v>
      </c>
      <c r="H301" s="115"/>
      <c r="I301" s="115"/>
      <c r="J301" s="77"/>
      <c r="K301" s="71"/>
      <c r="L301" s="71"/>
      <c r="M301" s="71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5.75" x14ac:dyDescent="0.25">
      <c r="A302" s="140"/>
      <c r="B302" s="138"/>
      <c r="C302" s="71" t="s">
        <v>68</v>
      </c>
      <c r="D302" s="115"/>
      <c r="E302" s="115">
        <v>1921669</v>
      </c>
      <c r="F302" s="77"/>
      <c r="G302" s="115"/>
      <c r="H302" s="115"/>
      <c r="I302" s="115"/>
      <c r="J302" s="77"/>
      <c r="K302" s="73"/>
      <c r="L302" s="71"/>
      <c r="M302" s="71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5.75" x14ac:dyDescent="0.25">
      <c r="A303" s="140"/>
      <c r="B303" s="138"/>
      <c r="C303" s="71" t="s">
        <v>70</v>
      </c>
      <c r="D303" s="115"/>
      <c r="E303" s="115">
        <v>211265</v>
      </c>
      <c r="F303" s="77"/>
      <c r="G303" s="115"/>
      <c r="H303" s="115"/>
      <c r="I303" s="115"/>
      <c r="J303" s="77"/>
      <c r="K303" s="73"/>
      <c r="L303" s="71"/>
      <c r="M303" s="71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x14ac:dyDescent="0.25">
      <c r="A304" s="140"/>
      <c r="B304" s="138"/>
      <c r="C304" s="71" t="s">
        <v>71</v>
      </c>
      <c r="D304" s="115"/>
      <c r="E304" s="115">
        <v>8349035</v>
      </c>
      <c r="F304" s="77"/>
      <c r="G304" s="115"/>
      <c r="H304" s="115"/>
      <c r="I304" s="115"/>
      <c r="J304" s="77"/>
      <c r="K304" s="71"/>
      <c r="L304" s="71"/>
      <c r="M304" s="71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x14ac:dyDescent="0.25">
      <c r="A305" s="140"/>
      <c r="B305" s="138"/>
      <c r="C305" s="74" t="s">
        <v>188</v>
      </c>
      <c r="D305" s="115"/>
      <c r="E305" s="115">
        <v>1569</v>
      </c>
      <c r="F305" s="77"/>
      <c r="G305" s="115"/>
      <c r="H305" s="115"/>
      <c r="I305" s="115"/>
      <c r="J305" s="77"/>
      <c r="K305" s="71"/>
      <c r="L305" s="73"/>
      <c r="M305" s="73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</row>
    <row r="306" spans="1:26" ht="15.75" x14ac:dyDescent="0.25">
      <c r="A306" s="140"/>
      <c r="B306" s="138"/>
      <c r="C306" s="71" t="s">
        <v>189</v>
      </c>
      <c r="D306" s="115"/>
      <c r="E306" s="115">
        <v>2547066</v>
      </c>
      <c r="F306" s="77"/>
      <c r="G306" s="115"/>
      <c r="H306" s="115"/>
      <c r="I306" s="115"/>
      <c r="J306" s="77"/>
      <c r="K306" s="71"/>
      <c r="L306" s="73"/>
      <c r="M306" s="73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15.75" x14ac:dyDescent="0.25">
      <c r="A307" s="140"/>
      <c r="B307" s="138"/>
      <c r="C307" s="71" t="s">
        <v>280</v>
      </c>
      <c r="D307" s="115"/>
      <c r="E307" s="115">
        <v>10227549</v>
      </c>
      <c r="F307" s="77"/>
      <c r="G307" s="115"/>
      <c r="H307" s="115"/>
      <c r="I307" s="115"/>
      <c r="J307" s="77"/>
      <c r="K307" s="71"/>
      <c r="L307" s="73"/>
      <c r="M307" s="73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15.75" x14ac:dyDescent="0.25">
      <c r="A308" s="140"/>
      <c r="B308" s="138"/>
      <c r="C308" s="71" t="s">
        <v>181</v>
      </c>
      <c r="D308" s="115"/>
      <c r="E308" s="115">
        <v>725582</v>
      </c>
      <c r="F308" s="77"/>
      <c r="G308" s="115"/>
      <c r="H308" s="115"/>
      <c r="I308" s="115"/>
      <c r="J308" s="77"/>
      <c r="K308" s="71"/>
      <c r="L308" s="71"/>
      <c r="M308" s="71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5.75" x14ac:dyDescent="0.25">
      <c r="A309" s="140"/>
      <c r="B309" s="138"/>
      <c r="C309" s="71" t="s">
        <v>77</v>
      </c>
      <c r="D309" s="115"/>
      <c r="E309" s="122">
        <v>41667</v>
      </c>
      <c r="F309" s="77"/>
      <c r="G309" s="115"/>
      <c r="H309" s="115"/>
      <c r="I309" s="115"/>
      <c r="J309" s="77"/>
      <c r="K309" s="71"/>
      <c r="L309" s="71"/>
      <c r="M309" s="71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5.75" x14ac:dyDescent="0.25">
      <c r="A310" s="140"/>
      <c r="B310" s="138">
        <v>5366</v>
      </c>
      <c r="C310" s="71" t="s">
        <v>134</v>
      </c>
      <c r="D310" s="115"/>
      <c r="E310" s="115"/>
      <c r="F310" s="77"/>
      <c r="G310" s="122">
        <f>SUM(E311:E312)</f>
        <v>12015996</v>
      </c>
      <c r="H310" s="115"/>
      <c r="I310" s="115"/>
      <c r="J310" s="77"/>
      <c r="K310" s="71"/>
      <c r="L310" s="71"/>
      <c r="M310" s="71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5.75" x14ac:dyDescent="0.25">
      <c r="A311" s="140"/>
      <c r="B311" s="138"/>
      <c r="C311" s="71" t="s">
        <v>197</v>
      </c>
      <c r="D311" s="115"/>
      <c r="E311" s="115">
        <v>11769329</v>
      </c>
      <c r="F311" s="77"/>
      <c r="G311" s="115"/>
      <c r="H311" s="115"/>
      <c r="I311" s="115"/>
      <c r="J311" s="77"/>
      <c r="K311" s="71"/>
      <c r="L311" s="71"/>
      <c r="M311" s="71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5.75" x14ac:dyDescent="0.25">
      <c r="A312" s="140"/>
      <c r="B312" s="138"/>
      <c r="C312" s="71" t="s">
        <v>281</v>
      </c>
      <c r="D312" s="115"/>
      <c r="E312" s="122">
        <v>246667</v>
      </c>
      <c r="F312" s="77"/>
      <c r="G312" s="115"/>
      <c r="H312" s="115"/>
      <c r="I312" s="115"/>
      <c r="J312" s="132"/>
      <c r="K312" s="71"/>
      <c r="L312" s="71"/>
      <c r="M312" s="71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x14ac:dyDescent="0.25">
      <c r="A313" s="140"/>
      <c r="B313" s="138">
        <v>5368</v>
      </c>
      <c r="C313" s="71" t="s">
        <v>282</v>
      </c>
      <c r="D313" s="115"/>
      <c r="E313" s="123"/>
      <c r="F313" s="77"/>
      <c r="G313" s="122">
        <f>E314</f>
        <v>0</v>
      </c>
      <c r="H313" s="115"/>
      <c r="I313" s="115"/>
      <c r="J313" s="132"/>
      <c r="K313" s="71"/>
      <c r="L313" s="71"/>
      <c r="M313" s="71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x14ac:dyDescent="0.25">
      <c r="A314" s="140"/>
      <c r="B314" s="138"/>
      <c r="C314" s="71" t="s">
        <v>292</v>
      </c>
      <c r="D314" s="115"/>
      <c r="E314" s="122">
        <v>0</v>
      </c>
      <c r="F314" s="77"/>
      <c r="G314" s="123"/>
      <c r="H314" s="115"/>
      <c r="I314" s="115"/>
      <c r="J314" s="132"/>
      <c r="K314" s="71"/>
      <c r="L314" s="71"/>
      <c r="M314" s="71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x14ac:dyDescent="0.25">
      <c r="A315" s="140">
        <v>57</v>
      </c>
      <c r="B315" s="138"/>
      <c r="C315" s="73" t="s">
        <v>283</v>
      </c>
      <c r="D315" s="115"/>
      <c r="E315" s="123"/>
      <c r="F315" s="77"/>
      <c r="G315" s="115"/>
      <c r="H315" s="115"/>
      <c r="I315" s="133">
        <f>G316</f>
        <v>0</v>
      </c>
      <c r="J315" s="132"/>
      <c r="K315" s="71"/>
      <c r="L315" s="71"/>
      <c r="M315" s="71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x14ac:dyDescent="0.25">
      <c r="A316" s="140"/>
      <c r="B316" s="138">
        <v>5720</v>
      </c>
      <c r="C316" s="74" t="s">
        <v>136</v>
      </c>
      <c r="D316" s="115"/>
      <c r="E316" s="115"/>
      <c r="F316" s="77"/>
      <c r="G316" s="122">
        <f>+E317</f>
        <v>0</v>
      </c>
      <c r="H316" s="115"/>
      <c r="I316" s="115"/>
      <c r="J316" s="77"/>
      <c r="K316" s="71"/>
      <c r="L316" s="71"/>
      <c r="M316" s="71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x14ac:dyDescent="0.25">
      <c r="A317" s="140"/>
      <c r="B317" s="138"/>
      <c r="C317" s="71" t="s">
        <v>284</v>
      </c>
      <c r="D317" s="115"/>
      <c r="E317" s="122">
        <v>0</v>
      </c>
      <c r="F317" s="77"/>
      <c r="G317" s="115"/>
      <c r="H317" s="115"/>
      <c r="I317" s="115"/>
      <c r="J317" s="77"/>
      <c r="K317" s="71"/>
      <c r="L317" s="71"/>
      <c r="M317" s="71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5.75" x14ac:dyDescent="0.25">
      <c r="A318" s="140"/>
      <c r="B318" s="138"/>
      <c r="C318" s="71"/>
      <c r="D318" s="115"/>
      <c r="E318" s="123"/>
      <c r="F318" s="77"/>
      <c r="G318" s="115"/>
      <c r="H318" s="115"/>
      <c r="I318" s="115"/>
      <c r="J318" s="77"/>
      <c r="K318" s="71"/>
      <c r="L318" s="71"/>
      <c r="M318" s="71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5.75" x14ac:dyDescent="0.25">
      <c r="A319" s="140">
        <v>58</v>
      </c>
      <c r="B319" s="138"/>
      <c r="C319" s="73" t="s">
        <v>110</v>
      </c>
      <c r="D319" s="120"/>
      <c r="E319" s="127"/>
      <c r="F319" s="116"/>
      <c r="G319" s="120"/>
      <c r="H319" s="120"/>
      <c r="I319" s="133">
        <f>G320</f>
        <v>0</v>
      </c>
      <c r="J319" s="77"/>
      <c r="K319" s="71"/>
      <c r="L319" s="71"/>
      <c r="M319" s="71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x14ac:dyDescent="0.25">
      <c r="A320" s="140"/>
      <c r="B320" s="138">
        <v>5890</v>
      </c>
      <c r="C320" s="71" t="s">
        <v>285</v>
      </c>
      <c r="D320" s="115"/>
      <c r="E320" s="123"/>
      <c r="F320" s="77"/>
      <c r="G320" s="122">
        <f>E321</f>
        <v>0</v>
      </c>
      <c r="H320" s="115"/>
      <c r="I320" s="115"/>
      <c r="J320" s="77"/>
      <c r="K320" s="71"/>
      <c r="L320" s="71"/>
      <c r="M320" s="71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x14ac:dyDescent="0.25">
      <c r="A321" s="140"/>
      <c r="B321" s="138"/>
      <c r="C321" s="71" t="s">
        <v>417</v>
      </c>
      <c r="D321" s="115"/>
      <c r="E321" s="122">
        <v>0</v>
      </c>
      <c r="F321" s="77"/>
      <c r="G321" s="115"/>
      <c r="H321" s="115"/>
      <c r="I321" s="115"/>
      <c r="J321" s="77"/>
      <c r="K321" s="71"/>
      <c r="L321" s="71"/>
      <c r="M321" s="71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x14ac:dyDescent="0.25">
      <c r="A322" s="140"/>
      <c r="B322" s="138"/>
      <c r="C322" s="71"/>
      <c r="D322" s="115"/>
      <c r="E322" s="115"/>
      <c r="F322" s="115"/>
      <c r="G322" s="115"/>
      <c r="H322" s="115"/>
      <c r="I322" s="115"/>
      <c r="J322" s="77"/>
      <c r="K322" s="71"/>
      <c r="L322" s="149"/>
      <c r="M322" s="149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</row>
    <row r="323" spans="1:26" ht="16.5" thickBot="1" x14ac:dyDescent="0.3">
      <c r="A323" s="81"/>
      <c r="B323" s="81"/>
      <c r="C323" s="79" t="s">
        <v>286</v>
      </c>
      <c r="D323" s="131"/>
      <c r="E323" s="131"/>
      <c r="F323" s="131"/>
      <c r="G323" s="131"/>
      <c r="H323" s="131"/>
      <c r="I323" s="128">
        <f>SUM(I259:I322)</f>
        <v>263359966.94999999</v>
      </c>
      <c r="J323" s="116"/>
      <c r="K323" s="73"/>
      <c r="L323" s="71"/>
      <c r="M323" s="71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6.5" thickTop="1" x14ac:dyDescent="0.25">
      <c r="A324" s="140"/>
      <c r="B324" s="138"/>
      <c r="C324" s="71"/>
      <c r="D324" s="115"/>
      <c r="E324" s="115"/>
      <c r="F324" s="115"/>
      <c r="G324" s="115"/>
      <c r="H324" s="115"/>
      <c r="I324" s="115"/>
      <c r="J324" s="77"/>
      <c r="K324" s="71"/>
      <c r="L324" s="71"/>
      <c r="M324" s="71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5.75" x14ac:dyDescent="0.25">
      <c r="A325" s="140"/>
      <c r="B325" s="138"/>
      <c r="C325" s="71"/>
      <c r="D325" s="115"/>
      <c r="E325" s="115"/>
      <c r="F325" s="115"/>
      <c r="G325" s="115"/>
      <c r="H325" s="115"/>
      <c r="I325" s="115"/>
      <c r="J325" s="77"/>
      <c r="K325" s="71"/>
      <c r="L325" s="71"/>
      <c r="M325" s="71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5.75" x14ac:dyDescent="0.25">
      <c r="A326" s="140">
        <v>6</v>
      </c>
      <c r="B326" s="140"/>
      <c r="C326" s="81" t="s">
        <v>102</v>
      </c>
      <c r="D326" s="120"/>
      <c r="E326" s="120"/>
      <c r="F326" s="120"/>
      <c r="G326" s="120"/>
      <c r="H326" s="120"/>
      <c r="I326" s="120"/>
      <c r="J326" s="77"/>
      <c r="K326" s="71"/>
      <c r="L326" s="71"/>
      <c r="M326" s="71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5.75" x14ac:dyDescent="0.25">
      <c r="A327" s="140"/>
      <c r="B327" s="138"/>
      <c r="C327" s="71"/>
      <c r="D327" s="115"/>
      <c r="E327" s="115"/>
      <c r="F327" s="115"/>
      <c r="G327" s="115"/>
      <c r="H327" s="115"/>
      <c r="I327" s="115"/>
      <c r="J327" s="77"/>
      <c r="K327" s="71"/>
      <c r="L327" s="71"/>
      <c r="M327" s="71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x14ac:dyDescent="0.25">
      <c r="A328" s="140">
        <v>62</v>
      </c>
      <c r="B328" s="140"/>
      <c r="C328" s="73" t="s">
        <v>287</v>
      </c>
      <c r="D328" s="120"/>
      <c r="E328" s="120"/>
      <c r="F328" s="120"/>
      <c r="G328" s="120"/>
      <c r="H328" s="120"/>
      <c r="I328" s="121">
        <f>+G331+G329</f>
        <v>0</v>
      </c>
      <c r="J328" s="77"/>
      <c r="K328" s="71"/>
      <c r="L328" s="81"/>
      <c r="M328" s="81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</row>
    <row r="329" spans="1:26" ht="15.75" x14ac:dyDescent="0.25">
      <c r="A329" s="140"/>
      <c r="B329" s="138">
        <v>6205</v>
      </c>
      <c r="C329" s="71" t="s">
        <v>54</v>
      </c>
      <c r="D329" s="120"/>
      <c r="E329" s="120"/>
      <c r="F329" s="120"/>
      <c r="G329" s="130">
        <f>E330</f>
        <v>0</v>
      </c>
      <c r="H329" s="120"/>
      <c r="I329" s="127"/>
      <c r="J329" s="77"/>
      <c r="K329" s="71"/>
      <c r="L329" s="81"/>
      <c r="M329" s="81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</row>
    <row r="330" spans="1:26" ht="15.75" x14ac:dyDescent="0.25">
      <c r="A330" s="140"/>
      <c r="B330" s="140"/>
      <c r="C330" s="71" t="s">
        <v>240</v>
      </c>
      <c r="D330" s="120"/>
      <c r="E330" s="130">
        <v>0</v>
      </c>
      <c r="F330" s="120"/>
      <c r="G330" s="120"/>
      <c r="H330" s="120"/>
      <c r="I330" s="127"/>
      <c r="J330" s="77"/>
      <c r="K330" s="71"/>
      <c r="L330" s="81"/>
      <c r="M330" s="81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</row>
    <row r="331" spans="1:26" ht="15.75" x14ac:dyDescent="0.25">
      <c r="A331" s="140"/>
      <c r="B331" s="138">
        <v>6210</v>
      </c>
      <c r="C331" s="71" t="s">
        <v>116</v>
      </c>
      <c r="D331" s="115"/>
      <c r="E331" s="115"/>
      <c r="F331" s="115"/>
      <c r="G331" s="122">
        <f>+E332</f>
        <v>0</v>
      </c>
      <c r="H331" s="115"/>
      <c r="I331" s="115"/>
      <c r="J331" s="77"/>
      <c r="K331" s="71"/>
      <c r="L331" s="71"/>
      <c r="M331" s="71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5.75" x14ac:dyDescent="0.25">
      <c r="A332" s="140"/>
      <c r="B332" s="138"/>
      <c r="C332" s="71" t="s">
        <v>155</v>
      </c>
      <c r="D332" s="115"/>
      <c r="E332" s="122">
        <v>0</v>
      </c>
      <c r="F332" s="115"/>
      <c r="G332" s="115"/>
      <c r="H332" s="115"/>
      <c r="I332" s="115"/>
      <c r="J332" s="77"/>
      <c r="K332" s="71"/>
      <c r="L332" s="71"/>
      <c r="M332" s="71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5.75" x14ac:dyDescent="0.25">
      <c r="A333" s="140"/>
      <c r="B333" s="138"/>
      <c r="C333" s="71"/>
      <c r="D333" s="115"/>
      <c r="E333" s="115"/>
      <c r="F333" s="115"/>
      <c r="G333" s="115"/>
      <c r="H333" s="115"/>
      <c r="I333" s="115"/>
      <c r="J333" s="116"/>
      <c r="K333" s="73"/>
      <c r="L333" s="73"/>
      <c r="M333" s="73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</row>
    <row r="334" spans="1:26" ht="16.5" thickBot="1" x14ac:dyDescent="0.25">
      <c r="A334" s="81"/>
      <c r="B334" s="81"/>
      <c r="C334" s="79" t="s">
        <v>288</v>
      </c>
      <c r="D334" s="131"/>
      <c r="E334" s="131"/>
      <c r="F334" s="131"/>
      <c r="G334" s="131"/>
      <c r="H334" s="131"/>
      <c r="I334" s="128">
        <f>+I328</f>
        <v>0</v>
      </c>
      <c r="J334" s="77"/>
      <c r="K334" s="71"/>
      <c r="L334" s="71"/>
      <c r="M334" s="71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6.5" thickTop="1" x14ac:dyDescent="0.2">
      <c r="A335" s="81"/>
      <c r="B335" s="81"/>
      <c r="C335" s="80"/>
      <c r="D335" s="131"/>
      <c r="E335" s="131"/>
      <c r="F335" s="131"/>
      <c r="G335" s="131"/>
      <c r="H335" s="131"/>
      <c r="I335" s="252"/>
      <c r="J335" s="77"/>
      <c r="K335" s="71"/>
      <c r="L335" s="71"/>
      <c r="M335" s="71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5.75" x14ac:dyDescent="0.25">
      <c r="A336" s="140">
        <v>8</v>
      </c>
      <c r="B336" s="140"/>
      <c r="C336" s="81" t="s">
        <v>289</v>
      </c>
      <c r="D336" s="120"/>
      <c r="E336" s="120"/>
      <c r="F336" s="120"/>
      <c r="G336" s="120"/>
      <c r="H336" s="120"/>
      <c r="I336" s="120"/>
      <c r="J336" s="77"/>
      <c r="K336" s="71"/>
      <c r="L336" s="73"/>
      <c r="M336" s="73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15.75" x14ac:dyDescent="0.25">
      <c r="A337" s="140"/>
      <c r="B337" s="138"/>
      <c r="C337" s="71"/>
      <c r="D337" s="115"/>
      <c r="E337" s="115"/>
      <c r="F337" s="115"/>
      <c r="G337" s="115"/>
      <c r="H337" s="115"/>
      <c r="I337" s="115"/>
      <c r="J337" s="77"/>
      <c r="K337" s="71"/>
      <c r="L337" s="71"/>
      <c r="M337" s="71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5.75" x14ac:dyDescent="0.25">
      <c r="A338" s="140">
        <v>81</v>
      </c>
      <c r="B338" s="140"/>
      <c r="C338" s="73" t="s">
        <v>290</v>
      </c>
      <c r="D338" s="120"/>
      <c r="E338" s="120"/>
      <c r="F338" s="120"/>
      <c r="G338" s="120"/>
      <c r="H338" s="120"/>
      <c r="I338" s="121">
        <f>+G339</f>
        <v>900187156</v>
      </c>
      <c r="J338" s="77"/>
      <c r="K338" s="71"/>
      <c r="L338" s="71"/>
      <c r="M338" s="71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5.75" x14ac:dyDescent="0.25">
      <c r="A339" s="140"/>
      <c r="B339" s="138">
        <v>8120</v>
      </c>
      <c r="C339" s="71" t="s">
        <v>291</v>
      </c>
      <c r="D339" s="115"/>
      <c r="E339" s="115"/>
      <c r="F339" s="115"/>
      <c r="G339" s="122">
        <f>+E340</f>
        <v>900187156</v>
      </c>
      <c r="H339" s="115"/>
      <c r="I339" s="115"/>
      <c r="J339" s="77"/>
      <c r="K339" s="71"/>
      <c r="L339" s="71"/>
      <c r="M339" s="71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x14ac:dyDescent="0.25">
      <c r="A340" s="140"/>
      <c r="B340" s="138"/>
      <c r="C340" s="83" t="s">
        <v>292</v>
      </c>
      <c r="D340" s="115"/>
      <c r="E340" s="122">
        <v>900187156</v>
      </c>
      <c r="F340" s="115"/>
      <c r="G340" s="115"/>
      <c r="H340" s="115"/>
      <c r="I340" s="115"/>
      <c r="J340" s="77"/>
      <c r="K340" s="71"/>
      <c r="L340" s="81"/>
      <c r="M340" s="81"/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</row>
    <row r="341" spans="1:26" ht="15.75" x14ac:dyDescent="0.25">
      <c r="A341" s="140"/>
      <c r="B341" s="138"/>
      <c r="C341" s="83"/>
      <c r="D341" s="115"/>
      <c r="E341" s="123"/>
      <c r="F341" s="115"/>
      <c r="G341" s="115"/>
      <c r="H341" s="115"/>
      <c r="I341" s="115"/>
      <c r="J341" s="77"/>
      <c r="K341" s="71"/>
      <c r="L341" s="81"/>
      <c r="M341" s="81"/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</row>
    <row r="342" spans="1:26" ht="15.75" x14ac:dyDescent="0.25">
      <c r="A342" s="140">
        <v>83</v>
      </c>
      <c r="B342" s="140"/>
      <c r="C342" s="73" t="s">
        <v>293</v>
      </c>
      <c r="D342" s="120"/>
      <c r="E342" s="120"/>
      <c r="F342" s="120"/>
      <c r="G342" s="120"/>
      <c r="H342" s="120"/>
      <c r="I342" s="121">
        <f>+G343+G345</f>
        <v>675955916.50999999</v>
      </c>
      <c r="J342" s="77"/>
      <c r="K342" s="71"/>
      <c r="L342" s="73"/>
      <c r="M342" s="73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</row>
    <row r="343" spans="1:26" ht="15.75" x14ac:dyDescent="0.25">
      <c r="A343" s="140"/>
      <c r="B343" s="138">
        <v>8315</v>
      </c>
      <c r="C343" s="71" t="s">
        <v>85</v>
      </c>
      <c r="D343" s="115"/>
      <c r="E343" s="115"/>
      <c r="F343" s="115"/>
      <c r="G343" s="122">
        <f>+E344</f>
        <v>566994668.79999995</v>
      </c>
      <c r="H343" s="120"/>
      <c r="I343" s="115"/>
      <c r="J343" s="77"/>
      <c r="K343" s="71"/>
      <c r="L343" s="73"/>
      <c r="M343" s="73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</row>
    <row r="344" spans="1:26" ht="15.75" x14ac:dyDescent="0.25">
      <c r="A344" s="140"/>
      <c r="B344" s="138"/>
      <c r="C344" s="71" t="s">
        <v>62</v>
      </c>
      <c r="D344" s="115"/>
      <c r="E344" s="122">
        <v>566994668.79999995</v>
      </c>
      <c r="F344" s="115"/>
      <c r="G344" s="115"/>
      <c r="H344" s="115"/>
      <c r="I344" s="115"/>
      <c r="J344" s="77"/>
      <c r="K344" s="71"/>
      <c r="L344" s="71"/>
      <c r="M344" s="71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5.75" x14ac:dyDescent="0.25">
      <c r="A345" s="140"/>
      <c r="B345" s="138">
        <v>8361</v>
      </c>
      <c r="C345" s="71" t="s">
        <v>87</v>
      </c>
      <c r="D345" s="115"/>
      <c r="E345" s="115"/>
      <c r="F345" s="115"/>
      <c r="G345" s="122">
        <f>+E346</f>
        <v>108961247.70999999</v>
      </c>
      <c r="H345" s="115"/>
      <c r="I345" s="115"/>
      <c r="J345" s="77"/>
      <c r="K345" s="71"/>
      <c r="L345" s="71"/>
      <c r="M345" s="71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5.75" x14ac:dyDescent="0.25">
      <c r="A346" s="140"/>
      <c r="B346" s="138"/>
      <c r="C346" s="71" t="s">
        <v>294</v>
      </c>
      <c r="D346" s="115"/>
      <c r="E346" s="122">
        <v>108961247.70999999</v>
      </c>
      <c r="F346" s="115"/>
      <c r="G346" s="115"/>
      <c r="H346" s="115"/>
      <c r="I346" s="115"/>
      <c r="J346" s="77"/>
      <c r="K346" s="71"/>
      <c r="L346" s="71"/>
      <c r="M346" s="71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5.75" x14ac:dyDescent="0.25">
      <c r="A347" s="140">
        <v>89</v>
      </c>
      <c r="B347" s="140"/>
      <c r="C347" s="73" t="s">
        <v>295</v>
      </c>
      <c r="D347" s="120"/>
      <c r="E347" s="120"/>
      <c r="F347" s="120"/>
      <c r="G347" s="120"/>
      <c r="H347" s="120"/>
      <c r="I347" s="121">
        <f>SUM(G348:G349)</f>
        <v>-1576143072.51</v>
      </c>
      <c r="J347" s="77"/>
      <c r="K347" s="71"/>
      <c r="L347" s="71"/>
      <c r="M347" s="71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5.75" x14ac:dyDescent="0.25">
      <c r="A348" s="140"/>
      <c r="B348" s="138">
        <v>8905</v>
      </c>
      <c r="C348" s="71" t="s">
        <v>296</v>
      </c>
      <c r="D348" s="115"/>
      <c r="E348" s="115"/>
      <c r="F348" s="115"/>
      <c r="G348" s="130">
        <v>-900187156</v>
      </c>
      <c r="H348" s="115"/>
      <c r="I348" s="115"/>
      <c r="J348" s="77"/>
      <c r="K348" s="71"/>
      <c r="L348" s="71"/>
      <c r="M348" s="71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5.75" x14ac:dyDescent="0.25">
      <c r="A349" s="140"/>
      <c r="B349" s="138">
        <v>8915</v>
      </c>
      <c r="C349" s="71" t="s">
        <v>297</v>
      </c>
      <c r="D349" s="115"/>
      <c r="E349" s="115"/>
      <c r="F349" s="115"/>
      <c r="G349" s="130">
        <v>-675955916.50999999</v>
      </c>
      <c r="H349" s="115"/>
      <c r="I349" s="115"/>
      <c r="J349" s="77"/>
      <c r="K349" s="71"/>
      <c r="L349" s="71"/>
      <c r="M349" s="71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5.75" x14ac:dyDescent="0.25">
      <c r="A350" s="140"/>
      <c r="B350" s="138"/>
      <c r="C350" s="71"/>
      <c r="D350" s="115"/>
      <c r="E350" s="115"/>
      <c r="F350" s="115"/>
      <c r="G350" s="115"/>
      <c r="H350" s="115"/>
      <c r="I350" s="115"/>
      <c r="J350" s="77"/>
      <c r="K350" s="71"/>
      <c r="L350" s="71"/>
      <c r="M350" s="71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6.5" thickBot="1" x14ac:dyDescent="0.3">
      <c r="A351" s="140"/>
      <c r="B351" s="138"/>
      <c r="C351" s="79" t="s">
        <v>298</v>
      </c>
      <c r="D351" s="115"/>
      <c r="E351" s="115"/>
      <c r="F351" s="115"/>
      <c r="G351" s="115"/>
      <c r="H351" s="115"/>
      <c r="I351" s="128">
        <f>SUM(I338:I347)</f>
        <v>0</v>
      </c>
      <c r="J351" s="77"/>
      <c r="K351" s="71"/>
      <c r="L351" s="71"/>
      <c r="M351" s="71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6.5" thickTop="1" x14ac:dyDescent="0.25">
      <c r="A352" s="140"/>
      <c r="B352" s="138"/>
      <c r="C352" s="71"/>
      <c r="D352" s="115"/>
      <c r="E352" s="115"/>
      <c r="F352" s="115"/>
      <c r="G352" s="115"/>
      <c r="H352" s="115"/>
      <c r="I352" s="115"/>
      <c r="J352" s="77"/>
      <c r="K352" s="71"/>
      <c r="L352" s="71"/>
      <c r="M352" s="71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5.75" x14ac:dyDescent="0.25">
      <c r="A353" s="140">
        <v>9</v>
      </c>
      <c r="B353" s="140"/>
      <c r="C353" s="81" t="s">
        <v>299</v>
      </c>
      <c r="D353" s="120"/>
      <c r="E353" s="120"/>
      <c r="F353" s="120"/>
      <c r="G353" s="120"/>
      <c r="H353" s="120"/>
      <c r="I353" s="120"/>
      <c r="J353" s="77"/>
      <c r="K353" s="71"/>
      <c r="L353" s="71"/>
      <c r="M353" s="71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5.75" x14ac:dyDescent="0.25">
      <c r="A354" s="140"/>
      <c r="B354" s="138"/>
      <c r="C354" s="71"/>
      <c r="D354" s="115"/>
      <c r="E354" s="115"/>
      <c r="F354" s="115"/>
      <c r="G354" s="115"/>
      <c r="H354" s="115"/>
      <c r="I354" s="115"/>
      <c r="J354" s="77"/>
      <c r="K354" s="71"/>
      <c r="L354" s="71"/>
      <c r="M354" s="71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5.75" x14ac:dyDescent="0.25">
      <c r="A355" s="140">
        <v>91</v>
      </c>
      <c r="B355" s="140"/>
      <c r="C355" s="73" t="s">
        <v>300</v>
      </c>
      <c r="D355" s="120"/>
      <c r="E355" s="120"/>
      <c r="F355" s="120"/>
      <c r="G355" s="120"/>
      <c r="H355" s="120"/>
      <c r="I355" s="121">
        <f>+G356</f>
        <v>408157795</v>
      </c>
      <c r="J355" s="131"/>
      <c r="K355" s="71"/>
      <c r="L355" s="73"/>
      <c r="M355" s="73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</row>
    <row r="356" spans="1:26" ht="15.75" x14ac:dyDescent="0.25">
      <c r="A356" s="140"/>
      <c r="B356" s="138">
        <v>9120</v>
      </c>
      <c r="C356" s="71" t="s">
        <v>291</v>
      </c>
      <c r="D356" s="115"/>
      <c r="E356" s="115"/>
      <c r="F356" s="115"/>
      <c r="G356" s="122">
        <f>SUM(E357:E357)</f>
        <v>408157795</v>
      </c>
      <c r="H356" s="115"/>
      <c r="I356" s="115"/>
      <c r="J356" s="77"/>
      <c r="K356" s="71"/>
      <c r="L356" s="73"/>
      <c r="M356" s="73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</row>
    <row r="357" spans="1:26" ht="15.75" x14ac:dyDescent="0.25">
      <c r="A357" s="140"/>
      <c r="B357" s="138"/>
      <c r="C357" s="71" t="s">
        <v>301</v>
      </c>
      <c r="D357" s="115"/>
      <c r="E357" s="130">
        <v>408157795</v>
      </c>
      <c r="F357" s="115"/>
      <c r="G357" s="115"/>
      <c r="H357" s="115"/>
      <c r="I357" s="115"/>
      <c r="J357" s="77"/>
      <c r="K357" s="71"/>
      <c r="L357" s="71"/>
      <c r="M357" s="71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5.75" x14ac:dyDescent="0.25">
      <c r="A358" s="140"/>
      <c r="B358" s="138"/>
      <c r="C358" s="71"/>
      <c r="D358" s="115"/>
      <c r="E358" s="123"/>
      <c r="F358" s="115"/>
      <c r="G358" s="115"/>
      <c r="H358" s="115"/>
      <c r="I358" s="115"/>
      <c r="J358" s="77"/>
      <c r="K358" s="71"/>
      <c r="L358" s="71"/>
      <c r="M358" s="71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5.75" x14ac:dyDescent="0.25">
      <c r="A359" s="140">
        <v>99</v>
      </c>
      <c r="B359" s="140"/>
      <c r="C359" s="73" t="s">
        <v>302</v>
      </c>
      <c r="D359" s="120"/>
      <c r="E359" s="120"/>
      <c r="F359" s="120"/>
      <c r="G359" s="120"/>
      <c r="H359" s="120"/>
      <c r="I359" s="121">
        <f>+G360</f>
        <v>-408157795</v>
      </c>
      <c r="J359" s="77"/>
      <c r="K359" s="71"/>
      <c r="L359" s="71"/>
      <c r="M359" s="71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5.75" x14ac:dyDescent="0.25">
      <c r="A360" s="140"/>
      <c r="B360" s="138">
        <v>9905</v>
      </c>
      <c r="C360" s="71" t="s">
        <v>86</v>
      </c>
      <c r="D360" s="115"/>
      <c r="E360" s="115"/>
      <c r="F360" s="115"/>
      <c r="G360" s="122">
        <f>+E361</f>
        <v>-408157795</v>
      </c>
      <c r="H360" s="115"/>
      <c r="I360" s="115"/>
      <c r="J360" s="77"/>
      <c r="K360" s="71"/>
      <c r="L360" s="73"/>
      <c r="M360" s="73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</row>
    <row r="361" spans="1:26" ht="15.75" x14ac:dyDescent="0.25">
      <c r="A361" s="140"/>
      <c r="B361" s="138"/>
      <c r="C361" s="71" t="s">
        <v>291</v>
      </c>
      <c r="D361" s="115"/>
      <c r="E361" s="122">
        <v>-408157795</v>
      </c>
      <c r="F361" s="115"/>
      <c r="G361" s="115"/>
      <c r="H361" s="115"/>
      <c r="I361" s="115"/>
      <c r="J361" s="77"/>
      <c r="K361" s="71"/>
      <c r="L361" s="71"/>
      <c r="M361" s="71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5.75" x14ac:dyDescent="0.25">
      <c r="A362" s="140"/>
      <c r="B362" s="138"/>
      <c r="C362" s="71"/>
      <c r="D362" s="115"/>
      <c r="E362" s="115"/>
      <c r="F362" s="115"/>
      <c r="G362" s="115"/>
      <c r="H362" s="115"/>
      <c r="I362" s="115"/>
      <c r="J362" s="77"/>
      <c r="K362" s="71"/>
      <c r="L362" s="71"/>
      <c r="M362" s="71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6.5" thickBot="1" x14ac:dyDescent="0.3">
      <c r="A363" s="143"/>
      <c r="B363" s="85"/>
      <c r="C363" s="79" t="s">
        <v>303</v>
      </c>
      <c r="D363" s="115"/>
      <c r="E363" s="115"/>
      <c r="F363" s="115"/>
      <c r="G363" s="115"/>
      <c r="H363" s="115"/>
      <c r="I363" s="128">
        <f>+I355+I359</f>
        <v>0</v>
      </c>
      <c r="J363" s="77"/>
      <c r="K363" s="71"/>
      <c r="L363" s="71"/>
      <c r="M363" s="71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6.5" thickTop="1" x14ac:dyDescent="0.25">
      <c r="A364" s="143"/>
      <c r="B364" s="85"/>
      <c r="C364" s="71"/>
      <c r="D364" s="75"/>
      <c r="E364" s="75"/>
      <c r="F364" s="75"/>
      <c r="G364" s="75"/>
      <c r="H364" s="75"/>
      <c r="I364" s="75"/>
      <c r="J364" s="71"/>
      <c r="K364" s="71"/>
      <c r="L364" s="71"/>
      <c r="M364" s="71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5.75" x14ac:dyDescent="0.25">
      <c r="A365" s="143"/>
      <c r="B365" s="85"/>
      <c r="C365" s="71"/>
      <c r="D365" s="75"/>
      <c r="E365" s="75"/>
      <c r="F365" s="75"/>
      <c r="G365" s="75"/>
      <c r="H365" s="75"/>
      <c r="I365" s="75"/>
      <c r="J365" s="71"/>
      <c r="K365" s="71"/>
      <c r="L365" s="71"/>
      <c r="M365" s="71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5.75" x14ac:dyDescent="0.25">
      <c r="A366" s="143"/>
      <c r="B366" s="85"/>
      <c r="C366" s="71"/>
      <c r="D366" s="75"/>
      <c r="E366" s="75"/>
      <c r="F366" s="75"/>
      <c r="G366" s="75"/>
      <c r="H366" s="75"/>
      <c r="I366" s="75"/>
      <c r="J366" s="71"/>
      <c r="K366" s="71"/>
      <c r="L366" s="71"/>
      <c r="M366" s="71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5.75" x14ac:dyDescent="0.25">
      <c r="A367" s="143"/>
      <c r="B367" s="85"/>
      <c r="J367" s="71"/>
      <c r="K367" s="71"/>
      <c r="L367" s="71"/>
      <c r="M367" s="71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5.75" x14ac:dyDescent="0.25">
      <c r="A368" s="143"/>
      <c r="B368" s="85"/>
      <c r="J368" s="71"/>
      <c r="K368" s="71"/>
      <c r="L368" s="71"/>
      <c r="M368" s="71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5.75" x14ac:dyDescent="0.25">
      <c r="A369" s="143"/>
      <c r="B369" s="85"/>
      <c r="C369" s="162"/>
      <c r="D369" s="162"/>
      <c r="E369" s="163"/>
      <c r="F369" s="163"/>
      <c r="G369" s="163"/>
      <c r="H369" s="163"/>
      <c r="I369" s="164"/>
      <c r="J369" s="71"/>
      <c r="K369" s="71"/>
      <c r="L369" s="71"/>
      <c r="M369" s="71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x14ac:dyDescent="0.25">
      <c r="A370" s="143"/>
      <c r="B370" s="85"/>
      <c r="C370" s="165"/>
      <c r="D370" s="165"/>
      <c r="F370" s="166"/>
      <c r="G370" s="162"/>
      <c r="H370" s="167"/>
      <c r="I370" s="151"/>
      <c r="J370" s="71"/>
      <c r="K370" s="71"/>
      <c r="L370" s="71"/>
      <c r="M370" s="71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5.75" x14ac:dyDescent="0.25">
      <c r="A371" s="143"/>
      <c r="B371" s="85"/>
      <c r="C371" s="168" t="s">
        <v>34</v>
      </c>
      <c r="D371" s="168"/>
      <c r="F371" s="71"/>
      <c r="G371" s="151" t="s">
        <v>496</v>
      </c>
      <c r="H371" s="169"/>
      <c r="I371" s="169"/>
      <c r="J371" s="71"/>
      <c r="K371" s="71"/>
      <c r="L371" s="71"/>
      <c r="M371" s="71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5.75" x14ac:dyDescent="0.25">
      <c r="A372" s="143"/>
      <c r="B372" s="85"/>
      <c r="C372" s="162" t="s">
        <v>35</v>
      </c>
      <c r="D372" s="162"/>
      <c r="F372" s="71"/>
      <c r="G372" s="71" t="s">
        <v>497</v>
      </c>
      <c r="H372" s="170"/>
      <c r="I372" s="170"/>
      <c r="J372" s="71"/>
      <c r="K372" s="71"/>
      <c r="L372" s="71"/>
      <c r="M372" s="71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5.75" x14ac:dyDescent="0.25">
      <c r="A373" s="143"/>
      <c r="B373" s="85"/>
      <c r="C373" s="162"/>
      <c r="D373" s="163"/>
      <c r="F373" s="71"/>
      <c r="G373" s="71" t="s">
        <v>36</v>
      </c>
      <c r="H373" s="170"/>
      <c r="I373" s="170"/>
      <c r="J373" s="71"/>
      <c r="K373" s="71"/>
      <c r="L373" s="71"/>
      <c r="M373" s="71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5.75" x14ac:dyDescent="0.25">
      <c r="A374" s="143"/>
      <c r="B374" s="85"/>
      <c r="C374" s="75"/>
      <c r="D374" s="75"/>
      <c r="E374" s="75"/>
      <c r="F374" s="75"/>
      <c r="G374" s="75"/>
      <c r="H374" s="75"/>
      <c r="I374" s="71"/>
      <c r="J374" s="71"/>
      <c r="K374" s="71"/>
      <c r="L374" s="71"/>
      <c r="M374" s="71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x14ac:dyDescent="0.25">
      <c r="A375" s="143"/>
      <c r="B375" s="85"/>
      <c r="C375" s="71"/>
      <c r="D375" s="75"/>
      <c r="E375" s="75"/>
      <c r="F375" s="75"/>
      <c r="G375" s="75"/>
      <c r="H375" s="75"/>
      <c r="I375" s="75"/>
      <c r="J375" s="71"/>
      <c r="K375" s="71"/>
      <c r="L375" s="71"/>
      <c r="M375" s="71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x14ac:dyDescent="0.25">
      <c r="A376" s="143"/>
      <c r="B376" s="85"/>
      <c r="C376" s="71"/>
      <c r="D376" s="75"/>
      <c r="E376" s="75"/>
      <c r="F376" s="75"/>
      <c r="G376" s="75"/>
      <c r="H376" s="75"/>
      <c r="I376" s="75"/>
      <c r="J376" s="71"/>
      <c r="K376" s="71"/>
      <c r="L376" s="71"/>
      <c r="M376" s="71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x14ac:dyDescent="0.25">
      <c r="A377" s="143"/>
      <c r="B377" s="85"/>
      <c r="C377" s="71"/>
      <c r="D377" s="75"/>
      <c r="E377" s="75"/>
      <c r="F377" s="75"/>
      <c r="G377" s="75"/>
      <c r="H377" s="75"/>
      <c r="I377" s="75"/>
      <c r="J377" s="71"/>
      <c r="K377" s="71"/>
      <c r="L377" s="71"/>
      <c r="M377" s="71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x14ac:dyDescent="0.25">
      <c r="A378" s="143"/>
      <c r="B378" s="85"/>
      <c r="C378" s="71"/>
      <c r="D378" s="75"/>
      <c r="E378" s="75"/>
      <c r="F378" s="75"/>
      <c r="G378" s="75"/>
      <c r="H378" s="75"/>
      <c r="I378" s="75"/>
      <c r="J378" s="71"/>
      <c r="K378" s="71"/>
      <c r="L378" s="71"/>
      <c r="M378" s="71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7" manualBreakCount="7">
    <brk id="53" max="10" man="1"/>
    <brk id="105" max="10" man="1"/>
    <brk id="156" max="10" man="1"/>
    <brk id="206" max="10" man="1"/>
    <brk id="256" max="10" man="1"/>
    <brk id="309" max="10" man="1"/>
    <brk id="33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2022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2022-06-15T15:15:51Z</cp:lastPrinted>
  <dcterms:created xsi:type="dcterms:W3CDTF">2019-07-25T20:53:07Z</dcterms:created>
  <dcterms:modified xsi:type="dcterms:W3CDTF">2022-06-15T15:16:57Z</dcterms:modified>
  <cp:category/>
  <cp:contentStatus/>
</cp:coreProperties>
</file>