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THA TRABAJO 2020-2025\PÁGINA WEB\2025\"/>
    </mc:Choice>
  </mc:AlternateContent>
  <xr:revisionPtr revIDLastSave="0" documentId="13_ncr:1_{2A460143-6656-4FEC-AAD8-E36CEA6CE425}" xr6:coauthVersionLast="36" xr6:coauthVersionMax="47" xr10:uidLastSave="{00000000-0000-0000-0000-000000000000}"/>
  <bookViews>
    <workbookView xWindow="0" yWindow="0" windowWidth="24000" windowHeight="9225" xr2:uid="{105D97DB-C8F9-497D-B3B5-6713B295CB9D}"/>
  </bookViews>
  <sheets>
    <sheet name="EJEC. PRESUP." sheetId="1" r:id="rId1"/>
    <sheet name="GRAF. EJECUC." sheetId="2" r:id="rId2"/>
    <sheet name="EJEC. INGRES." sheetId="3" r:id="rId3"/>
    <sheet name="GRAF. INGR" sheetId="4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4" l="1"/>
  <c r="D3" i="4"/>
  <c r="C4" i="4"/>
  <c r="C3" i="4"/>
  <c r="B4" i="4"/>
  <c r="B3" i="4"/>
  <c r="BH145" i="1"/>
  <c r="BG145" i="1"/>
  <c r="BF145" i="1"/>
  <c r="BE145" i="1"/>
  <c r="BH144" i="1"/>
  <c r="BG144" i="1"/>
  <c r="BF144" i="1"/>
  <c r="BE144" i="1"/>
  <c r="BH143" i="1"/>
  <c r="BG143" i="1"/>
  <c r="BF143" i="1"/>
  <c r="BE143" i="1"/>
  <c r="BH142" i="1"/>
  <c r="BG142" i="1"/>
  <c r="BF142" i="1"/>
  <c r="BE142" i="1"/>
  <c r="BH141" i="1"/>
  <c r="BG141" i="1"/>
  <c r="BF141" i="1"/>
  <c r="BE141" i="1"/>
  <c r="BH140" i="1"/>
  <c r="BG140" i="1"/>
  <c r="BF140" i="1"/>
  <c r="BE140" i="1"/>
  <c r="BH139" i="1"/>
  <c r="BG139" i="1"/>
  <c r="BF139" i="1"/>
  <c r="BE139" i="1"/>
  <c r="BH138" i="1"/>
  <c r="BG138" i="1"/>
  <c r="BF138" i="1"/>
  <c r="BE138" i="1"/>
  <c r="BH137" i="1"/>
  <c r="BG137" i="1"/>
  <c r="BF137" i="1"/>
  <c r="BE137" i="1"/>
  <c r="BH136" i="1"/>
  <c r="BG136" i="1"/>
  <c r="BF136" i="1"/>
  <c r="BE136" i="1"/>
  <c r="BH135" i="1"/>
  <c r="BG135" i="1"/>
  <c r="BF135" i="1"/>
  <c r="BE135" i="1"/>
  <c r="BH134" i="1"/>
  <c r="BG134" i="1"/>
  <c r="BF134" i="1"/>
  <c r="BE134" i="1"/>
  <c r="BH133" i="1"/>
  <c r="BG133" i="1"/>
  <c r="BF133" i="1"/>
  <c r="BE133" i="1"/>
  <c r="BH132" i="1"/>
  <c r="BG132" i="1"/>
  <c r="BF132" i="1"/>
  <c r="BE132" i="1"/>
  <c r="BH131" i="1"/>
  <c r="BG131" i="1"/>
  <c r="BF131" i="1"/>
  <c r="BE131" i="1"/>
  <c r="BH130" i="1"/>
  <c r="BG130" i="1"/>
  <c r="BF130" i="1"/>
  <c r="BE130" i="1"/>
  <c r="BH129" i="1"/>
  <c r="BG129" i="1"/>
  <c r="BF129" i="1"/>
  <c r="BE129" i="1"/>
  <c r="BH128" i="1"/>
  <c r="BG128" i="1"/>
  <c r="BF128" i="1"/>
  <c r="BE128" i="1"/>
  <c r="BH126" i="1"/>
  <c r="BG126" i="1"/>
  <c r="BF126" i="1"/>
  <c r="BE126" i="1"/>
  <c r="BH125" i="1"/>
  <c r="BG125" i="1"/>
  <c r="BF125" i="1"/>
  <c r="BE125" i="1"/>
  <c r="BH124" i="1"/>
  <c r="BG124" i="1"/>
  <c r="BF124" i="1"/>
  <c r="BE124" i="1"/>
  <c r="BH123" i="1"/>
  <c r="BG123" i="1"/>
  <c r="BF123" i="1"/>
  <c r="BE123" i="1"/>
  <c r="BH122" i="1"/>
  <c r="BG122" i="1"/>
  <c r="BF122" i="1"/>
  <c r="BE122" i="1"/>
  <c r="BH121" i="1"/>
  <c r="BG121" i="1"/>
  <c r="BF121" i="1"/>
  <c r="BE121" i="1"/>
  <c r="BH120" i="1"/>
  <c r="BG120" i="1"/>
  <c r="BF120" i="1"/>
  <c r="BE120" i="1"/>
  <c r="BH119" i="1"/>
  <c r="BG119" i="1"/>
  <c r="BF119" i="1"/>
  <c r="BE119" i="1"/>
  <c r="BH118" i="1"/>
  <c r="BG118" i="1"/>
  <c r="BF118" i="1"/>
  <c r="BE118" i="1"/>
  <c r="BH117" i="1"/>
  <c r="BG117" i="1"/>
  <c r="BF117" i="1"/>
  <c r="BE117" i="1"/>
  <c r="BH116" i="1"/>
  <c r="BG116" i="1"/>
  <c r="BF116" i="1"/>
  <c r="BE116" i="1"/>
  <c r="BH115" i="1"/>
  <c r="BG115" i="1"/>
  <c r="BF115" i="1"/>
  <c r="BE115" i="1"/>
  <c r="BH114" i="1"/>
  <c r="BG114" i="1"/>
  <c r="BF114" i="1"/>
  <c r="BE114" i="1"/>
  <c r="BH113" i="1"/>
  <c r="BG113" i="1"/>
  <c r="BF113" i="1"/>
  <c r="BE113" i="1"/>
  <c r="BH112" i="1"/>
  <c r="BG112" i="1"/>
  <c r="BF112" i="1"/>
  <c r="BE112" i="1"/>
  <c r="BH111" i="1"/>
  <c r="BG111" i="1"/>
  <c r="BF111" i="1"/>
  <c r="BE111" i="1"/>
  <c r="BH110" i="1"/>
  <c r="BG110" i="1"/>
  <c r="BF110" i="1"/>
  <c r="BE110" i="1"/>
  <c r="BH109" i="1"/>
  <c r="BG109" i="1"/>
  <c r="BF109" i="1"/>
  <c r="BE109" i="1"/>
  <c r="BH108" i="1"/>
  <c r="BG108" i="1"/>
  <c r="BF108" i="1"/>
  <c r="BE108" i="1"/>
  <c r="BH107" i="1"/>
  <c r="BG107" i="1"/>
  <c r="BF107" i="1"/>
  <c r="BE107" i="1"/>
  <c r="BH106" i="1"/>
  <c r="BG106" i="1"/>
  <c r="BF106" i="1"/>
  <c r="BE106" i="1"/>
  <c r="BH105" i="1"/>
  <c r="BG105" i="1"/>
  <c r="BF105" i="1"/>
  <c r="BE105" i="1"/>
  <c r="BH104" i="1"/>
  <c r="BG104" i="1"/>
  <c r="BF104" i="1"/>
  <c r="BE104" i="1"/>
  <c r="BH103" i="1"/>
  <c r="BG103" i="1"/>
  <c r="BF103" i="1"/>
  <c r="BE103" i="1"/>
  <c r="BH100" i="1"/>
  <c r="BG100" i="1"/>
  <c r="BF100" i="1"/>
  <c r="BE100" i="1"/>
  <c r="BH99" i="1"/>
  <c r="BG99" i="1"/>
  <c r="BF99" i="1"/>
  <c r="BE99" i="1"/>
  <c r="BH98" i="1"/>
  <c r="BG98" i="1"/>
  <c r="BF98" i="1"/>
  <c r="BE98" i="1"/>
  <c r="BH97" i="1"/>
  <c r="BG97" i="1"/>
  <c r="BF97" i="1"/>
  <c r="BE97" i="1"/>
  <c r="BH96" i="1"/>
  <c r="BG96" i="1"/>
  <c r="BF96" i="1"/>
  <c r="BE96" i="1"/>
  <c r="BH95" i="1"/>
  <c r="BG95" i="1"/>
  <c r="BF95" i="1"/>
  <c r="BE95" i="1"/>
  <c r="BH93" i="1"/>
  <c r="BG93" i="1"/>
  <c r="BF93" i="1"/>
  <c r="BE93" i="1"/>
  <c r="BH92" i="1"/>
  <c r="BG92" i="1"/>
  <c r="BF92" i="1"/>
  <c r="BE92" i="1"/>
  <c r="BH91" i="1"/>
  <c r="BG91" i="1"/>
  <c r="BF91" i="1"/>
  <c r="BE91" i="1"/>
  <c r="BH90" i="1"/>
  <c r="BG90" i="1"/>
  <c r="BF90" i="1"/>
  <c r="BE90" i="1"/>
  <c r="BH89" i="1"/>
  <c r="BG89" i="1"/>
  <c r="BF89" i="1"/>
  <c r="BE89" i="1"/>
  <c r="BH88" i="1"/>
  <c r="BG88" i="1"/>
  <c r="BF88" i="1"/>
  <c r="BE88" i="1"/>
  <c r="BH87" i="1"/>
  <c r="BG87" i="1"/>
  <c r="BF87" i="1"/>
  <c r="BE87" i="1"/>
  <c r="BH86" i="1"/>
  <c r="BG86" i="1"/>
  <c r="BF86" i="1"/>
  <c r="BE86" i="1"/>
  <c r="BH85" i="1"/>
  <c r="BG85" i="1"/>
  <c r="BF85" i="1"/>
  <c r="BE85" i="1"/>
  <c r="BH83" i="1"/>
  <c r="BG83" i="1"/>
  <c r="BF83" i="1"/>
  <c r="BE83" i="1"/>
  <c r="BH82" i="1"/>
  <c r="BG82" i="1"/>
  <c r="BF82" i="1"/>
  <c r="BE82" i="1"/>
  <c r="BH81" i="1"/>
  <c r="BG81" i="1"/>
  <c r="BF81" i="1"/>
  <c r="BE81" i="1"/>
  <c r="BH80" i="1"/>
  <c r="BG80" i="1"/>
  <c r="BF80" i="1"/>
  <c r="BE80" i="1"/>
  <c r="BH79" i="1"/>
  <c r="BG79" i="1"/>
  <c r="BF79" i="1"/>
  <c r="BE79" i="1"/>
  <c r="BH78" i="1"/>
  <c r="BG78" i="1"/>
  <c r="BF78" i="1"/>
  <c r="BE78" i="1"/>
  <c r="BH77" i="1"/>
  <c r="BG77" i="1"/>
  <c r="BF77" i="1"/>
  <c r="BE77" i="1"/>
  <c r="BH76" i="1"/>
  <c r="BG76" i="1"/>
  <c r="BF76" i="1"/>
  <c r="BE76" i="1"/>
  <c r="BH75" i="1"/>
  <c r="BG75" i="1"/>
  <c r="BF75" i="1"/>
  <c r="BE75" i="1"/>
  <c r="BH74" i="1"/>
  <c r="BG74" i="1"/>
  <c r="BF74" i="1"/>
  <c r="BE74" i="1"/>
  <c r="BH73" i="1"/>
  <c r="BG73" i="1"/>
  <c r="BF73" i="1"/>
  <c r="BE73" i="1"/>
  <c r="BH72" i="1"/>
  <c r="BG72" i="1"/>
  <c r="BF72" i="1"/>
  <c r="BE72" i="1"/>
  <c r="BH71" i="1"/>
  <c r="BG71" i="1"/>
  <c r="BF71" i="1"/>
  <c r="BE71" i="1"/>
  <c r="BH70" i="1"/>
  <c r="BG70" i="1"/>
  <c r="BF70" i="1"/>
  <c r="BE70" i="1"/>
  <c r="BH69" i="1"/>
  <c r="BG69" i="1"/>
  <c r="BF69" i="1"/>
  <c r="BE69" i="1"/>
  <c r="BH68" i="1"/>
  <c r="BG68" i="1"/>
  <c r="BF68" i="1"/>
  <c r="BH67" i="1"/>
  <c r="BG67" i="1"/>
  <c r="BF67" i="1"/>
  <c r="BE67" i="1"/>
  <c r="BH66" i="1"/>
  <c r="BG66" i="1"/>
  <c r="BF66" i="1"/>
  <c r="BE66" i="1"/>
  <c r="BH65" i="1"/>
  <c r="BG65" i="1"/>
  <c r="BF65" i="1"/>
  <c r="BE65" i="1"/>
  <c r="BH64" i="1"/>
  <c r="BG64" i="1"/>
  <c r="BF64" i="1"/>
  <c r="BE64" i="1"/>
  <c r="BH63" i="1"/>
  <c r="BG63" i="1"/>
  <c r="BF63" i="1"/>
  <c r="BE63" i="1"/>
  <c r="BH62" i="1"/>
  <c r="BG62" i="1"/>
  <c r="BF62" i="1"/>
  <c r="BE62" i="1"/>
  <c r="BH61" i="1"/>
  <c r="BG61" i="1"/>
  <c r="BF61" i="1"/>
  <c r="BE61" i="1"/>
  <c r="BH60" i="1"/>
  <c r="BG60" i="1"/>
  <c r="BF60" i="1"/>
  <c r="BE60" i="1"/>
  <c r="BH59" i="1"/>
  <c r="BG59" i="1"/>
  <c r="BF59" i="1"/>
  <c r="BE59" i="1"/>
  <c r="BH58" i="1"/>
  <c r="BG58" i="1"/>
  <c r="BF58" i="1"/>
  <c r="BE58" i="1"/>
  <c r="BH57" i="1"/>
  <c r="BG57" i="1"/>
  <c r="BF57" i="1"/>
  <c r="BE57" i="1"/>
  <c r="BH56" i="1"/>
  <c r="BG56" i="1"/>
  <c r="BF56" i="1"/>
  <c r="BE56" i="1"/>
  <c r="BH55" i="1"/>
  <c r="BG55" i="1"/>
  <c r="BF55" i="1"/>
  <c r="BE55" i="1"/>
  <c r="BH54" i="1"/>
  <c r="BG54" i="1"/>
  <c r="BF54" i="1"/>
  <c r="BE54" i="1"/>
  <c r="BH53" i="1"/>
  <c r="BG53" i="1"/>
  <c r="BF53" i="1"/>
  <c r="BE53" i="1"/>
  <c r="BH52" i="1"/>
  <c r="BG52" i="1"/>
  <c r="BF52" i="1"/>
  <c r="BE52" i="1"/>
  <c r="BH51" i="1"/>
  <c r="BG51" i="1"/>
  <c r="BF51" i="1"/>
  <c r="BE51" i="1"/>
  <c r="BH50" i="1"/>
  <c r="BG50" i="1"/>
  <c r="BF50" i="1"/>
  <c r="BE50" i="1"/>
  <c r="BH49" i="1"/>
  <c r="BG49" i="1"/>
  <c r="BF49" i="1"/>
  <c r="BE49" i="1"/>
  <c r="BH48" i="1"/>
  <c r="BG48" i="1"/>
  <c r="BF48" i="1"/>
  <c r="BE48" i="1"/>
  <c r="BH46" i="1"/>
  <c r="BG46" i="1"/>
  <c r="BF46" i="1"/>
  <c r="BE46" i="1"/>
  <c r="BH45" i="1"/>
  <c r="BG45" i="1"/>
  <c r="BF45" i="1"/>
  <c r="BE45" i="1"/>
  <c r="BH44" i="1"/>
  <c r="BG44" i="1"/>
  <c r="BF44" i="1"/>
  <c r="BE44" i="1"/>
  <c r="BH43" i="1"/>
  <c r="BG43" i="1"/>
  <c r="BF43" i="1"/>
  <c r="BE43" i="1"/>
  <c r="BH42" i="1"/>
  <c r="BG42" i="1"/>
  <c r="BF42" i="1"/>
  <c r="BE42" i="1"/>
  <c r="BH41" i="1"/>
  <c r="BG41" i="1"/>
  <c r="BF41" i="1"/>
  <c r="BE41" i="1"/>
  <c r="BH40" i="1"/>
  <c r="BG40" i="1"/>
  <c r="BF40" i="1"/>
  <c r="BE40" i="1"/>
  <c r="BH39" i="1"/>
  <c r="BG39" i="1"/>
  <c r="BF39" i="1"/>
  <c r="BE39" i="1"/>
  <c r="BH38" i="1"/>
  <c r="BG38" i="1"/>
  <c r="BF38" i="1"/>
  <c r="BE38" i="1"/>
  <c r="BH37" i="1"/>
  <c r="BG37" i="1"/>
  <c r="BF37" i="1"/>
  <c r="BE37" i="1"/>
  <c r="BH36" i="1"/>
  <c r="BG36" i="1"/>
  <c r="BF36" i="1"/>
  <c r="BE36" i="1"/>
  <c r="BH35" i="1"/>
  <c r="BG35" i="1"/>
  <c r="BF35" i="1"/>
  <c r="BE35" i="1"/>
  <c r="BH34" i="1"/>
  <c r="BG34" i="1"/>
  <c r="BF34" i="1"/>
  <c r="BE34" i="1"/>
  <c r="BH33" i="1"/>
  <c r="BG33" i="1"/>
  <c r="BF33" i="1"/>
  <c r="BE33" i="1"/>
  <c r="BH32" i="1"/>
  <c r="BG32" i="1"/>
  <c r="BF32" i="1"/>
  <c r="BE32" i="1"/>
  <c r="BH31" i="1"/>
  <c r="BG31" i="1"/>
  <c r="BF31" i="1"/>
  <c r="BE31" i="1"/>
  <c r="BH30" i="1"/>
  <c r="BG30" i="1"/>
  <c r="BF30" i="1"/>
  <c r="BE30" i="1"/>
  <c r="BH29" i="1"/>
  <c r="BG29" i="1"/>
  <c r="BF29" i="1"/>
  <c r="BE29" i="1"/>
  <c r="BH28" i="1"/>
  <c r="BG28" i="1"/>
  <c r="BF28" i="1"/>
  <c r="BE28" i="1"/>
  <c r="BH27" i="1"/>
  <c r="BG27" i="1"/>
  <c r="BF27" i="1"/>
  <c r="BE27" i="1"/>
  <c r="BH26" i="1"/>
  <c r="BG26" i="1"/>
  <c r="BF26" i="1"/>
  <c r="BE26" i="1"/>
  <c r="BH25" i="1"/>
  <c r="BG25" i="1"/>
  <c r="BF25" i="1"/>
  <c r="BE25" i="1"/>
  <c r="BH24" i="1"/>
  <c r="BG24" i="1"/>
  <c r="BF24" i="1"/>
  <c r="BE24" i="1"/>
  <c r="BH23" i="1"/>
  <c r="BG23" i="1"/>
  <c r="BF23" i="1"/>
  <c r="BE23" i="1"/>
  <c r="BH22" i="1"/>
  <c r="BG22" i="1"/>
  <c r="BF22" i="1"/>
  <c r="BE22" i="1"/>
  <c r="BH21" i="1"/>
  <c r="BG21" i="1"/>
  <c r="BF21" i="1"/>
  <c r="BE21" i="1"/>
  <c r="BH20" i="1"/>
  <c r="BG20" i="1"/>
  <c r="BF20" i="1"/>
  <c r="BE20" i="1"/>
  <c r="BH19" i="1"/>
  <c r="BG19" i="1"/>
  <c r="BF19" i="1"/>
  <c r="BE19" i="1"/>
  <c r="BE18" i="1"/>
  <c r="BH18" i="1"/>
  <c r="BG18" i="1"/>
  <c r="BF18" i="1"/>
  <c r="BD146" i="1"/>
  <c r="BC146" i="1"/>
  <c r="BB146" i="1"/>
  <c r="BA146" i="1"/>
  <c r="AZ146" i="1"/>
  <c r="AY146" i="1"/>
  <c r="AX146" i="1"/>
  <c r="AW146" i="1"/>
  <c r="AU146" i="1"/>
  <c r="AS146" i="1"/>
  <c r="AR146" i="1"/>
  <c r="AQ146" i="1"/>
  <c r="AP146" i="1"/>
  <c r="B39" i="2" s="1"/>
  <c r="BD127" i="1"/>
  <c r="BD147" i="1" s="1"/>
  <c r="BC127" i="1"/>
  <c r="BB127" i="1"/>
  <c r="BA127" i="1"/>
  <c r="BA147" i="1" s="1"/>
  <c r="AZ127" i="1"/>
  <c r="AZ147" i="1" s="1"/>
  <c r="AY127" i="1"/>
  <c r="AX127" i="1"/>
  <c r="AW127" i="1"/>
  <c r="AW147" i="1" s="1"/>
  <c r="AU127" i="1"/>
  <c r="AS127" i="1"/>
  <c r="AR127" i="1"/>
  <c r="AR147" i="1" s="1"/>
  <c r="AQ127" i="1"/>
  <c r="AP127" i="1"/>
  <c r="BD101" i="1"/>
  <c r="BC101" i="1"/>
  <c r="BB101" i="1"/>
  <c r="BA101" i="1"/>
  <c r="AZ101" i="1"/>
  <c r="AY101" i="1"/>
  <c r="AX101" i="1"/>
  <c r="AW101" i="1"/>
  <c r="AU101" i="1"/>
  <c r="AS101" i="1"/>
  <c r="AR101" i="1"/>
  <c r="AQ101" i="1"/>
  <c r="AP101" i="1"/>
  <c r="B6" i="2" s="1"/>
  <c r="BD94" i="1"/>
  <c r="BC94" i="1"/>
  <c r="BB94" i="1"/>
  <c r="BA94" i="1"/>
  <c r="AZ94" i="1"/>
  <c r="AY94" i="1"/>
  <c r="AX94" i="1"/>
  <c r="AW94" i="1"/>
  <c r="AU94" i="1"/>
  <c r="AS94" i="1"/>
  <c r="AR94" i="1"/>
  <c r="AQ94" i="1"/>
  <c r="AP94" i="1"/>
  <c r="B5" i="2" s="1"/>
  <c r="BD84" i="1"/>
  <c r="BC84" i="1"/>
  <c r="BB84" i="1"/>
  <c r="BA84" i="1"/>
  <c r="AZ84" i="1"/>
  <c r="AY84" i="1"/>
  <c r="AX84" i="1"/>
  <c r="AW84" i="1"/>
  <c r="AU84" i="1"/>
  <c r="AS84" i="1"/>
  <c r="AP84" i="1"/>
  <c r="B4" i="2" s="1"/>
  <c r="AR68" i="1"/>
  <c r="AR84" i="1" s="1"/>
  <c r="AQ68" i="1"/>
  <c r="BD47" i="1"/>
  <c r="BD102" i="1" s="1"/>
  <c r="BD149" i="1" s="1"/>
  <c r="BC47" i="1"/>
  <c r="BC102" i="1" s="1"/>
  <c r="BB47" i="1"/>
  <c r="BA47" i="1"/>
  <c r="BA102" i="1" s="1"/>
  <c r="AZ47" i="1"/>
  <c r="AZ102" i="1" s="1"/>
  <c r="AZ149" i="1" s="1"/>
  <c r="AY47" i="1"/>
  <c r="AY102" i="1" s="1"/>
  <c r="AX47" i="1"/>
  <c r="AW47" i="1"/>
  <c r="AW102" i="1" s="1"/>
  <c r="AV47" i="1"/>
  <c r="AU47" i="1"/>
  <c r="AT47" i="1"/>
  <c r="AS47" i="1"/>
  <c r="AS102" i="1" s="1"/>
  <c r="AR47" i="1"/>
  <c r="AR102" i="1" s="1"/>
  <c r="AR149" i="1" s="1"/>
  <c r="AQ47" i="1"/>
  <c r="AP47" i="1"/>
  <c r="AP102" i="1" l="1"/>
  <c r="B3" i="2"/>
  <c r="B7" i="2" s="1"/>
  <c r="BE47" i="1"/>
  <c r="AU102" i="1"/>
  <c r="C3" i="2"/>
  <c r="BF47" i="1"/>
  <c r="BG47" i="1"/>
  <c r="D3" i="2"/>
  <c r="BH47" i="1"/>
  <c r="BE68" i="1"/>
  <c r="AQ84" i="1"/>
  <c r="C4" i="2"/>
  <c r="E4" i="2" s="1"/>
  <c r="BF84" i="1"/>
  <c r="BG84" i="1"/>
  <c r="D4" i="2"/>
  <c r="BH84" i="1"/>
  <c r="BE94" i="1"/>
  <c r="C5" i="2"/>
  <c r="E5" i="2" s="1"/>
  <c r="BF94" i="1"/>
  <c r="BG94" i="1"/>
  <c r="D5" i="2"/>
  <c r="BH94" i="1"/>
  <c r="BE101" i="1"/>
  <c r="C6" i="2"/>
  <c r="E6" i="2" s="1"/>
  <c r="BF101" i="1"/>
  <c r="AX102" i="1"/>
  <c r="BG101" i="1"/>
  <c r="BB102" i="1"/>
  <c r="D6" i="2"/>
  <c r="BH101" i="1"/>
  <c r="AP147" i="1"/>
  <c r="B38" i="2"/>
  <c r="AQ147" i="1"/>
  <c r="BE147" i="1" s="1"/>
  <c r="BE127" i="1"/>
  <c r="AU147" i="1"/>
  <c r="BF147" i="1" s="1"/>
  <c r="C38" i="2"/>
  <c r="E38" i="2" s="1"/>
  <c r="BF127" i="1"/>
  <c r="BG127" i="1"/>
  <c r="AX147" i="1"/>
  <c r="BG147" i="1" s="1"/>
  <c r="D38" i="2"/>
  <c r="BH127" i="1"/>
  <c r="BB147" i="1"/>
  <c r="BH147" i="1" s="1"/>
  <c r="BE146" i="1"/>
  <c r="AS147" i="1"/>
  <c r="AS149" i="1" s="1"/>
  <c r="C39" i="2"/>
  <c r="E39" i="2" s="1"/>
  <c r="BF146" i="1"/>
  <c r="BG146" i="1"/>
  <c r="AY147" i="1"/>
  <c r="AY149" i="1" s="1"/>
  <c r="D39" i="2"/>
  <c r="BH146" i="1"/>
  <c r="BC147" i="1"/>
  <c r="BC149" i="1" s="1"/>
  <c r="E3" i="4"/>
  <c r="G39" i="2"/>
  <c r="G38" i="2"/>
  <c r="B40" i="2"/>
  <c r="C40" i="2"/>
  <c r="D40" i="2"/>
  <c r="F40" i="2" s="1"/>
  <c r="F39" i="2"/>
  <c r="F3" i="2"/>
  <c r="F38" i="2"/>
  <c r="AW149" i="1"/>
  <c r="BA149" i="1"/>
  <c r="G6" i="2" l="1"/>
  <c r="F6" i="2"/>
  <c r="BB149" i="1"/>
  <c r="BH102" i="1"/>
  <c r="AX149" i="1"/>
  <c r="BG102" i="1"/>
  <c r="F5" i="2"/>
  <c r="G5" i="2"/>
  <c r="G4" i="2"/>
  <c r="F4" i="2"/>
  <c r="BE84" i="1"/>
  <c r="AQ102" i="1"/>
  <c r="G3" i="2"/>
  <c r="D7" i="2"/>
  <c r="E3" i="2"/>
  <c r="C7" i="2"/>
  <c r="E7" i="2" s="1"/>
  <c r="AU149" i="1"/>
  <c r="BF102" i="1"/>
  <c r="AP149" i="1"/>
  <c r="E40" i="2"/>
  <c r="G40" i="2"/>
  <c r="BF149" i="1" l="1"/>
  <c r="F7" i="2"/>
  <c r="G7" i="2"/>
  <c r="BE102" i="1"/>
  <c r="AQ149" i="1"/>
  <c r="BE149" i="1" s="1"/>
  <c r="BG149" i="1"/>
  <c r="BH149" i="1"/>
</calcChain>
</file>

<file path=xl/sharedStrings.xml><?xml version="1.0" encoding="utf-8"?>
<sst xmlns="http://schemas.openxmlformats.org/spreadsheetml/2006/main" count="1456" uniqueCount="263">
  <si>
    <t>Reporte de ejecución presupuestal</t>
  </si>
  <si>
    <t>Usuario Solicitante:</t>
  </si>
  <si>
    <t>MHevvega Edna  Viviana Vega Ortiz</t>
  </si>
  <si>
    <t>Unidad ó Subunidad Ejecutora  Solicitante:</t>
  </si>
  <si>
    <t xml:space="preserve">46-04-00 INSTITUTO NACIONAL PARA CIEGOS (INCI) </t>
  </si>
  <si>
    <t>Fecha y Hora Sistema:</t>
  </si>
  <si>
    <t>2025-04-02-11:26 a. m.</t>
  </si>
  <si>
    <t>AÑO FISCAL:</t>
  </si>
  <si>
    <t>2025</t>
  </si>
  <si>
    <t>VIGENCIA PRESUPUESTAL:</t>
  </si>
  <si>
    <t>ACTUAL</t>
  </si>
  <si>
    <t>FECHA MOVIMIENTOS:</t>
  </si>
  <si>
    <t>1/01/2025 A 31/03/2025</t>
  </si>
  <si>
    <t/>
  </si>
  <si>
    <t>UNIDAD O SUBUNIDAD EJECUTORA:</t>
  </si>
  <si>
    <t xml:space="preserve">46-04-00  INSTITUTO NACIONAL PARA CIEGOS (INCI) </t>
  </si>
  <si>
    <t>DEPENDENCIA DE AFECTACION DE GASTOS: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</si>
  <si>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</si>
  <si>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</si>
  <si>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</si>
  <si>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</si>
  <si>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</si>
  <si>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</si>
  <si>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</si>
  <si>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</si>
  <si>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</si>
  <si>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</si>
  <si>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</si>
  <si>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</si>
  <si>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</si>
  <si>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</si>
  <si>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</si>
  <si>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</si>
  <si>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</si>
  <si>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</si>
  <si>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</si>
  <si>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</si>
  <si>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</si>
  <si>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</si>
  <si>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</si>
  <si>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</si>
  <si>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</si>
  <si>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</si>
  <si>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CDP VS APROPIACIÓN</t>
  </si>
  <si>
    <t>% RP VS APROPIACIÓN</t>
  </si>
  <si>
    <t>% OBLIGACION VS APROPIACIÓN</t>
  </si>
  <si>
    <t>% PAGOS VS APROPIACIÓN</t>
  </si>
  <si>
    <t>A</t>
  </si>
  <si>
    <t>01</t>
  </si>
  <si>
    <t>GASTOS DE PERSONAL</t>
  </si>
  <si>
    <t>Nación</t>
  </si>
  <si>
    <t>CSF</t>
  </si>
  <si>
    <t>RECURSOS CORRIENTES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</si>
  <si>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</si>
  <si>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</si>
  <si>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</si>
  <si>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</si>
  <si>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</si>
  <si>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</si>
  <si>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</si>
  <si>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</si>
  <si>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</si>
  <si>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</si>
  <si>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</si>
  <si>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</si>
  <si>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</si>
  <si>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</si>
  <si>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</si>
  <si>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</si>
  <si>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</si>
  <si>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</si>
  <si>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</si>
  <si>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</si>
  <si>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</si>
  <si>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</si>
  <si>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</si>
  <si>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</si>
  <si>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</si>
  <si>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</si>
  <si>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</si>
  <si>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</si>
  <si>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</si>
  <si>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</si>
  <si>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</si>
  <si>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</si>
  <si>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</si>
  <si>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</si>
  <si>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</si>
  <si>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</si>
  <si>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</si>
  <si>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</si>
  <si>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</si>
  <si>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</si>
  <si>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</si>
  <si>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</si>
  <si>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TOTAL GASTOS DE PERSONAL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</si>
  <si>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</si>
  <si>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</si>
  <si>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</si>
  <si>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</si>
  <si>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</si>
  <si>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</si>
  <si>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</si>
  <si>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000</t>
  </si>
  <si>
    <t>AGRICULTURA, SILVICULTURA Y PRODUCTOS DE LA PESCA</t>
  </si>
  <si>
    <t>PRODUCTOS DE LA AGRICULTURA Y LA HORTICULTURA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</si>
  <si>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</si>
  <si>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</si>
  <si>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</si>
  <si>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</si>
  <si>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</si>
  <si>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</si>
  <si>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</si>
  <si>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</si>
  <si>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</si>
  <si>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PRODUCTOS METÁLICOS Y PAQUETES DE SOFTWARE</t>
  </si>
  <si>
    <t>EQUIPO Y APARATOS DE RADIO, TELEVISIÓN Y COMUNICACIONES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</si>
  <si>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</si>
  <si>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</si>
  <si>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TRANSPORTE DE PASAJEROS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</si>
  <si>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</si>
  <si>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</si>
  <si>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</si>
  <si>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</si>
  <si>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</si>
  <si>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</si>
  <si>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</si>
  <si>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</si>
  <si>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</si>
  <si>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</si>
  <si>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</si>
  <si>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</si>
  <si>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</si>
  <si>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TOTAL GASTOS DE ADQUISICION DE BIENES Y SERVICIOS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</si>
  <si>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</si>
  <si>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</si>
  <si>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</si>
  <si>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</si>
  <si>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</si>
  <si>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</si>
  <si>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</si>
  <si>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</si>
  <si>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10</t>
  </si>
  <si>
    <t>SENTENCIAS Y CONCILIACIONES</t>
  </si>
  <si>
    <t>FALLOS NACIONALES</t>
  </si>
  <si>
    <t>SENTENCIAS</t>
  </si>
  <si>
    <t>TOTAL TRANSFERENCIAS CORRIENTES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</si>
  <si>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</si>
  <si>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</si>
  <si>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</si>
  <si>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</si>
  <si>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</si>
  <si>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INDUSTRIA Y COMERCIO</t>
  </si>
  <si>
    <t>IMPUESTO SOBRE VEHÍCULOS AUTOMOTORES</t>
  </si>
  <si>
    <t>TOTAL GASTOS GASTOS POR TRIBUTOS. MULTAS. SANCIONES E INTERESES DE MORA</t>
  </si>
  <si>
    <t>TOTAL GASTOS DE FUNCIONAMIENTO</t>
  </si>
  <si>
    <t>C</t>
  </si>
  <si>
    <t>4601</t>
  </si>
  <si>
    <t>1500</t>
  </si>
  <si>
    <t>2</t>
  </si>
  <si>
    <t>MEJORAMIENTO DE LOS PROCESOS DE ATENCIÓN PARA EL BENEFICIO DE LAS PERSONAS CON DISCAPACIDAD VISUAL A NIVEL   NACIONAL</t>
  </si>
  <si>
    <t>707010</t>
  </si>
  <si>
    <t>7. ACTORES DIFERENCIALES PARA EL CAMBIO / 1. UNA GOBERNANZA SÓLIDA PARA POTENCIAR LA GARANTÍA DE DERECHOS DE LA POBLACIÓN CON DISCAPACIDAD</t>
  </si>
  <si>
    <t>2203016</t>
  </si>
  <si>
    <t>SERVICIO DE PROMOCIÓN Y DIVULGACIÓN DE LOS DERECHOS DE LAS PERSONAS CON DISCAPACIDAD</t>
  </si>
  <si>
    <t>ADQUIS. DE BYS - SERVICIO DE PROMOCIÓN Y DIVULGACIÓN DE LOS DERECHOS DE LAS PERSONAS CON DISCAPACIDAD - MEJORAMIENTO DE LOS PROCESOS DE ATENCIÓN PARA EL BENEFICIO DE LAS PERSONAS CON DISCAPACIDAD VISUAL A NIVEL   NACIONAL</t>
  </si>
  <si>
    <t>2203018</t>
  </si>
  <si>
    <t>SERVICIO DE PRODUCCIÓN DE CONTENIDOS Y AJUSTES RAZONABLES PARA PROMOVER Y GARANTIZAR EL ACCESO A LA INFORMACIÓN Y A LA COMUNICACIÓN PARA PERSONAS DISCAPACITADAS</t>
  </si>
  <si>
    <t>ADQUIS. DE BYS - SERVICIO DE PRODUCCIÓN DE CONTENIDOS Y AJUSTES RAZONABLES PARA PROMOVER Y GARANTIZAR EL ACCESO A LA INFORMACIÓN Y A LA COMUNICACIÓN PARA PERSONAS DISCAPACITADAS - MEJORAMIENTO DE LOS PROCESOS DE ATENCIÓN PARA EL BENEFICIO DE LAS PER</t>
  </si>
  <si>
    <t>2203025</t>
  </si>
  <si>
    <t>SERVICIO DE ASISTENCIA TÉCNICA</t>
  </si>
  <si>
    <t>ADQUIS. DE BYS - SERVICIO DE ASISTENCIA TÉCNICA - MEJORAMIENTO DE LOS PROCESOS DE ATENCIÓN PARA EL BENEFICIO DE LAS PERSONAS CON DISCAPACIDAD VISUAL A NIVEL   NACIONAL</t>
  </si>
  <si>
    <t>Propios</t>
  </si>
  <si>
    <t>INGRESOS CORRIENTES</t>
  </si>
  <si>
    <t>OTROS RECURSOS DE TESORERIA</t>
  </si>
  <si>
    <t>TOTAL MEJORAMIENTO DE LOS PROCESOS DE ATENCIÓN PARA EL BENEFICIO DE LAS PERSONAS CON DISCAPACIDAD VISUAL A NIVEL   NACIONAL</t>
  </si>
  <si>
    <t>4699</t>
  </si>
  <si>
    <t>OPTIMIZACIÓN DE LAS CAPACIDADES INSTITUCIONALES PARA FORTALECER LA GESTIÓN DE LOS PROCESOS A NIVEL  NACIONAL</t>
  </si>
  <si>
    <t>2299011</t>
  </si>
  <si>
    <t>SEDES ADECUADAS</t>
  </si>
  <si>
    <t>ADQUIS. DE BYS - SEDES ADECUADAS - OPTIMIZACIÓN DE LAS CAPACIDADES INSTITUCIONALES PARA FORTALECER LA GESTIÓN DE LOS PROCESOS A NIVEL  NACIONAL</t>
  </si>
  <si>
    <t>2299060</t>
  </si>
  <si>
    <t>SERVICIO DE IMPLEMENTACIÓN SISTEMAS DE GESTIÓN</t>
  </si>
  <si>
    <t>ADQUIS. DE BYS - SERVICIO DE IMPLEMENTACIÓN SISTEMAS DE GESTIÓN - OPTIMIZACIÓN DE LAS CAPACIDADES INSTITUCIONALES PARA FORTALECER LA GESTIÓN DE LOS PROCESOS A NIVEL  NACIONAL</t>
  </si>
  <si>
    <t xml:space="preserve">TOTAL GASTOS DE INVERSION </t>
  </si>
  <si>
    <t>TOTAL GASTOS INCI</t>
  </si>
  <si>
    <t>GASTOS DE FUNCIONAMIENTO A 31 DE MARZO DE 2025</t>
  </si>
  <si>
    <t>APROPIACION
VIGENTE</t>
  </si>
  <si>
    <t>COMPROMISOS</t>
  </si>
  <si>
    <t>PAGOS</t>
  </si>
  <si>
    <t>% PAGOS VS COMPROMETIDO</t>
  </si>
  <si>
    <t>GASTOS DE ADQUISICION DE BIENES Y SERVICIOS</t>
  </si>
  <si>
    <t>GASTOS DE TRANSFERENCIAS</t>
  </si>
  <si>
    <t>GASTOS GASTOS POR TRIBUTOS. MULTAS. SANCIONES E INTERESES DE MORA</t>
  </si>
  <si>
    <t>La Ejecución de Gastos de funcionamiento en relación con los  compromisos presupuestales con corte a 31 de marzo de 2025 fue del 24% y por concepto de pagos fue del 15% , considerandose una ejecución apropiada para el primer trimestre de 2025.</t>
  </si>
  <si>
    <t>GASTOS DE INVERSION A 31 DE MARZO DE 2025</t>
  </si>
  <si>
    <t>La Ejecución de Gastos de Inversión en relación con los  compromisos presupuestasles a corte 31 de marzo de 2025 es del 40%  y por concepto de pagos en el 1% , considerandose contratación baja, de acuerdo con lo aprobado en el plan de adquisiciones con recursos de inversión para el primer trimestre de 2025.</t>
  </si>
  <si>
    <t>Reporte Ejecución de Ingresos Agregada</t>
  </si>
  <si>
    <t>MHevvega</t>
  </si>
  <si>
    <t>Edna  Viviana Vega Ortiz</t>
  </si>
  <si>
    <t>Unidad ó Subunidad Ejecutora Solicitante:</t>
  </si>
  <si>
    <t>46-04-00</t>
  </si>
  <si>
    <t xml:space="preserve">INSTITUTO NACIONAL PARA CIEGOS (INCI) </t>
  </si>
  <si>
    <t>2025-04-02-4:30 p. m.</t>
  </si>
  <si>
    <t>Año Fiscal</t>
  </si>
  <si>
    <t>Vigencia Fiscal</t>
  </si>
  <si>
    <t>Actual</t>
  </si>
  <si>
    <t>Mes</t>
  </si>
  <si>
    <t>Marzo</t>
  </si>
  <si>
    <t>Tipo Reporte</t>
  </si>
  <si>
    <t>Detalle</t>
  </si>
  <si>
    <t>Posición Institucional .</t>
  </si>
  <si>
    <t xml:space="preserve">46-04-00 - INSTITUTO NACIONAL PARA CIEGOS (INCI) </t>
  </si>
  <si>
    <t>Nivel Catálogo de Ingresos:</t>
  </si>
  <si>
    <t>Decreto de liquidacion</t>
  </si>
  <si>
    <t>Fuente de Financiación:</t>
  </si>
  <si>
    <t>Nación y Propios</t>
  </si>
  <si>
    <t>Situación de Fondos:</t>
  </si>
  <si>
    <t>CSF y SSF</t>
  </si>
  <si>
    <t>IDENTIFICACION</t>
  </si>
  <si>
    <t>DESCRIPCION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</si>
  <si>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</si>
  <si>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</si>
  <si>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</si>
  <si>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</si>
  <si>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</si>
  <si>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</si>
  <si>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</si>
  <si>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</si>
  <si>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</si>
  <si>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</si>
  <si>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Des5</t>
  </si>
  <si>
    <t>Des6</t>
  </si>
  <si>
    <t>Des7</t>
  </si>
  <si>
    <t>Des8</t>
  </si>
  <si>
    <t>Des9</t>
  </si>
  <si>
    <t>Des10</t>
  </si>
  <si>
    <t>Des11</t>
  </si>
  <si>
    <t>Des12</t>
  </si>
  <si>
    <t>Des13</t>
  </si>
  <si>
    <t>Des14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</si>
  <si>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</si>
  <si>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</si>
  <si>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</si>
  <si>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</si>
  <si>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</si>
  <si>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</si>
  <si>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</si>
  <si>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</si>
  <si>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</si>
  <si>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3</t>
  </si>
  <si>
    <t>RECURSOS PROPIOS DE ESTABLECIMIENTOS PÚBLICOS</t>
  </si>
  <si>
    <t>1</t>
  </si>
  <si>
    <t>INGRESOS CORRIENTES</t>
  </si>
  <si>
    <t>INGRESOS NO TRIBUTARIOS</t>
  </si>
  <si>
    <t>5</t>
  </si>
  <si>
    <t>VENTA DE BIENES Y SERVICIOS</t>
  </si>
  <si>
    <t>RECURSOS DE CAPITAL</t>
  </si>
  <si>
    <t>EXCEDENTES FINANCIEROS</t>
  </si>
  <si>
    <t>EJECUCION DE INGRESOS A 31 DE MARZO DE 2025</t>
  </si>
  <si>
    <t>PORCENTAJE  DE CUMPLIMIENTO</t>
  </si>
  <si>
    <t>El recaudo de ingresos propios por venta de  la Unidad productiva  -IMPRENTA y de LA TIENDA a corte 31 de marzo de 2025 fue del 7%</t>
  </si>
  <si>
    <t>TOTAL OPTIMIZACIÓN DE LAS CAPACIDADES INSTITUCIONALES PARA FORTALECER LA GESTIÓN DE LOS PROCESOS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</si>
</sst>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2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 Narrow"/>
      <family val="2"/>
    </font>
    <font>
      <b/>
      <sz val="9"/>
      <color rgb="FF2D77C2"/>
      <name val="Arial Narrow"/>
      <family val="2"/>
    </font>
    <font>
      <sz val="9"/>
      <color rgb="FF2D77C2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2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4"/>
      <name val="Arial Narrow"/>
      <family val="2"/>
    </font>
    <font>
      <b/>
      <sz val="9"/>
      <color rgb="FFFFFFFF"/>
      <name val="Arial Narrow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rgb="FF2D77C2"/>
        <bgColor rgb="FF2D77C2"/>
      </patternFill>
    </fill>
  </fills>
  <borders count="6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1">
    <xf numFmtId="0" fontId="0" fillId="0" borderId="0" xfId="0"/>
    <xf numFmtId="0" fontId="4" fillId="0" borderId="0" xfId="0" applyFont="1"/>
    <xf numFmtId="0" fontId="7" fillId="0" borderId="0" xfId="0" applyFont="1" applyAlignment="1">
      <alignment vertical="top" wrapText="1" readingOrder="1"/>
    </xf>
    <xf numFmtId="0" fontId="7" fillId="0" borderId="4" xfId="0" applyFont="1" applyBorder="1" applyAlignment="1">
      <alignment vertical="top" wrapText="1" readingOrder="1"/>
    </xf>
    <xf numFmtId="0" fontId="8" fillId="2" borderId="8" xfId="0" applyFont="1" applyFill="1" applyBorder="1" applyAlignment="1">
      <alignment horizontal="center" vertical="top" wrapText="1" readingOrder="1"/>
    </xf>
    <xf numFmtId="0" fontId="7" fillId="0" borderId="8" xfId="0" applyFont="1" applyBorder="1" applyAlignment="1">
      <alignment horizontal="center" vertical="center" wrapText="1" readingOrder="1"/>
    </xf>
    <xf numFmtId="4" fontId="7" fillId="0" borderId="8" xfId="0" applyNumberFormat="1" applyFont="1" applyBorder="1" applyAlignment="1">
      <alignment horizontal="right" vertical="center" wrapText="1" readingOrder="1"/>
    </xf>
    <xf numFmtId="0" fontId="7" fillId="0" borderId="8" xfId="0" applyFont="1" applyBorder="1" applyAlignment="1">
      <alignment horizontal="right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4" fontId="8" fillId="0" borderId="8" xfId="0" applyNumberFormat="1" applyFont="1" applyBorder="1" applyAlignment="1">
      <alignment horizontal="right" vertical="center" wrapText="1" readingOrder="1"/>
    </xf>
    <xf numFmtId="0" fontId="8" fillId="0" borderId="8" xfId="0" applyFont="1" applyBorder="1" applyAlignment="1">
      <alignment horizontal="right" vertical="center" wrapText="1" readingOrder="1"/>
    </xf>
    <xf numFmtId="0" fontId="9" fillId="0" borderId="0" xfId="0" applyFont="1"/>
    <xf numFmtId="44" fontId="8" fillId="3" borderId="8" xfId="2" applyFont="1" applyFill="1" applyBorder="1" applyAlignment="1">
      <alignment horizontal="right" vertical="center" wrapText="1" readingOrder="1"/>
    </xf>
    <xf numFmtId="4" fontId="7" fillId="0" borderId="0" xfId="0" applyNumberFormat="1" applyFont="1" applyAlignment="1">
      <alignment horizontal="right" vertical="center" wrapText="1" readingOrder="1"/>
    </xf>
    <xf numFmtId="44" fontId="8" fillId="4" borderId="8" xfId="2" applyFont="1" applyFill="1" applyBorder="1" applyAlignment="1">
      <alignment horizontal="right" vertical="top" wrapText="1"/>
    </xf>
    <xf numFmtId="0" fontId="9" fillId="0" borderId="0" xfId="0" applyFont="1" applyAlignment="1">
      <alignment vertical="top"/>
    </xf>
    <xf numFmtId="4" fontId="8" fillId="0" borderId="0" xfId="0" applyNumberFormat="1" applyFont="1" applyAlignment="1">
      <alignment horizontal="right" vertical="center" wrapText="1" readingOrder="1"/>
    </xf>
    <xf numFmtId="43" fontId="8" fillId="5" borderId="8" xfId="1" applyFont="1" applyFill="1" applyBorder="1" applyAlignment="1">
      <alignment horizontal="right" vertical="top" wrapText="1"/>
    </xf>
    <xf numFmtId="43" fontId="9" fillId="0" borderId="0" xfId="1" applyFont="1" applyFill="1" applyBorder="1" applyAlignment="1">
      <alignment vertical="top"/>
    </xf>
    <xf numFmtId="43" fontId="4" fillId="0" borderId="0" xfId="1" applyFont="1" applyFill="1" applyBorder="1" applyAlignment="1">
      <alignment vertical="top"/>
    </xf>
    <xf numFmtId="0" fontId="9" fillId="0" borderId="0" xfId="5" applyFont="1" applyAlignment="1">
      <alignment vertical="top"/>
    </xf>
    <xf numFmtId="43" fontId="4" fillId="0" borderId="0" xfId="0" applyNumberFormat="1" applyFont="1"/>
    <xf numFmtId="44" fontId="4" fillId="0" borderId="0" xfId="0" applyNumberFormat="1" applyFont="1"/>
    <xf numFmtId="0" fontId="11" fillId="0" borderId="0" xfId="0" applyFont="1"/>
    <xf numFmtId="0" fontId="18" fillId="0" borderId="0" xfId="0" applyFont="1" applyAlignment="1">
      <alignment vertical="center"/>
    </xf>
    <xf numFmtId="9" fontId="7" fillId="0" borderId="8" xfId="3" applyFont="1" applyFill="1" applyBorder="1" applyAlignment="1">
      <alignment horizontal="center" vertical="center" wrapText="1" readingOrder="1"/>
    </xf>
    <xf numFmtId="9" fontId="8" fillId="0" borderId="8" xfId="3" applyFont="1" applyFill="1" applyBorder="1" applyAlignment="1">
      <alignment horizontal="center" vertical="center" wrapText="1" readingOrder="1"/>
    </xf>
    <xf numFmtId="9" fontId="8" fillId="3" borderId="8" xfId="3" applyFont="1" applyFill="1" applyBorder="1" applyAlignment="1">
      <alignment horizontal="center" vertical="center" wrapText="1" readingOrder="1"/>
    </xf>
    <xf numFmtId="9" fontId="8" fillId="4" borderId="8" xfId="3" applyFont="1" applyFill="1" applyBorder="1" applyAlignment="1">
      <alignment horizontal="center" vertical="top" wrapText="1"/>
    </xf>
    <xf numFmtId="9" fontId="8" fillId="5" borderId="8" xfId="3" applyFont="1" applyFill="1" applyBorder="1" applyAlignment="1">
      <alignment horizontal="center" vertical="top" wrapText="1"/>
    </xf>
    <xf numFmtId="43" fontId="16" fillId="0" borderId="8" xfId="0" applyNumberFormat="1" applyFont="1" applyBorder="1" applyAlignment="1">
      <alignment vertical="center"/>
    </xf>
    <xf numFmtId="9" fontId="16" fillId="0" borderId="8" xfId="6" applyFont="1" applyFill="1" applyBorder="1" applyAlignment="1">
      <alignment horizontal="center" vertical="center"/>
    </xf>
    <xf numFmtId="4" fontId="16" fillId="0" borderId="8" xfId="0" applyNumberFormat="1" applyFont="1" applyBorder="1" applyAlignment="1">
      <alignment vertical="center"/>
    </xf>
    <xf numFmtId="9" fontId="16" fillId="0" borderId="15" xfId="6" applyFont="1" applyFill="1" applyBorder="1" applyAlignment="1">
      <alignment horizontal="center" vertical="center"/>
    </xf>
    <xf numFmtId="9" fontId="12" fillId="4" borderId="17" xfId="6" applyFont="1" applyFill="1" applyBorder="1" applyAlignment="1">
      <alignment horizontal="center" vertical="center"/>
    </xf>
    <xf numFmtId="9" fontId="12" fillId="4" borderId="18" xfId="6" applyFont="1" applyFill="1" applyBorder="1" applyAlignment="1">
      <alignment horizontal="center" vertical="center"/>
    </xf>
    <xf numFmtId="43" fontId="16" fillId="0" borderId="23" xfId="0" applyNumberFormat="1" applyFont="1" applyBorder="1" applyAlignment="1">
      <alignment vertical="center"/>
    </xf>
    <xf numFmtId="9" fontId="16" fillId="0" borderId="23" xfId="6" applyFont="1" applyFill="1" applyBorder="1" applyAlignment="1">
      <alignment horizontal="center" vertical="center"/>
    </xf>
    <xf numFmtId="9" fontId="16" fillId="0" borderId="24" xfId="6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4" borderId="26" xfId="5" applyFont="1" applyFill="1" applyBorder="1" applyAlignment="1">
      <alignment vertical="center" wrapText="1" readingOrder="1"/>
    </xf>
    <xf numFmtId="0" fontId="13" fillId="4" borderId="27" xfId="5" applyFont="1" applyFill="1" applyBorder="1" applyAlignment="1">
      <alignment vertical="center" wrapText="1" readingOrder="1"/>
    </xf>
    <xf numFmtId="43" fontId="16" fillId="0" borderId="12" xfId="0" applyNumberFormat="1" applyFont="1" applyBorder="1" applyAlignment="1">
      <alignment vertical="center"/>
    </xf>
    <xf numFmtId="9" fontId="16" fillId="0" borderId="12" xfId="6" applyFont="1" applyFill="1" applyBorder="1" applyAlignment="1">
      <alignment horizontal="center" vertical="center"/>
    </xf>
    <xf numFmtId="9" fontId="16" fillId="0" borderId="29" xfId="6" applyFont="1" applyFill="1" applyBorder="1" applyAlignment="1">
      <alignment horizontal="center" vertical="center"/>
    </xf>
    <xf numFmtId="9" fontId="12" fillId="4" borderId="26" xfId="6" applyFont="1" applyFill="1" applyBorder="1" applyAlignment="1">
      <alignment horizontal="center" vertical="center"/>
    </xf>
    <xf numFmtId="9" fontId="12" fillId="4" borderId="27" xfId="6" applyFont="1" applyFill="1" applyBorder="1" applyAlignment="1">
      <alignment horizontal="center" vertical="center"/>
    </xf>
    <xf numFmtId="0" fontId="13" fillId="6" borderId="30" xfId="0" applyFont="1" applyFill="1" applyBorder="1" applyAlignment="1">
      <alignment horizontal="center" vertical="center" wrapText="1" readingOrder="1"/>
    </xf>
    <xf numFmtId="43" fontId="16" fillId="0" borderId="31" xfId="0" applyNumberFormat="1" applyFont="1" applyBorder="1" applyAlignment="1">
      <alignment vertical="center"/>
    </xf>
    <xf numFmtId="4" fontId="16" fillId="0" borderId="9" xfId="0" applyNumberFormat="1" applyFont="1" applyBorder="1" applyAlignment="1">
      <alignment vertical="center"/>
    </xf>
    <xf numFmtId="43" fontId="16" fillId="0" borderId="9" xfId="0" applyNumberFormat="1" applyFont="1" applyBorder="1" applyAlignment="1">
      <alignment vertical="center"/>
    </xf>
    <xf numFmtId="43" fontId="16" fillId="0" borderId="32" xfId="0" applyNumberFormat="1" applyFont="1" applyBorder="1" applyAlignment="1">
      <alignment vertical="center"/>
    </xf>
    <xf numFmtId="0" fontId="14" fillId="4" borderId="25" xfId="5" applyFont="1" applyFill="1" applyBorder="1" applyAlignment="1">
      <alignment vertical="center" wrapText="1" readingOrder="1"/>
    </xf>
    <xf numFmtId="9" fontId="17" fillId="0" borderId="22" xfId="6" applyFont="1" applyFill="1" applyBorder="1" applyAlignment="1">
      <alignment horizontal="center" vertical="center"/>
    </xf>
    <xf numFmtId="9" fontId="17" fillId="0" borderId="14" xfId="6" applyFont="1" applyFill="1" applyBorder="1" applyAlignment="1">
      <alignment horizontal="center" vertical="center"/>
    </xf>
    <xf numFmtId="9" fontId="17" fillId="0" borderId="28" xfId="6" applyFont="1" applyFill="1" applyBorder="1" applyAlignment="1">
      <alignment horizontal="center" vertical="center"/>
    </xf>
    <xf numFmtId="9" fontId="14" fillId="4" borderId="25" xfId="6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 wrapText="1" readingOrder="1"/>
    </xf>
    <xf numFmtId="43" fontId="16" fillId="0" borderId="34" xfId="0" applyNumberFormat="1" applyFont="1" applyBorder="1" applyAlignment="1">
      <alignment vertical="center"/>
    </xf>
    <xf numFmtId="4" fontId="16" fillId="0" borderId="11" xfId="0" applyNumberFormat="1" applyFont="1" applyBorder="1" applyAlignment="1">
      <alignment vertical="center"/>
    </xf>
    <xf numFmtId="43" fontId="16" fillId="0" borderId="11" xfId="0" applyNumberFormat="1" applyFont="1" applyBorder="1" applyAlignment="1">
      <alignment vertical="center"/>
    </xf>
    <xf numFmtId="43" fontId="16" fillId="0" borderId="35" xfId="0" applyNumberFormat="1" applyFont="1" applyBorder="1" applyAlignment="1">
      <alignment vertical="center"/>
    </xf>
    <xf numFmtId="0" fontId="12" fillId="4" borderId="13" xfId="0" applyFont="1" applyFill="1" applyBorder="1" applyAlignment="1">
      <alignment horizontal="center" vertical="center"/>
    </xf>
    <xf numFmtId="0" fontId="15" fillId="0" borderId="36" xfId="0" applyFont="1" applyBorder="1" applyAlignment="1">
      <alignment vertical="center" wrapText="1"/>
    </xf>
    <xf numFmtId="0" fontId="15" fillId="0" borderId="37" xfId="0" applyFont="1" applyBorder="1" applyAlignment="1">
      <alignment vertical="center" wrapText="1"/>
    </xf>
    <xf numFmtId="0" fontId="15" fillId="0" borderId="38" xfId="0" applyFont="1" applyBorder="1" applyAlignment="1">
      <alignment vertical="center" wrapText="1"/>
    </xf>
    <xf numFmtId="0" fontId="13" fillId="4" borderId="13" xfId="0" applyFont="1" applyFill="1" applyBorder="1" applyAlignment="1">
      <alignment vertical="center" wrapText="1"/>
    </xf>
    <xf numFmtId="43" fontId="13" fillId="4" borderId="17" xfId="1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 readingOrder="1"/>
    </xf>
    <xf numFmtId="0" fontId="13" fillId="6" borderId="40" xfId="0" applyFont="1" applyFill="1" applyBorder="1" applyAlignment="1">
      <alignment horizontal="center" vertical="center" wrapText="1" readingOrder="1"/>
    </xf>
    <xf numFmtId="0" fontId="13" fillId="4" borderId="26" xfId="5" applyFont="1" applyFill="1" applyBorder="1" applyAlignment="1">
      <alignment horizontal="center" vertical="center" wrapText="1" readingOrder="1"/>
    </xf>
    <xf numFmtId="0" fontId="13" fillId="4" borderId="27" xfId="5" applyFont="1" applyFill="1" applyBorder="1" applyAlignment="1">
      <alignment horizontal="center" vertical="center" wrapText="1" readingOrder="1"/>
    </xf>
    <xf numFmtId="43" fontId="13" fillId="4" borderId="41" xfId="1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vertical="center" wrapText="1"/>
    </xf>
    <xf numFmtId="0" fontId="13" fillId="6" borderId="43" xfId="0" applyFont="1" applyFill="1" applyBorder="1" applyAlignment="1">
      <alignment horizontal="center" vertical="center" wrapText="1" readingOrder="1"/>
    </xf>
    <xf numFmtId="43" fontId="13" fillId="4" borderId="44" xfId="1" applyFont="1" applyFill="1" applyBorder="1" applyAlignment="1">
      <alignment horizontal="center" vertical="center" wrapText="1"/>
    </xf>
    <xf numFmtId="0" fontId="12" fillId="4" borderId="25" xfId="5" applyFont="1" applyFill="1" applyBorder="1" applyAlignment="1">
      <alignment horizontal="center" vertical="center" wrapText="1" readingOrder="1"/>
    </xf>
    <xf numFmtId="9" fontId="14" fillId="4" borderId="16" xfId="6" applyFont="1" applyFill="1" applyBorder="1" applyAlignment="1">
      <alignment horizontal="center" vertical="center"/>
    </xf>
    <xf numFmtId="0" fontId="15" fillId="0" borderId="36" xfId="0" applyFont="1" applyBorder="1" applyAlignment="1">
      <alignment vertical="top" wrapText="1"/>
    </xf>
    <xf numFmtId="43" fontId="15" fillId="0" borderId="34" xfId="1" applyFont="1" applyFill="1" applyBorder="1" applyAlignment="1">
      <alignment horizontal="center" vertical="center" wrapText="1"/>
    </xf>
    <xf numFmtId="43" fontId="15" fillId="0" borderId="23" xfId="1" applyFont="1" applyFill="1" applyBorder="1" applyAlignment="1">
      <alignment horizontal="center" vertical="center" wrapText="1"/>
    </xf>
    <xf numFmtId="43" fontId="15" fillId="0" borderId="31" xfId="1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vertical="top" wrapText="1"/>
    </xf>
    <xf numFmtId="43" fontId="15" fillId="0" borderId="11" xfId="1" applyFont="1" applyFill="1" applyBorder="1" applyAlignment="1">
      <alignment horizontal="center" vertical="center" wrapText="1"/>
    </xf>
    <xf numFmtId="43" fontId="15" fillId="0" borderId="8" xfId="1" applyFont="1" applyFill="1" applyBorder="1" applyAlignment="1">
      <alignment horizontal="center" vertical="center" wrapText="1"/>
    </xf>
    <xf numFmtId="43" fontId="15" fillId="0" borderId="9" xfId="1" applyFont="1" applyFill="1" applyBorder="1" applyAlignment="1">
      <alignment horizontal="center" vertical="center" wrapText="1"/>
    </xf>
    <xf numFmtId="0" fontId="4" fillId="0" borderId="50" xfId="0" applyFont="1" applyBorder="1" applyAlignment="1">
      <alignment vertical="top" wrapText="1"/>
    </xf>
    <xf numFmtId="0" fontId="4" fillId="0" borderId="51" xfId="0" applyFont="1" applyBorder="1" applyAlignment="1">
      <alignment vertical="top" wrapText="1"/>
    </xf>
    <xf numFmtId="0" fontId="4" fillId="0" borderId="52" xfId="0" applyFont="1" applyBorder="1" applyAlignment="1">
      <alignment vertical="top" wrapText="1"/>
    </xf>
    <xf numFmtId="0" fontId="4" fillId="0" borderId="53" xfId="0" applyFont="1" applyBorder="1" applyAlignment="1">
      <alignment vertical="top" wrapText="1"/>
    </xf>
    <xf numFmtId="0" fontId="4" fillId="0" borderId="54" xfId="0" applyFont="1" applyBorder="1" applyAlignment="1">
      <alignment vertical="top" wrapText="1"/>
    </xf>
    <xf numFmtId="0" fontId="4" fillId="0" borderId="55" xfId="0" applyFont="1" applyBorder="1" applyAlignment="1">
      <alignment vertical="top" wrapText="1"/>
    </xf>
    <xf numFmtId="0" fontId="4" fillId="0" borderId="56" xfId="0" applyFont="1" applyBorder="1" applyAlignment="1">
      <alignment vertical="top" wrapText="1"/>
    </xf>
    <xf numFmtId="0" fontId="4" fillId="0" borderId="57" xfId="0" applyFont="1" applyBorder="1" applyAlignment="1">
      <alignment vertical="top" wrapText="1"/>
    </xf>
    <xf numFmtId="0" fontId="8" fillId="0" borderId="0" xfId="0" applyFont="1" applyAlignment="1">
      <alignment vertical="top" wrapText="1" readingOrder="1"/>
    </xf>
    <xf numFmtId="0" fontId="19" fillId="7" borderId="61" xfId="0" applyFont="1" applyFill="1" applyBorder="1" applyAlignment="1">
      <alignment horizontal="center" wrapText="1" readingOrder="1"/>
    </xf>
    <xf numFmtId="0" fontId="7" fillId="0" borderId="8" xfId="0" applyFont="1" applyBorder="1" applyAlignment="1">
      <alignment vertical="top" wrapText="1" readingOrder="1"/>
    </xf>
    <xf numFmtId="0" fontId="7" fillId="0" borderId="8" xfId="0" applyFont="1" applyBorder="1" applyAlignment="1">
      <alignment horizontal="right" vertical="top" wrapText="1" readingOrder="1"/>
    </xf>
    <xf numFmtId="0" fontId="10" fillId="0" borderId="0" xfId="0" applyFont="1"/>
    <xf numFmtId="0" fontId="20" fillId="0" borderId="0" xfId="0" applyFont="1"/>
    <xf numFmtId="4" fontId="7" fillId="0" borderId="8" xfId="0" applyNumberFormat="1" applyFont="1" applyBorder="1" applyAlignment="1">
      <alignment horizontal="right" vertical="top" wrapText="1" readingOrder="1"/>
    </xf>
    <xf numFmtId="43" fontId="16" fillId="0" borderId="17" xfId="0" applyNumberFormat="1" applyFont="1" applyBorder="1" applyAlignment="1">
      <alignment vertical="center"/>
    </xf>
    <xf numFmtId="43" fontId="16" fillId="0" borderId="41" xfId="0" applyNumberFormat="1" applyFont="1" applyBorder="1" applyAlignment="1">
      <alignment vertical="center"/>
    </xf>
    <xf numFmtId="0" fontId="15" fillId="0" borderId="42" xfId="0" applyFont="1" applyBorder="1" applyAlignment="1">
      <alignment vertical="center" wrapText="1"/>
    </xf>
    <xf numFmtId="43" fontId="16" fillId="0" borderId="44" xfId="0" applyNumberFormat="1" applyFont="1" applyBorder="1" applyAlignment="1">
      <alignment vertical="center"/>
    </xf>
    <xf numFmtId="9" fontId="17" fillId="0" borderId="36" xfId="6" applyFont="1" applyFill="1" applyBorder="1" applyAlignment="1">
      <alignment horizontal="center" vertical="center"/>
    </xf>
    <xf numFmtId="9" fontId="17" fillId="0" borderId="42" xfId="6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43" fontId="12" fillId="4" borderId="33" xfId="0" applyNumberFormat="1" applyFont="1" applyFill="1" applyBorder="1" applyAlignment="1">
      <alignment vertical="center"/>
    </xf>
    <xf numFmtId="43" fontId="12" fillId="4" borderId="26" xfId="0" applyNumberFormat="1" applyFont="1" applyFill="1" applyBorder="1" applyAlignment="1">
      <alignment vertical="center"/>
    </xf>
    <xf numFmtId="43" fontId="12" fillId="4" borderId="30" xfId="0" applyNumberFormat="1" applyFont="1" applyFill="1" applyBorder="1" applyAlignment="1">
      <alignment vertical="center"/>
    </xf>
    <xf numFmtId="0" fontId="9" fillId="0" borderId="0" xfId="5" applyFont="1" applyAlignment="1">
      <alignment horizontal="center" vertical="top"/>
    </xf>
    <xf numFmtId="43" fontId="9" fillId="0" borderId="0" xfId="1" applyFont="1" applyFill="1" applyBorder="1" applyAlignment="1">
      <alignment horizontal="center" vertical="top"/>
    </xf>
    <xf numFmtId="0" fontId="8" fillId="5" borderId="8" xfId="0" applyFont="1" applyFill="1" applyBorder="1" applyAlignment="1">
      <alignment horizontal="center" vertical="top" wrapText="1"/>
    </xf>
    <xf numFmtId="43" fontId="8" fillId="5" borderId="9" xfId="1" applyFont="1" applyFill="1" applyBorder="1" applyAlignment="1">
      <alignment horizontal="center" vertical="top" wrapText="1"/>
    </xf>
    <xf numFmtId="43" fontId="8" fillId="5" borderId="11" xfId="1" applyFont="1" applyFill="1" applyBorder="1" applyAlignment="1">
      <alignment horizontal="center" vertical="top" wrapText="1"/>
    </xf>
    <xf numFmtId="44" fontId="8" fillId="5" borderId="9" xfId="2" applyFont="1" applyFill="1" applyBorder="1" applyAlignment="1">
      <alignment horizontal="center" vertical="top" wrapText="1"/>
    </xf>
    <xf numFmtId="44" fontId="8" fillId="5" borderId="11" xfId="2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center" wrapText="1" readingOrder="1"/>
    </xf>
    <xf numFmtId="0" fontId="8" fillId="3" borderId="10" xfId="0" applyFont="1" applyFill="1" applyBorder="1" applyAlignment="1">
      <alignment horizontal="center" vertical="center" wrapText="1" readingOrder="1"/>
    </xf>
    <xf numFmtId="0" fontId="8" fillId="3" borderId="11" xfId="0" applyFont="1" applyFill="1" applyBorder="1" applyAlignment="1">
      <alignment horizontal="center" vertical="center" wrapText="1" readingOrder="1"/>
    </xf>
    <xf numFmtId="44" fontId="8" fillId="3" borderId="8" xfId="2" applyFont="1" applyFill="1" applyBorder="1" applyAlignment="1">
      <alignment horizontal="right" vertical="center" wrapText="1" readingOrder="1"/>
    </xf>
    <xf numFmtId="44" fontId="9" fillId="3" borderId="8" xfId="2" applyFont="1" applyFill="1" applyBorder="1" applyAlignment="1"/>
    <xf numFmtId="43" fontId="8" fillId="5" borderId="8" xfId="1" applyFont="1" applyFill="1" applyBorder="1" applyAlignment="1">
      <alignment horizontal="right" vertical="top" wrapText="1"/>
    </xf>
    <xf numFmtId="0" fontId="4" fillId="5" borderId="8" xfId="0" applyFont="1" applyFill="1" applyBorder="1" applyAlignment="1">
      <alignment horizontal="right" vertical="top" wrapText="1"/>
    </xf>
    <xf numFmtId="0" fontId="7" fillId="0" borderId="8" xfId="0" applyFont="1" applyBorder="1" applyAlignment="1">
      <alignment vertical="center" wrapText="1" readingOrder="1"/>
    </xf>
    <xf numFmtId="0" fontId="4" fillId="0" borderId="8" xfId="0" applyFont="1" applyBorder="1" applyAlignment="1"/>
    <xf numFmtId="0" fontId="7" fillId="0" borderId="8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left" vertical="center" wrapText="1" readingOrder="1"/>
    </xf>
    <xf numFmtId="0" fontId="7" fillId="0" borderId="8" xfId="0" applyFont="1" applyBorder="1" applyAlignment="1">
      <alignment horizontal="right" vertical="center" wrapText="1" readingOrder="1"/>
    </xf>
    <xf numFmtId="0" fontId="8" fillId="0" borderId="8" xfId="0" applyFont="1" applyBorder="1" applyAlignment="1">
      <alignment horizontal="right" vertical="center" wrapText="1" readingOrder="1"/>
    </xf>
    <xf numFmtId="0" fontId="9" fillId="0" borderId="8" xfId="0" applyFont="1" applyBorder="1" applyAlignment="1"/>
    <xf numFmtId="0" fontId="8" fillId="0" borderId="8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8" xfId="0" applyFont="1" applyBorder="1" applyAlignment="1">
      <alignment horizontal="left" vertical="center" wrapText="1" readingOrder="1"/>
    </xf>
    <xf numFmtId="4" fontId="7" fillId="0" borderId="8" xfId="0" applyNumberFormat="1" applyFont="1" applyBorder="1" applyAlignment="1">
      <alignment horizontal="right" vertical="center" wrapText="1" readingOrder="1"/>
    </xf>
    <xf numFmtId="4" fontId="8" fillId="0" borderId="8" xfId="0" applyNumberFormat="1" applyFont="1" applyBorder="1" applyAlignment="1">
      <alignment horizontal="right" vertical="center" wrapText="1" readingOrder="1"/>
    </xf>
    <xf numFmtId="0" fontId="8" fillId="4" borderId="8" xfId="0" applyFont="1" applyFill="1" applyBorder="1" applyAlignment="1">
      <alignment horizontal="center" vertical="top" wrapText="1"/>
    </xf>
    <xf numFmtId="44" fontId="8" fillId="4" borderId="8" xfId="2" applyFont="1" applyFill="1" applyBorder="1" applyAlignment="1">
      <alignment horizontal="right" vertical="top" wrapText="1"/>
    </xf>
    <xf numFmtId="44" fontId="9" fillId="0" borderId="8" xfId="2" applyFont="1" applyFill="1" applyBorder="1" applyAlignment="1">
      <alignment horizontal="right" vertical="top" wrapText="1"/>
    </xf>
    <xf numFmtId="0" fontId="8" fillId="2" borderId="8" xfId="0" applyFont="1" applyFill="1" applyBorder="1" applyAlignment="1">
      <alignment horizontal="center" vertical="top" wrapText="1" readingOrder="1"/>
    </xf>
    <xf numFmtId="0" fontId="4" fillId="0" borderId="8" xfId="0" applyFont="1" applyBorder="1" applyAlignment="1">
      <alignment vertical="top" wrapText="1"/>
    </xf>
    <xf numFmtId="0" fontId="4" fillId="0" borderId="0" xfId="0" applyFont="1" applyAlignment="1"/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vertical="top" wrapText="1" readingOrder="1"/>
    </xf>
    <xf numFmtId="0" fontId="7" fillId="0" borderId="0" xfId="0" applyFont="1" applyAlignment="1">
      <alignment horizontal="left" vertical="top" wrapText="1" readingOrder="1"/>
    </xf>
    <xf numFmtId="0" fontId="8" fillId="2" borderId="5" xfId="0" applyFont="1" applyFill="1" applyBorder="1" applyAlignment="1">
      <alignment horizontal="left" vertical="top" wrapText="1" readingOrder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left" vertical="top" wrapText="1" readingOrder="1"/>
    </xf>
    <xf numFmtId="0" fontId="7" fillId="0" borderId="0" xfId="0" applyFont="1" applyAlignment="1">
      <alignment vertical="top" wrapText="1" readingOrder="1"/>
    </xf>
    <xf numFmtId="0" fontId="8" fillId="2" borderId="1" xfId="0" applyFont="1" applyFill="1" applyBorder="1" applyAlignment="1">
      <alignment horizontal="left" vertical="top" wrapText="1" readingOrder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left" vertical="top" wrapText="1" readingOrder="1"/>
    </xf>
    <xf numFmtId="0" fontId="7" fillId="0" borderId="4" xfId="0" applyFont="1" applyBorder="1" applyAlignment="1">
      <alignment vertical="top" wrapText="1" readingOrder="1"/>
    </xf>
    <xf numFmtId="0" fontId="4" fillId="0" borderId="4" xfId="0" applyFont="1" applyBorder="1" applyAlignment="1">
      <alignment vertical="top" wrapText="1"/>
    </xf>
    <xf numFmtId="0" fontId="8" fillId="2" borderId="1" xfId="0" applyFont="1" applyFill="1" applyBorder="1" applyAlignment="1">
      <alignment horizontal="left" vertical="center" wrapText="1" readingOrder="1"/>
    </xf>
    <xf numFmtId="0" fontId="8" fillId="0" borderId="3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top" wrapText="1" readingOrder="1"/>
    </xf>
    <xf numFmtId="4" fontId="7" fillId="0" borderId="8" xfId="0" applyNumberFormat="1" applyFont="1" applyBorder="1" applyAlignment="1">
      <alignment horizontal="right" vertical="top" wrapText="1" readingOrder="1"/>
    </xf>
    <xf numFmtId="0" fontId="7" fillId="0" borderId="8" xfId="0" applyFont="1" applyBorder="1" applyAlignment="1">
      <alignment horizontal="right" vertical="top" wrapText="1" readingOrder="1"/>
    </xf>
    <xf numFmtId="0" fontId="19" fillId="7" borderId="61" xfId="0" applyFont="1" applyFill="1" applyBorder="1" applyAlignment="1">
      <alignment horizontal="center" wrapText="1" readingOrder="1"/>
    </xf>
    <xf numFmtId="0" fontId="4" fillId="0" borderId="62" xfId="0" applyFont="1" applyBorder="1" applyAlignment="1">
      <alignment vertical="top" wrapText="1"/>
    </xf>
    <xf numFmtId="0" fontId="4" fillId="0" borderId="63" xfId="0" applyFont="1" applyBorder="1" applyAlignment="1">
      <alignment vertical="top" wrapText="1"/>
    </xf>
    <xf numFmtId="0" fontId="19" fillId="7" borderId="58" xfId="0" applyFont="1" applyFill="1" applyBorder="1" applyAlignment="1">
      <alignment horizontal="left" wrapText="1" readingOrder="1"/>
    </xf>
    <xf numFmtId="0" fontId="4" fillId="0" borderId="59" xfId="0" applyFont="1" applyBorder="1" applyAlignment="1">
      <alignment vertical="top" wrapText="1"/>
    </xf>
    <xf numFmtId="0" fontId="4" fillId="0" borderId="60" xfId="0" applyFont="1" applyBorder="1" applyAlignment="1">
      <alignment vertical="top" wrapText="1"/>
    </xf>
    <xf numFmtId="0" fontId="8" fillId="0" borderId="0" xfId="0" applyFont="1" applyAlignment="1">
      <alignment vertical="top" wrapText="1" readingOrder="1"/>
    </xf>
    <xf numFmtId="0" fontId="19" fillId="7" borderId="0" xfId="0" applyFont="1" applyFill="1" applyAlignment="1">
      <alignment vertical="top" wrapText="1" readingOrder="1"/>
    </xf>
    <xf numFmtId="0" fontId="5" fillId="0" borderId="51" xfId="0" applyFont="1" applyBorder="1" applyAlignment="1">
      <alignment horizontal="center" vertical="top" wrapText="1" readingOrder="1"/>
    </xf>
    <xf numFmtId="0" fontId="4" fillId="0" borderId="51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justify" vertical="center"/>
    </xf>
  </cellXfs>
  <cellStyles count="8">
    <cellStyle name="Millares" xfId="1" builtinId="3"/>
    <cellStyle name="Moneda" xfId="2" builtinId="4"/>
    <cellStyle name="Normal" xfId="0" builtinId="0"/>
    <cellStyle name="Normal 2 2" xfId="5" xr:uid="{EB251EF9-67EC-4120-BE5E-255F7599A5E0}"/>
    <cellStyle name="Porcentaje" xfId="3" builtinId="5"/>
    <cellStyle name="Porcentaje 2" xfId="7" xr:uid="{CD3132BF-3DC0-46FE-9282-912D53B2FC7F}"/>
    <cellStyle name="Porcentaje 2 2 2" xfId="4" xr:uid="{5CBF1C8E-AD9A-4F9A-A7D7-CA32F421FE9E}"/>
    <cellStyle name="Porcentaje 2 2 2 2" xfId="6" xr:uid="{B7CE42E0-A1B0-4281-9124-8750B5749F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GASTOS DE FUNCIONAMIENTO A 31 DE MARZO 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1.4440435037372048E-2"/>
          <c:y val="0.13292978483915563"/>
          <c:w val="0.96470115879753504"/>
          <c:h val="0.570616441022140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'GRAF. EJECUC.'!$B$2</c:f>
              <c:strCache>
                <c:ptCount val="1"/>
                <c:pt idx="0">
                  <c:v>APROPIACION
VIGENTE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4.8134783457907419E-3"/>
                  <c:y val="3.6955905252864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DC-4E19-8A37-41C832BF7F79}"/>
                </c:ext>
              </c:extLst>
            </c:dLbl>
            <c:dLbl>
              <c:idx val="2"/>
              <c:layout>
                <c:manualLayout>
                  <c:x val="0"/>
                  <c:y val="-4.46161068647109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DC-4E19-8A37-41C832BF7F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EJECUC.'!$A$3:$A$6</c:f>
              <c:strCache>
                <c:ptCount val="4"/>
                <c:pt idx="0">
                  <c:v>GASTOS DE PERSONAL</c:v>
                </c:pt>
                <c:pt idx="1">
                  <c:v>GASTOS DE ADQUISICION DE BIENES Y SERVICIOS</c:v>
                </c:pt>
                <c:pt idx="2">
                  <c:v>GASTOS DE TRANSFERENCIAS</c:v>
                </c:pt>
                <c:pt idx="3">
                  <c:v>GASTOS GASTOS POR TRIBUTOS. MULTAS. SANCIONES E INTERESES DE MORA</c:v>
                </c:pt>
              </c:strCache>
            </c:strRef>
          </c:cat>
          <c:val>
            <c:numRef>
              <c:f>'GRAF. EJECUC.'!$B$3:$B$6</c:f>
              <c:numCache>
                <c:formatCode>#,##0.00</c:formatCode>
                <c:ptCount val="4"/>
                <c:pt idx="0" formatCode="_(* #,##0.00_);_(* \(#,##0.00\);_(* &quot;-&quot;??_);_(@_)">
                  <c:v>6901</c:v>
                </c:pt>
                <c:pt idx="1">
                  <c:v>1304</c:v>
                </c:pt>
                <c:pt idx="2" formatCode="_(* #,##0.00_);_(* \(#,##0.00\);_(* &quot;-&quot;??_);_(@_)">
                  <c:v>50.205886999999997</c:v>
                </c:pt>
                <c:pt idx="3" formatCode="_(* #,##0.00_);_(* \(#,##0.00\);_(* &quot;-&quot;??_);_(@_)">
                  <c:v>30.501161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C-4E19-8A37-41C832BF7F79}"/>
            </c:ext>
          </c:extLst>
        </c:ser>
        <c:ser>
          <c:idx val="1"/>
          <c:order val="1"/>
          <c:tx>
            <c:strRef>
              <c:f>'GRAF. EJECUC.'!$C$2</c:f>
              <c:strCache>
                <c:ptCount val="1"/>
                <c:pt idx="0">
                  <c:v>COMPROMISOS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8134783457906829E-3"/>
                  <c:y val="-4.53972197148646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DC-4E19-8A37-41C832BF7F79}"/>
                </c:ext>
              </c:extLst>
            </c:dLbl>
            <c:dLbl>
              <c:idx val="1"/>
              <c:layout>
                <c:manualLayout>
                  <c:x val="4.8134783457906829E-3"/>
                  <c:y val="1.12173100962410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DC-4E19-8A37-41C832BF7F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EJECUC.'!$A$3:$A$6</c:f>
              <c:strCache>
                <c:ptCount val="4"/>
                <c:pt idx="0">
                  <c:v>GASTOS DE PERSONAL</c:v>
                </c:pt>
                <c:pt idx="1">
                  <c:v>GASTOS DE ADQUISICION DE BIENES Y SERVICIOS</c:v>
                </c:pt>
                <c:pt idx="2">
                  <c:v>GASTOS DE TRANSFERENCIAS</c:v>
                </c:pt>
                <c:pt idx="3">
                  <c:v>GASTOS GASTOS POR TRIBUTOS. MULTAS. SANCIONES E INTERESES DE MORA</c:v>
                </c:pt>
              </c:strCache>
            </c:strRef>
          </c:cat>
          <c:val>
            <c:numRef>
              <c:f>'GRAF. EJECUC.'!$C$3:$C$6</c:f>
              <c:numCache>
                <c:formatCode>#,##0.00</c:formatCode>
                <c:ptCount val="4"/>
                <c:pt idx="0" formatCode="_(* #,##0.00_);_(* \(#,##0.00\);_(* &quot;-&quot;??_);_(@_)">
                  <c:v>1203.208075</c:v>
                </c:pt>
                <c:pt idx="1">
                  <c:v>774.40305943999999</c:v>
                </c:pt>
                <c:pt idx="2" formatCode="_(* #,##0.00_);_(* \(#,##0.00\);_(* &quot;-&quot;??_);_(@_)">
                  <c:v>5.768821</c:v>
                </c:pt>
                <c:pt idx="3" formatCode="_(* #,##0.00_);_(* \(#,##0.00\);_(* &quot;-&quot;??_);_(@_)">
                  <c:v>25.294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DC-4E19-8A37-41C832BF7F79}"/>
            </c:ext>
          </c:extLst>
        </c:ser>
        <c:ser>
          <c:idx val="2"/>
          <c:order val="2"/>
          <c:tx>
            <c:strRef>
              <c:f>'GRAF. EJECUC.'!$D$2</c:f>
              <c:strCache>
                <c:ptCount val="1"/>
                <c:pt idx="0">
                  <c:v>PAGOS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5.54854907626123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DC-4E19-8A37-41C832BF7F79}"/>
                </c:ext>
              </c:extLst>
            </c:dLbl>
            <c:dLbl>
              <c:idx val="1"/>
              <c:layout>
                <c:manualLayout>
                  <c:x val="-1.283594225544182E-2"/>
                  <c:y val="2.02903992228059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DC-4E19-8A37-41C832BF7F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EJECUC.'!$A$3:$A$6</c:f>
              <c:strCache>
                <c:ptCount val="4"/>
                <c:pt idx="0">
                  <c:v>GASTOS DE PERSONAL</c:v>
                </c:pt>
                <c:pt idx="1">
                  <c:v>GASTOS DE ADQUISICION DE BIENES Y SERVICIOS</c:v>
                </c:pt>
                <c:pt idx="2">
                  <c:v>GASTOS DE TRANSFERENCIAS</c:v>
                </c:pt>
                <c:pt idx="3">
                  <c:v>GASTOS GASTOS POR TRIBUTOS. MULTAS. SANCIONES E INTERESES DE MORA</c:v>
                </c:pt>
              </c:strCache>
            </c:strRef>
          </c:cat>
          <c:val>
            <c:numRef>
              <c:f>'GRAF. EJECUC.'!$D$3:$D$6</c:f>
              <c:numCache>
                <c:formatCode>#,##0.00</c:formatCode>
                <c:ptCount val="4"/>
                <c:pt idx="0" formatCode="_(* #,##0.00_);_(* \(#,##0.00\);_(* &quot;-&quot;??_);_(@_)">
                  <c:v>1178.63995</c:v>
                </c:pt>
                <c:pt idx="1">
                  <c:v>94.34927884999999</c:v>
                </c:pt>
                <c:pt idx="2" formatCode="_(* #,##0.00_);_(* \(#,##0.00\);_(* &quot;-&quot;??_);_(@_)">
                  <c:v>5.768821</c:v>
                </c:pt>
                <c:pt idx="3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DC-4E19-8A37-41C832BF7F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102435712"/>
        <c:axId val="911903712"/>
      </c:barChart>
      <c:catAx>
        <c:axId val="110243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1903712"/>
        <c:crosses val="autoZero"/>
        <c:auto val="1"/>
        <c:lblAlgn val="ctr"/>
        <c:lblOffset val="100"/>
        <c:noMultiLvlLbl val="0"/>
      </c:catAx>
      <c:valAx>
        <c:axId val="91190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0243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GASTOS DE INVERSION A 31 DE MARZO 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'GRAF. EJECUC.'!$B$37</c:f>
              <c:strCache>
                <c:ptCount val="1"/>
                <c:pt idx="0">
                  <c:v>APROPIACION
VIGENTE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8430251252599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36-4EBF-87F4-1D80923391BD}"/>
                </c:ext>
              </c:extLst>
            </c:dLbl>
            <c:dLbl>
              <c:idx val="1"/>
              <c:layout>
                <c:manualLayout>
                  <c:x val="0"/>
                  <c:y val="-1.06423400410807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36-4EBF-87F4-1D80923391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EJECUC.'!$A$38:$A$39</c:f>
              <c:strCache>
                <c:ptCount val="2"/>
                <c:pt idx="0">
                  <c:v>MEJORAMIENTO DE LOS PROCESOS DE ATENCIÓN PARA EL BENEFICIO DE LAS PERSONAS CON DISCAPACIDAD VISUAL A NIVEL   NACIONAL</c:v>
                </c:pt>
                <c:pt idx="1">
                  <c:v>OPTIMIZACIÓN DE LAS CAPACIDADES INSTITUCIONALES PARA FORTALECER LA GESTIÓN DE LOS PROCESOS A NIVEL  NACIONAL</c:v>
                </c:pt>
              </c:strCache>
            </c:strRef>
          </c:cat>
          <c:val>
            <c:numRef>
              <c:f>'GRAF. EJECUC.'!$B$38:$B$39</c:f>
              <c:numCache>
                <c:formatCode>_(* #,##0.00_);_(* \(#,##0.00\);_(* "-"??_);_(@_)</c:formatCode>
                <c:ptCount val="2"/>
                <c:pt idx="0">
                  <c:v>2331.6653460000002</c:v>
                </c:pt>
                <c:pt idx="1">
                  <c:v>1432.35023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36-4EBF-87F4-1D80923391BD}"/>
            </c:ext>
          </c:extLst>
        </c:ser>
        <c:ser>
          <c:idx val="1"/>
          <c:order val="1"/>
          <c:tx>
            <c:strRef>
              <c:f>'GRAF. EJECUC.'!$C$37</c:f>
              <c:strCache>
                <c:ptCount val="1"/>
                <c:pt idx="0">
                  <c:v>COMPROMISOS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97643457905768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36-4EBF-87F4-1D80923391BD}"/>
                </c:ext>
              </c:extLst>
            </c:dLbl>
            <c:dLbl>
              <c:idx val="1"/>
              <c:layout>
                <c:manualLayout>
                  <c:x val="-1.0132295155812802E-16"/>
                  <c:y val="8.0577717453892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36-4EBF-87F4-1D80923391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EJECUC.'!$A$38:$A$39</c:f>
              <c:strCache>
                <c:ptCount val="2"/>
                <c:pt idx="0">
                  <c:v>MEJORAMIENTO DE LOS PROCESOS DE ATENCIÓN PARA EL BENEFICIO DE LAS PERSONAS CON DISCAPACIDAD VISUAL A NIVEL   NACIONAL</c:v>
                </c:pt>
                <c:pt idx="1">
                  <c:v>OPTIMIZACIÓN DE LAS CAPACIDADES INSTITUCIONALES PARA FORTALECER LA GESTIÓN DE LOS PROCESOS A NIVEL  NACIONAL</c:v>
                </c:pt>
              </c:strCache>
            </c:strRef>
          </c:cat>
          <c:val>
            <c:numRef>
              <c:f>'GRAF. EJECUC.'!$C$38:$C$39</c:f>
              <c:numCache>
                <c:formatCode>_(* #,##0.00_);_(* \(#,##0.00\);_(* "-"??_);_(@_)</c:formatCode>
                <c:ptCount val="2"/>
                <c:pt idx="0">
                  <c:v>1154.3053669999999</c:v>
                </c:pt>
                <c:pt idx="1">
                  <c:v>345.97390999999999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36-4EBF-87F4-1D80923391BD}"/>
            </c:ext>
          </c:extLst>
        </c:ser>
        <c:ser>
          <c:idx val="2"/>
          <c:order val="2"/>
          <c:tx>
            <c:strRef>
              <c:f>'GRAF. EJECUC.'!$D$37</c:f>
              <c:strCache>
                <c:ptCount val="1"/>
                <c:pt idx="0">
                  <c:v>PAGOS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1450777202072537E-3"/>
                  <c:y val="-6.126827483717515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36-4EBF-87F4-1D80923391BD}"/>
                </c:ext>
              </c:extLst>
            </c:dLbl>
            <c:dLbl>
              <c:idx val="1"/>
              <c:layout>
                <c:manualLayout>
                  <c:x val="0"/>
                  <c:y val="-3.086158900551701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36-4EBF-87F4-1D80923391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EJECUC.'!$A$38:$A$39</c:f>
              <c:strCache>
                <c:ptCount val="2"/>
                <c:pt idx="0">
                  <c:v>MEJORAMIENTO DE LOS PROCESOS DE ATENCIÓN PARA EL BENEFICIO DE LAS PERSONAS CON DISCAPACIDAD VISUAL A NIVEL   NACIONAL</c:v>
                </c:pt>
                <c:pt idx="1">
                  <c:v>OPTIMIZACIÓN DE LAS CAPACIDADES INSTITUCIONALES PARA FORTALECER LA GESTIÓN DE LOS PROCESOS A NIVEL  NACIONAL</c:v>
                </c:pt>
              </c:strCache>
            </c:strRef>
          </c:cat>
          <c:val>
            <c:numRef>
              <c:f>'GRAF. EJECUC.'!$D$38:$D$39</c:f>
              <c:numCache>
                <c:formatCode>_(* #,##0.00_);_(* \(#,##0.00\);_(* "-"??_);_(@_)</c:formatCode>
                <c:ptCount val="2"/>
                <c:pt idx="0">
                  <c:v>40.619777999999997</c:v>
                </c:pt>
                <c:pt idx="1">
                  <c:v>10.095136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36-4EBF-87F4-1D80923391B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27972400"/>
        <c:axId val="1228785296"/>
      </c:barChart>
      <c:catAx>
        <c:axId val="62797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28785296"/>
        <c:crosses val="autoZero"/>
        <c:auto val="1"/>
        <c:lblAlgn val="ctr"/>
        <c:lblOffset val="100"/>
        <c:noMultiLvlLbl val="0"/>
      </c:catAx>
      <c:valAx>
        <c:axId val="12287852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crossAx val="62797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20008703575264"/>
          <c:y val="0.89737671704998645"/>
          <c:w val="0.48654617654658455"/>
          <c:h val="8.4379271451019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EJECUCION DE INGRESOS A 31 DE MARZO 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'GRAF. INGR'!$B$2</c:f>
              <c:strCache>
                <c:ptCount val="1"/>
                <c:pt idx="0">
                  <c:v>AFORO INICIAL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'GRAF. INGR'!$A$3:$A$4</c:f>
              <c:strCache>
                <c:ptCount val="2"/>
                <c:pt idx="0">
                  <c:v>VENTA DE BIENES Y SERVICIOS</c:v>
                </c:pt>
                <c:pt idx="1">
                  <c:v>EXCEDENTES FINANCIEROS</c:v>
                </c:pt>
              </c:strCache>
            </c:strRef>
          </c:cat>
          <c:val>
            <c:numRef>
              <c:f>'GRAF. INGR'!$B$3:$B$4</c:f>
              <c:numCache>
                <c:formatCode>_(* #,##0.00_);_(* \(#,##0.00\);_(* "-"??_);_(@_)</c:formatCode>
                <c:ptCount val="2"/>
                <c:pt idx="0">
                  <c:v>511.48293100000001</c:v>
                </c:pt>
                <c:pt idx="1">
                  <c:v>1272.532645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4-4EC4-8BFA-E8E61F6B4FE6}"/>
            </c:ext>
          </c:extLst>
        </c:ser>
        <c:ser>
          <c:idx val="1"/>
          <c:order val="1"/>
          <c:tx>
            <c:strRef>
              <c:f>'GRAF. INGR'!$C$2</c:f>
              <c:strCache>
                <c:ptCount val="1"/>
                <c:pt idx="0">
                  <c:v>RECAUDO EN EFECTIVO ACUMULADO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'GRAF. INGR'!$A$3:$A$4</c:f>
              <c:strCache>
                <c:ptCount val="2"/>
                <c:pt idx="0">
                  <c:v>VENTA DE BIENES Y SERVICIOS</c:v>
                </c:pt>
                <c:pt idx="1">
                  <c:v>EXCEDENTES FINANCIEROS</c:v>
                </c:pt>
              </c:strCache>
            </c:strRef>
          </c:cat>
          <c:val>
            <c:numRef>
              <c:f>'GRAF. INGR'!$C$3:$C$4</c:f>
              <c:numCache>
                <c:formatCode>_(* #,##0.00_);_(* \(#,##0.00\);_(* "-"??_);_(@_)</c:formatCode>
                <c:ptCount val="2"/>
                <c:pt idx="0">
                  <c:v>34.452635180000001</c:v>
                </c:pt>
                <c:pt idx="1">
                  <c:v>1272.532645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94-4EC4-8BFA-E8E61F6B4FE6}"/>
            </c:ext>
          </c:extLst>
        </c:ser>
        <c:ser>
          <c:idx val="2"/>
          <c:order val="2"/>
          <c:tx>
            <c:strRef>
              <c:f>'GRAF. INGR'!$D$2</c:f>
              <c:strCache>
                <c:ptCount val="1"/>
                <c:pt idx="0">
                  <c:v>SALDO DE AFORO POR RECAUDAR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'GRAF. INGR'!$A$3:$A$4</c:f>
              <c:strCache>
                <c:ptCount val="2"/>
                <c:pt idx="0">
                  <c:v>VENTA DE BIENES Y SERVICIOS</c:v>
                </c:pt>
                <c:pt idx="1">
                  <c:v>EXCEDENTES FINANCIEROS</c:v>
                </c:pt>
              </c:strCache>
            </c:strRef>
          </c:cat>
          <c:val>
            <c:numRef>
              <c:f>'GRAF. INGR'!$D$3:$D$4</c:f>
              <c:numCache>
                <c:formatCode>_(* #,##0.00_);_(* \(#,##0.00\);_(* "-"??_);_(@_)</c:formatCode>
                <c:ptCount val="2"/>
                <c:pt idx="0">
                  <c:v>477.03029581999999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94-4EC4-8BFA-E8E61F6B4F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21405936"/>
        <c:axId val="911901216"/>
      </c:barChart>
      <c:catAx>
        <c:axId val="72140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1901216"/>
        <c:crosses val="autoZero"/>
        <c:auto val="1"/>
        <c:lblAlgn val="ctr"/>
        <c:lblOffset val="100"/>
        <c:noMultiLvlLbl val="0"/>
      </c:catAx>
      <c:valAx>
        <c:axId val="911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140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96A7E4-89E8-414B-B569-F844C9E45E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485776</xdr:colOff>
      <xdr:row>9</xdr:row>
      <xdr:rowOff>138111</xdr:rowOff>
    </xdr:from>
    <xdr:to>
      <xdr:col>6</xdr:col>
      <xdr:colOff>704850</xdr:colOff>
      <xdr:row>33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8BD1B5-89AF-46E4-8A23-C97C285C0E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590550</xdr:colOff>
      <xdr:row>32</xdr:row>
      <xdr:rowOff>0</xdr:rowOff>
    </xdr:from>
    <xdr:ext cx="1400175" cy="24765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8B2036E-35C4-4576-9A7B-EAD564941FA5}"/>
            </a:ext>
          </a:extLst>
        </xdr:cNvPr>
        <xdr:cNvSpPr txBox="1"/>
      </xdr:nvSpPr>
      <xdr:spPr>
        <a:xfrm>
          <a:off x="7524750" y="6981825"/>
          <a:ext cx="1400175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O" sz="800" b="1"/>
            <a:t>CIFRAS EN MILES </a:t>
          </a:r>
        </a:p>
      </xdr:txBody>
    </xdr:sp>
    <xdr:clientData/>
  </xdr:oneCellAnchor>
  <xdr:twoCellAnchor>
    <xdr:from>
      <xdr:col>0</xdr:col>
      <xdr:colOff>295275</xdr:colOff>
      <xdr:row>42</xdr:row>
      <xdr:rowOff>4761</xdr:rowOff>
    </xdr:from>
    <xdr:to>
      <xdr:col>8</xdr:col>
      <xdr:colOff>266700</xdr:colOff>
      <xdr:row>67</xdr:row>
      <xdr:rowOff>133349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2E64807-950C-4F3C-8F99-63F756472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0.81107</cdr:x>
      <cdr:y>0.37705</cdr:y>
    </cdr:from>
    <cdr:to>
      <cdr:x>0.92659</cdr:x>
      <cdr:y>0.61917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8AF6F5C6-89BF-46F3-B686-99083DBB32FF}"/>
            </a:ext>
          </a:extLst>
        </cdr:cNvPr>
        <cdr:cNvSpPr txBox="1"/>
      </cdr:nvSpPr>
      <cdr:spPr>
        <a:xfrm xmlns:a="http://schemas.openxmlformats.org/drawingml/2006/main">
          <a:off x="6419849" y="14239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0.80207</cdr:x>
      <cdr:y>0.93615</cdr:y>
    </cdr:from>
    <cdr:to>
      <cdr:x>0.90155</cdr:x>
      <cdr:y>1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4F0DDB11-4F5D-42E4-8179-132406B85D33}"/>
            </a:ext>
          </a:extLst>
        </cdr:cNvPr>
        <cdr:cNvSpPr txBox="1"/>
      </cdr:nvSpPr>
      <cdr:spPr>
        <a:xfrm xmlns:a="http://schemas.openxmlformats.org/drawingml/2006/main">
          <a:off x="7372350" y="3910013"/>
          <a:ext cx="914400" cy="266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>
              <a:effectLst/>
              <a:latin typeface="+mn-lt"/>
              <a:ea typeface="+mn-ea"/>
              <a:cs typeface="+mn-cs"/>
            </a:rPr>
            <a:t>CIFRAS EN MILES </a:t>
          </a:r>
          <a:endParaRPr lang="es-CO">
            <a:effectLst/>
          </a:endParaRPr>
        </a:p>
        <a:p xmlns:a="http://schemas.openxmlformats.org/drawingml/2006/main">
          <a:endParaRPr lang="es-CO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201BBD-E121-4116-890A-7B6B52C7906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71450"/>
          <a:ext cx="1530350" cy="676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38100</xdr:rowOff>
    </xdr:from>
    <xdr:to>
      <xdr:col>6</xdr:col>
      <xdr:colOff>338139</xdr:colOff>
      <xdr:row>28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D1DDA6-62EC-4267-8FC8-109D95E29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0.844</cdr:x>
      <cdr:y>0.89601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F1A9B15-35C4-42A3-8252-C80A33233DB5}"/>
            </a:ext>
          </a:extLst>
        </cdr:cNvPr>
        <cdr:cNvSpPr txBox="1"/>
      </cdr:nvSpPr>
      <cdr:spPr>
        <a:xfrm xmlns:a="http://schemas.openxmlformats.org/drawingml/2006/main">
          <a:off x="6596064" y="3529012"/>
          <a:ext cx="12192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CIFRAS EN MILES </a:t>
          </a:r>
          <a:endParaRPr lang="es-CO">
            <a:solidFill>
              <a:schemeClr val="bg1"/>
            </a:solidFill>
            <a:effectLst/>
          </a:endParaRPr>
        </a:p>
        <a:p xmlns:a="http://schemas.openxmlformats.org/drawingml/2006/main">
          <a:endParaRPr lang="es-CO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A861-6833-43B4-9E95-B6A7E034711C}">
  <dimension ref="A1:BH150"/>
  <sheetViews>
    <sheetView showGridLines="0" tabSelected="1" workbookViewId="0">
      <pane xSplit="26" ySplit="17" topLeftCell="AA110" activePane="bottomRight" state="frozen"/>
      <selection pane="topRight" activeCell="AA1" sqref="AA1"/>
      <selection pane="bottomLeft" activeCell="A18" sqref="A18"/>
      <selection pane="bottomRight" activeCell="S115" sqref="S115:Z115"/>
    </sheetView>
  </sheetViews>
  <sheetFormatPr baseColWidth="10" defaultColWidth="11.42578125" defaultRowHeight="13.5" zeroHeight="1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4" width="3" style="1" customWidth="1"/>
    <col min="15" max="18" width="2.7109375" style="1" customWidth="1"/>
    <col min="19" max="26" width="5.570312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3.28515625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44" width="13.28515625" style="1" bestFit="1" customWidth="1"/>
    <col min="45" max="48" width="7" style="1" customWidth="1"/>
    <col min="49" max="49" width="11.85546875" style="1" customWidth="1"/>
    <col min="50" max="50" width="13.28515625" style="1" bestFit="1" customWidth="1"/>
    <col min="51" max="51" width="13.140625" style="1" customWidth="1"/>
    <col min="52" max="52" width="13.28515625" style="1" bestFit="1" customWidth="1"/>
    <col min="53" max="53" width="11.85546875" style="1" customWidth="1"/>
    <col min="54" max="54" width="13.28515625" style="1" bestFit="1" customWidth="1"/>
    <col min="55" max="60" width="11.85546875" style="1" customWidth="1"/>
    <col min="61" max="16384" width="11.42578125" style="1"/>
  </cols>
  <sheetData>
    <row r="1" spans="1:60" ht="4.3499999999999996" customHeight="1" x14ac:dyDescent="0.25"/>
    <row r="2" spans="1:60" ht="4.3499999999999996" customHeight="1" x14ac:dyDescent="0.25">
      <c r="A2" s="146"/>
      <c r="B2" s="146"/>
      <c r="C2" s="146"/>
      <c r="D2" s="146"/>
      <c r="E2" s="146"/>
      <c r="F2" s="146"/>
      <c r="G2" s="146"/>
      <c r="H2" s="146"/>
      <c r="I2" s="146"/>
      <c r="J2" s="146"/>
    </row>
    <row r="3" spans="1:60" ht="14.1" customHeight="1" x14ac:dyDescent="0.25">
      <c r="A3" s="146"/>
      <c r="B3" s="146"/>
      <c r="C3" s="146"/>
      <c r="D3" s="146"/>
      <c r="E3" s="146"/>
      <c r="F3" s="146"/>
      <c r="G3" s="146"/>
      <c r="H3" s="146"/>
      <c r="I3" s="146"/>
      <c r="J3" s="146"/>
      <c r="M3" s="147" t="s">
        <v>0</v>
      </c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D3" s="148" t="s">
        <v>1</v>
      </c>
      <c r="AE3" s="146"/>
      <c r="AF3" s="146"/>
      <c r="AG3" s="146"/>
      <c r="AH3" s="146"/>
      <c r="AI3" s="146"/>
      <c r="AJ3" s="146"/>
      <c r="AK3" s="146"/>
      <c r="AL3" s="146"/>
      <c r="AM3" s="146"/>
      <c r="AO3" s="149" t="s">
        <v>2</v>
      </c>
      <c r="AP3" s="146"/>
      <c r="AQ3" s="146"/>
      <c r="AR3" s="146"/>
      <c r="AS3" s="146"/>
    </row>
    <row r="4" spans="1:60" ht="7.15" customHeight="1" x14ac:dyDescent="0.25">
      <c r="A4" s="146"/>
      <c r="B4" s="146"/>
      <c r="C4" s="146"/>
      <c r="D4" s="146"/>
      <c r="E4" s="146"/>
      <c r="F4" s="146"/>
      <c r="G4" s="146"/>
      <c r="H4" s="146"/>
      <c r="I4" s="146"/>
      <c r="J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</row>
    <row r="5" spans="1:60" ht="28.35" customHeight="1" x14ac:dyDescent="0.25">
      <c r="A5" s="146"/>
      <c r="B5" s="146"/>
      <c r="C5" s="146"/>
      <c r="D5" s="146"/>
      <c r="E5" s="146"/>
      <c r="F5" s="146"/>
      <c r="G5" s="146"/>
      <c r="H5" s="146"/>
      <c r="I5" s="146"/>
      <c r="J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D5" s="148" t="s">
        <v>3</v>
      </c>
      <c r="AE5" s="146"/>
      <c r="AF5" s="146"/>
      <c r="AG5" s="146"/>
      <c r="AH5" s="146"/>
      <c r="AI5" s="146"/>
      <c r="AJ5" s="146"/>
      <c r="AK5" s="146"/>
      <c r="AL5" s="146"/>
      <c r="AM5" s="146"/>
      <c r="AO5" s="149" t="s">
        <v>4</v>
      </c>
      <c r="AP5" s="146"/>
      <c r="AQ5" s="146"/>
      <c r="AR5" s="146"/>
      <c r="AS5" s="146"/>
    </row>
    <row r="6" spans="1:60" ht="2.85" customHeight="1" x14ac:dyDescent="0.25">
      <c r="A6" s="146"/>
      <c r="B6" s="146"/>
      <c r="C6" s="146"/>
      <c r="D6" s="146"/>
      <c r="E6" s="146"/>
      <c r="F6" s="146"/>
      <c r="G6" s="146"/>
      <c r="H6" s="146"/>
      <c r="I6" s="146"/>
      <c r="J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O6" s="146"/>
      <c r="AP6" s="146"/>
      <c r="AQ6" s="146"/>
      <c r="AR6" s="146"/>
      <c r="AS6" s="146"/>
    </row>
    <row r="7" spans="1:60" x14ac:dyDescent="0.25"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O7" s="146"/>
      <c r="AP7" s="146"/>
      <c r="AQ7" s="146"/>
      <c r="AR7" s="146"/>
      <c r="AS7" s="146"/>
    </row>
    <row r="8" spans="1:60" ht="7.15" customHeight="1" x14ac:dyDescent="0.25"/>
    <row r="9" spans="1:60" ht="14.1" customHeight="1" x14ac:dyDescent="0.25">
      <c r="AD9" s="148" t="s">
        <v>5</v>
      </c>
      <c r="AE9" s="146"/>
      <c r="AF9" s="146"/>
      <c r="AG9" s="146"/>
      <c r="AH9" s="146"/>
      <c r="AI9" s="146"/>
      <c r="AJ9" s="146"/>
      <c r="AK9" s="146"/>
      <c r="AL9" s="146"/>
      <c r="AM9" s="146"/>
      <c r="AO9" s="149" t="s">
        <v>6</v>
      </c>
      <c r="AP9" s="146"/>
      <c r="AQ9" s="146"/>
      <c r="AR9" s="146"/>
      <c r="AS9" s="146"/>
    </row>
    <row r="10" spans="1:60" ht="0" hidden="1" customHeight="1" x14ac:dyDescent="0.25"/>
    <row r="11" spans="1:60" ht="19.899999999999999" customHeight="1" x14ac:dyDescent="0.25"/>
    <row r="12" spans="1:60" ht="0" hidden="1" customHeight="1" x14ac:dyDescent="0.25"/>
    <row r="13" spans="1:60" ht="8.4499999999999993" customHeight="1" x14ac:dyDescent="0.25"/>
    <row r="14" spans="1:60" x14ac:dyDescent="0.25">
      <c r="A14" s="161" t="s">
        <v>7</v>
      </c>
      <c r="B14" s="156"/>
      <c r="C14" s="156"/>
      <c r="D14" s="156"/>
      <c r="E14" s="157"/>
      <c r="F14" s="162" t="s">
        <v>8</v>
      </c>
      <c r="G14" s="156"/>
      <c r="H14" s="157"/>
      <c r="I14" s="161" t="s">
        <v>9</v>
      </c>
      <c r="J14" s="156"/>
      <c r="K14" s="156"/>
      <c r="L14" s="156"/>
      <c r="M14" s="156"/>
      <c r="N14" s="156"/>
      <c r="O14" s="156"/>
      <c r="P14" s="157"/>
      <c r="Q14" s="163" t="s">
        <v>10</v>
      </c>
      <c r="R14" s="156"/>
      <c r="S14" s="156"/>
      <c r="T14" s="156"/>
      <c r="U14" s="156"/>
      <c r="V14" s="156"/>
      <c r="W14" s="157"/>
      <c r="X14" s="161" t="s">
        <v>11</v>
      </c>
      <c r="Y14" s="156"/>
      <c r="Z14" s="156"/>
      <c r="AA14" s="156"/>
      <c r="AB14" s="156"/>
      <c r="AC14" s="156"/>
      <c r="AD14" s="157"/>
      <c r="AE14" s="163" t="s">
        <v>12</v>
      </c>
      <c r="AF14" s="156"/>
      <c r="AG14" s="156"/>
      <c r="AH14" s="156"/>
      <c r="AI14" s="156"/>
      <c r="AJ14" s="157"/>
      <c r="AK14" s="2" t="s">
        <v>13</v>
      </c>
      <c r="AL14" s="2" t="s">
        <v>13</v>
      </c>
      <c r="AM14" s="154" t="s">
        <v>13</v>
      </c>
      <c r="AN14" s="146"/>
      <c r="AO14" s="146"/>
      <c r="AP14" s="2" t="s">
        <v>13</v>
      </c>
      <c r="AQ14" s="2" t="s">
        <v>13</v>
      </c>
      <c r="AR14" s="2" t="s">
        <v>13</v>
      </c>
      <c r="AS14" s="154" t="s">
        <v>13</v>
      </c>
      <c r="AT14" s="146"/>
      <c r="AU14" s="154" t="s">
        <v>13</v>
      </c>
      <c r="AV14" s="146"/>
      <c r="AW14" s="2" t="s">
        <v>13</v>
      </c>
      <c r="AX14" s="2" t="s">
        <v>13</v>
      </c>
      <c r="AY14" s="2" t="s">
        <v>13</v>
      </c>
      <c r="AZ14" s="2" t="s">
        <v>13</v>
      </c>
      <c r="BA14" s="2" t="s">
        <v>13</v>
      </c>
      <c r="BB14" s="2" t="s">
        <v>13</v>
      </c>
      <c r="BC14" s="2" t="s">
        <v>13</v>
      </c>
      <c r="BD14" s="2" t="s">
        <v>13</v>
      </c>
      <c r="BE14" s="2"/>
      <c r="BF14" s="2"/>
      <c r="BG14" s="2"/>
      <c r="BH14" s="2"/>
    </row>
    <row r="15" spans="1:60" x14ac:dyDescent="0.25">
      <c r="A15" s="155" t="s">
        <v>14</v>
      </c>
      <c r="B15" s="156"/>
      <c r="C15" s="156"/>
      <c r="D15" s="156"/>
      <c r="E15" s="156"/>
      <c r="F15" s="157"/>
      <c r="G15" s="158" t="s">
        <v>15</v>
      </c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7"/>
      <c r="AH15" s="3" t="s">
        <v>13</v>
      </c>
      <c r="AI15" s="3" t="s">
        <v>13</v>
      </c>
      <c r="AJ15" s="3" t="s">
        <v>13</v>
      </c>
      <c r="AK15" s="3" t="s">
        <v>13</v>
      </c>
      <c r="AL15" s="3" t="s">
        <v>13</v>
      </c>
      <c r="AM15" s="159" t="s">
        <v>13</v>
      </c>
      <c r="AN15" s="160"/>
      <c r="AO15" s="160"/>
      <c r="AP15" s="2" t="s">
        <v>13</v>
      </c>
      <c r="AQ15" s="2" t="s">
        <v>13</v>
      </c>
      <c r="AR15" s="2" t="s">
        <v>13</v>
      </c>
      <c r="AS15" s="154" t="s">
        <v>13</v>
      </c>
      <c r="AT15" s="146"/>
      <c r="AU15" s="154" t="s">
        <v>13</v>
      </c>
      <c r="AV15" s="146"/>
      <c r="AW15" s="2" t="s">
        <v>13</v>
      </c>
      <c r="AX15" s="2" t="s">
        <v>13</v>
      </c>
      <c r="AY15" s="2" t="s">
        <v>13</v>
      </c>
      <c r="AZ15" s="2" t="s">
        <v>13</v>
      </c>
      <c r="BA15" s="2" t="s">
        <v>13</v>
      </c>
      <c r="BB15" s="2" t="s">
        <v>13</v>
      </c>
      <c r="BC15" s="2" t="s">
        <v>13</v>
      </c>
      <c r="BD15" s="2" t="s">
        <v>13</v>
      </c>
      <c r="BE15" s="2"/>
      <c r="BF15" s="2"/>
      <c r="BG15" s="2"/>
      <c r="BH15" s="2"/>
    </row>
    <row r="16" spans="1:60" x14ac:dyDescent="0.25">
      <c r="A16" s="150" t="s">
        <v>16</v>
      </c>
      <c r="B16" s="151"/>
      <c r="C16" s="151"/>
      <c r="D16" s="151"/>
      <c r="E16" s="151"/>
      <c r="F16" s="151"/>
      <c r="G16" s="152"/>
      <c r="H16" s="153" t="s">
        <v>4</v>
      </c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2"/>
      <c r="AP16" s="2" t="s">
        <v>13</v>
      </c>
      <c r="AQ16" s="2" t="s">
        <v>13</v>
      </c>
      <c r="AR16" s="2" t="s">
        <v>13</v>
      </c>
      <c r="AS16" s="154" t="s">
        <v>13</v>
      </c>
      <c r="AT16" s="146"/>
      <c r="AU16" s="154" t="s">
        <v>13</v>
      </c>
      <c r="AV16" s="146"/>
      <c r="AW16" s="2" t="s">
        <v>13</v>
      </c>
      <c r="AX16" s="2" t="s">
        <v>13</v>
      </c>
      <c r="AY16" s="2" t="s">
        <v>13</v>
      </c>
      <c r="AZ16" s="2" t="s">
        <v>13</v>
      </c>
      <c r="BA16" s="2" t="s">
        <v>13</v>
      </c>
      <c r="BB16" s="2" t="s">
        <v>13</v>
      </c>
      <c r="BC16" s="2" t="s">
        <v>13</v>
      </c>
      <c r="BD16" s="2" t="s">
        <v>13</v>
      </c>
      <c r="BE16" s="2"/>
      <c r="BF16" s="2"/>
      <c r="BG16" s="2"/>
      <c r="BH16" s="2"/>
    </row>
    <row r="17" spans="1:60" ht="54" x14ac:dyDescent="0.25">
      <c r="A17" s="144" t="s">
        <v>17</v>
      </c>
      <c r="B17" s="145"/>
      <c r="C17" s="144" t="s">
        <v>18</v>
      </c>
      <c r="D17" s="145"/>
      <c r="E17" s="144" t="s">
        <v>19</v>
      </c>
      <c r="F17" s="145"/>
      <c r="G17" s="144" t="s">
        <v>20</v>
      </c>
      <c r="H17" s="145"/>
      <c r="I17" s="144" t="s">
        <v>21</v>
      </c>
      <c r="J17" s="145"/>
      <c r="K17" s="145"/>
      <c r="L17" s="144" t="s">
        <v>22</v>
      </c>
      <c r="M17" s="145"/>
      <c r="N17" s="145"/>
      <c r="O17" s="144" t="s">
        <v>23</v>
      </c>
      <c r="P17" s="145"/>
      <c r="Q17" s="144" t="s">
        <v>24</v>
      </c>
      <c r="R17" s="145"/>
      <c r="S17" s="144" t="s">
        <v>25</v>
      </c>
      <c r="T17" s="145"/>
      <c r="U17" s="145"/>
      <c r="V17" s="145"/>
      <c r="W17" s="145"/>
      <c r="X17" s="145"/>
      <c r="Y17" s="145"/>
      <c r="Z17" s="145"/>
      <c r="AA17" s="144" t="s">
        <v>26</v>
      </c>
      <c r="AB17" s="145"/>
      <c r="AC17" s="145"/>
      <c r="AD17" s="145"/>
      <c r="AE17" s="145"/>
      <c r="AF17" s="144" t="s">
        <v>27</v>
      </c>
      <c r="AG17" s="145"/>
      <c r="AH17" s="145"/>
      <c r="AI17" s="4" t="s">
        <v>28</v>
      </c>
      <c r="AJ17" s="144" t="s">
        <v>29</v>
      </c>
      <c r="AK17" s="145"/>
      <c r="AL17" s="145"/>
      <c r="AM17" s="145"/>
      <c r="AN17" s="145"/>
      <c r="AO17" s="145"/>
      <c r="AP17" s="4" t="s">
        <v>30</v>
      </c>
      <c r="AQ17" s="4" t="s">
        <v>31</v>
      </c>
      <c r="AR17" s="4" t="s">
        <v>32</v>
      </c>
      <c r="AS17" s="144" t="s">
        <v>33</v>
      </c>
      <c r="AT17" s="145"/>
      <c r="AU17" s="144" t="s">
        <v>34</v>
      </c>
      <c r="AV17" s="145"/>
      <c r="AW17" s="4" t="s">
        <v>35</v>
      </c>
      <c r="AX17" s="4" t="s">
        <v>36</v>
      </c>
      <c r="AY17" s="4" t="s">
        <v>37</v>
      </c>
      <c r="AZ17" s="4" t="s">
        <v>38</v>
      </c>
      <c r="BA17" s="4" t="s">
        <v>39</v>
      </c>
      <c r="BB17" s="4" t="s">
        <v>40</v>
      </c>
      <c r="BC17" s="4" t="s">
        <v>41</v>
      </c>
      <c r="BD17" s="4" t="s">
        <v>42</v>
      </c>
      <c r="BE17" s="4" t="s">
        <v>43</v>
      </c>
      <c r="BF17" s="4" t="s">
        <v>44</v>
      </c>
      <c r="BG17" s="4" t="s">
        <v>45</v>
      </c>
      <c r="BH17" s="4" t="s">
        <v>46</v>
      </c>
    </row>
    <row r="18" spans="1:60" x14ac:dyDescent="0.25">
      <c r="A18" s="131" t="s">
        <v>47</v>
      </c>
      <c r="B18" s="130"/>
      <c r="C18" s="131" t="s">
        <v>48</v>
      </c>
      <c r="D18" s="130"/>
      <c r="E18" s="131"/>
      <c r="F18" s="130"/>
      <c r="G18" s="131"/>
      <c r="H18" s="130"/>
      <c r="I18" s="131"/>
      <c r="J18" s="130"/>
      <c r="K18" s="130"/>
      <c r="L18" s="131"/>
      <c r="M18" s="130"/>
      <c r="N18" s="130"/>
      <c r="O18" s="131"/>
      <c r="P18" s="130"/>
      <c r="Q18" s="131"/>
      <c r="R18" s="130"/>
      <c r="S18" s="129" t="s">
        <v>49</v>
      </c>
      <c r="T18" s="130"/>
      <c r="U18" s="130"/>
      <c r="V18" s="130"/>
      <c r="W18" s="130"/>
      <c r="X18" s="130"/>
      <c r="Y18" s="130"/>
      <c r="Z18" s="130"/>
      <c r="AA18" s="131" t="s">
        <v>50</v>
      </c>
      <c r="AB18" s="130"/>
      <c r="AC18" s="130"/>
      <c r="AD18" s="130"/>
      <c r="AE18" s="130"/>
      <c r="AF18" s="131" t="s">
        <v>51</v>
      </c>
      <c r="AG18" s="130"/>
      <c r="AH18" s="130"/>
      <c r="AI18" s="5">
        <v>10</v>
      </c>
      <c r="AJ18" s="132" t="s">
        <v>52</v>
      </c>
      <c r="AK18" s="130"/>
      <c r="AL18" s="130"/>
      <c r="AM18" s="130"/>
      <c r="AN18" s="130"/>
      <c r="AO18" s="130"/>
      <c r="AP18" s="6">
        <v>6901000000</v>
      </c>
      <c r="AQ18" s="6">
        <v>1290075383</v>
      </c>
      <c r="AR18" s="6">
        <v>5610924617</v>
      </c>
      <c r="AS18" s="133">
        <v>0</v>
      </c>
      <c r="AT18" s="130"/>
      <c r="AU18" s="139">
        <v>1203208075</v>
      </c>
      <c r="AV18" s="130"/>
      <c r="AW18" s="6">
        <v>86867308</v>
      </c>
      <c r="AX18" s="6">
        <v>1178639950</v>
      </c>
      <c r="AY18" s="6">
        <v>24568125</v>
      </c>
      <c r="AZ18" s="6">
        <v>1178639950</v>
      </c>
      <c r="BA18" s="7">
        <v>0</v>
      </c>
      <c r="BB18" s="6">
        <v>1178639950</v>
      </c>
      <c r="BC18" s="7">
        <v>0</v>
      </c>
      <c r="BD18" s="6">
        <v>3450762</v>
      </c>
      <c r="BE18" s="25">
        <f>+AQ18/AP18</f>
        <v>0.1869403540066657</v>
      </c>
      <c r="BF18" s="25">
        <f>+AU18/AP18</f>
        <v>0.17435271337487321</v>
      </c>
      <c r="BG18" s="25">
        <f t="shared" ref="BG18" si="0">+AX18/AP18</f>
        <v>0.17079263150268076</v>
      </c>
      <c r="BH18" s="25">
        <f t="shared" ref="BH18" si="1">+BB18/AP18</f>
        <v>0.17079263150268076</v>
      </c>
    </row>
    <row r="19" spans="1:60" x14ac:dyDescent="0.25">
      <c r="A19" s="131" t="s">
        <v>47</v>
      </c>
      <c r="B19" s="130"/>
      <c r="C19" s="131" t="s">
        <v>48</v>
      </c>
      <c r="D19" s="130"/>
      <c r="E19" s="131" t="s">
        <v>48</v>
      </c>
      <c r="F19" s="130"/>
      <c r="G19" s="131"/>
      <c r="H19" s="130"/>
      <c r="I19" s="131"/>
      <c r="J19" s="130"/>
      <c r="K19" s="130"/>
      <c r="L19" s="131"/>
      <c r="M19" s="130"/>
      <c r="N19" s="130"/>
      <c r="O19" s="131"/>
      <c r="P19" s="130"/>
      <c r="Q19" s="131"/>
      <c r="R19" s="130"/>
      <c r="S19" s="129" t="s">
        <v>53</v>
      </c>
      <c r="T19" s="130"/>
      <c r="U19" s="130"/>
      <c r="V19" s="130"/>
      <c r="W19" s="130"/>
      <c r="X19" s="130"/>
      <c r="Y19" s="130"/>
      <c r="Z19" s="130"/>
      <c r="AA19" s="131" t="s">
        <v>50</v>
      </c>
      <c r="AB19" s="130"/>
      <c r="AC19" s="130"/>
      <c r="AD19" s="130"/>
      <c r="AE19" s="130"/>
      <c r="AF19" s="131" t="s">
        <v>51</v>
      </c>
      <c r="AG19" s="130"/>
      <c r="AH19" s="130"/>
      <c r="AI19" s="5">
        <v>10</v>
      </c>
      <c r="AJ19" s="132" t="s">
        <v>52</v>
      </c>
      <c r="AK19" s="130"/>
      <c r="AL19" s="130"/>
      <c r="AM19" s="130"/>
      <c r="AN19" s="130"/>
      <c r="AO19" s="130"/>
      <c r="AP19" s="6">
        <v>6901000000</v>
      </c>
      <c r="AQ19" s="6">
        <v>1290075383</v>
      </c>
      <c r="AR19" s="6">
        <v>5610924617</v>
      </c>
      <c r="AS19" s="133">
        <v>0</v>
      </c>
      <c r="AT19" s="130"/>
      <c r="AU19" s="139">
        <v>1203208075</v>
      </c>
      <c r="AV19" s="130"/>
      <c r="AW19" s="6">
        <v>86867308</v>
      </c>
      <c r="AX19" s="6">
        <v>1178639950</v>
      </c>
      <c r="AY19" s="6">
        <v>24568125</v>
      </c>
      <c r="AZ19" s="6">
        <v>1178639950</v>
      </c>
      <c r="BA19" s="7">
        <v>0</v>
      </c>
      <c r="BB19" s="6">
        <v>1178639950</v>
      </c>
      <c r="BC19" s="7">
        <v>0</v>
      </c>
      <c r="BD19" s="6">
        <v>3450762</v>
      </c>
      <c r="BE19" s="25">
        <f t="shared" ref="BE19:BE82" si="2">+AQ19/AP19</f>
        <v>0.1869403540066657</v>
      </c>
      <c r="BF19" s="25">
        <f t="shared" ref="BF19:BF82" si="3">+AU19/AP19</f>
        <v>0.17435271337487321</v>
      </c>
      <c r="BG19" s="25">
        <f t="shared" ref="BG19:BG82" si="4">+AX19/AP19</f>
        <v>0.17079263150268076</v>
      </c>
      <c r="BH19" s="25">
        <f t="shared" ref="BH19:BH82" si="5">+BB19/AP19</f>
        <v>0.17079263150268076</v>
      </c>
    </row>
    <row r="20" spans="1:60" s="11" customFormat="1" x14ac:dyDescent="0.25">
      <c r="A20" s="136" t="s">
        <v>47</v>
      </c>
      <c r="B20" s="135"/>
      <c r="C20" s="136" t="s">
        <v>48</v>
      </c>
      <c r="D20" s="135"/>
      <c r="E20" s="136" t="s">
        <v>48</v>
      </c>
      <c r="F20" s="135"/>
      <c r="G20" s="136" t="s">
        <v>48</v>
      </c>
      <c r="H20" s="135"/>
      <c r="I20" s="136"/>
      <c r="J20" s="135"/>
      <c r="K20" s="135"/>
      <c r="L20" s="136"/>
      <c r="M20" s="135"/>
      <c r="N20" s="135"/>
      <c r="O20" s="136"/>
      <c r="P20" s="135"/>
      <c r="Q20" s="136"/>
      <c r="R20" s="135"/>
      <c r="S20" s="137" t="s">
        <v>54</v>
      </c>
      <c r="T20" s="135"/>
      <c r="U20" s="135"/>
      <c r="V20" s="135"/>
      <c r="W20" s="135"/>
      <c r="X20" s="135"/>
      <c r="Y20" s="135"/>
      <c r="Z20" s="135"/>
      <c r="AA20" s="136" t="s">
        <v>50</v>
      </c>
      <c r="AB20" s="135"/>
      <c r="AC20" s="135"/>
      <c r="AD20" s="135"/>
      <c r="AE20" s="135"/>
      <c r="AF20" s="136" t="s">
        <v>51</v>
      </c>
      <c r="AG20" s="135"/>
      <c r="AH20" s="135"/>
      <c r="AI20" s="8">
        <v>10</v>
      </c>
      <c r="AJ20" s="138" t="s">
        <v>52</v>
      </c>
      <c r="AK20" s="135"/>
      <c r="AL20" s="135"/>
      <c r="AM20" s="135"/>
      <c r="AN20" s="135"/>
      <c r="AO20" s="135"/>
      <c r="AP20" s="9">
        <v>4547000000</v>
      </c>
      <c r="AQ20" s="9">
        <v>842352528</v>
      </c>
      <c r="AR20" s="9">
        <v>3704647472</v>
      </c>
      <c r="AS20" s="134">
        <v>0</v>
      </c>
      <c r="AT20" s="135"/>
      <c r="AU20" s="140">
        <v>842352528</v>
      </c>
      <c r="AV20" s="135"/>
      <c r="AW20" s="10">
        <v>0</v>
      </c>
      <c r="AX20" s="9">
        <v>842352528</v>
      </c>
      <c r="AY20" s="10">
        <v>0</v>
      </c>
      <c r="AZ20" s="9">
        <v>842352528</v>
      </c>
      <c r="BA20" s="10">
        <v>0</v>
      </c>
      <c r="BB20" s="9">
        <v>842352528</v>
      </c>
      <c r="BC20" s="10">
        <v>0</v>
      </c>
      <c r="BD20" s="9">
        <v>3450762</v>
      </c>
      <c r="BE20" s="26">
        <f t="shared" si="2"/>
        <v>0.18525456960633385</v>
      </c>
      <c r="BF20" s="26">
        <f t="shared" si="3"/>
        <v>0.18525456960633385</v>
      </c>
      <c r="BG20" s="26">
        <f t="shared" si="4"/>
        <v>0.18525456960633385</v>
      </c>
      <c r="BH20" s="26">
        <f t="shared" si="5"/>
        <v>0.18525456960633385</v>
      </c>
    </row>
    <row r="21" spans="1:60" x14ac:dyDescent="0.25">
      <c r="A21" s="131" t="s">
        <v>47</v>
      </c>
      <c r="B21" s="130"/>
      <c r="C21" s="131" t="s">
        <v>48</v>
      </c>
      <c r="D21" s="130"/>
      <c r="E21" s="131" t="s">
        <v>48</v>
      </c>
      <c r="F21" s="130"/>
      <c r="G21" s="131" t="s">
        <v>48</v>
      </c>
      <c r="H21" s="130"/>
      <c r="I21" s="131" t="s">
        <v>55</v>
      </c>
      <c r="J21" s="130"/>
      <c r="K21" s="130"/>
      <c r="L21" s="131"/>
      <c r="M21" s="130"/>
      <c r="N21" s="130"/>
      <c r="O21" s="131"/>
      <c r="P21" s="130"/>
      <c r="Q21" s="131"/>
      <c r="R21" s="130"/>
      <c r="S21" s="129" t="s">
        <v>56</v>
      </c>
      <c r="T21" s="130"/>
      <c r="U21" s="130"/>
      <c r="V21" s="130"/>
      <c r="W21" s="130"/>
      <c r="X21" s="130"/>
      <c r="Y21" s="130"/>
      <c r="Z21" s="130"/>
      <c r="AA21" s="131" t="s">
        <v>50</v>
      </c>
      <c r="AB21" s="130"/>
      <c r="AC21" s="130"/>
      <c r="AD21" s="130"/>
      <c r="AE21" s="130"/>
      <c r="AF21" s="131" t="s">
        <v>51</v>
      </c>
      <c r="AG21" s="130"/>
      <c r="AH21" s="130"/>
      <c r="AI21" s="5">
        <v>10</v>
      </c>
      <c r="AJ21" s="132" t="s">
        <v>52</v>
      </c>
      <c r="AK21" s="130"/>
      <c r="AL21" s="130"/>
      <c r="AM21" s="130"/>
      <c r="AN21" s="130"/>
      <c r="AO21" s="130"/>
      <c r="AP21" s="6">
        <v>4547000000</v>
      </c>
      <c r="AQ21" s="6">
        <v>842352528</v>
      </c>
      <c r="AR21" s="6">
        <v>3704647472</v>
      </c>
      <c r="AS21" s="133">
        <v>0</v>
      </c>
      <c r="AT21" s="130"/>
      <c r="AU21" s="139">
        <v>842352528</v>
      </c>
      <c r="AV21" s="130"/>
      <c r="AW21" s="7">
        <v>0</v>
      </c>
      <c r="AX21" s="6">
        <v>842352528</v>
      </c>
      <c r="AY21" s="7">
        <v>0</v>
      </c>
      <c r="AZ21" s="6">
        <v>842352528</v>
      </c>
      <c r="BA21" s="7">
        <v>0</v>
      </c>
      <c r="BB21" s="6">
        <v>842352528</v>
      </c>
      <c r="BC21" s="7">
        <v>0</v>
      </c>
      <c r="BD21" s="6">
        <v>3450762</v>
      </c>
      <c r="BE21" s="25">
        <f t="shared" si="2"/>
        <v>0.18525456960633385</v>
      </c>
      <c r="BF21" s="25">
        <f t="shared" si="3"/>
        <v>0.18525456960633385</v>
      </c>
      <c r="BG21" s="25">
        <f t="shared" si="4"/>
        <v>0.18525456960633385</v>
      </c>
      <c r="BH21" s="25">
        <f t="shared" si="5"/>
        <v>0.18525456960633385</v>
      </c>
    </row>
    <row r="22" spans="1:60" x14ac:dyDescent="0.25">
      <c r="A22" s="131" t="s">
        <v>47</v>
      </c>
      <c r="B22" s="130"/>
      <c r="C22" s="131" t="s">
        <v>48</v>
      </c>
      <c r="D22" s="130"/>
      <c r="E22" s="131" t="s">
        <v>48</v>
      </c>
      <c r="F22" s="130"/>
      <c r="G22" s="131" t="s">
        <v>48</v>
      </c>
      <c r="H22" s="130"/>
      <c r="I22" s="131" t="s">
        <v>55</v>
      </c>
      <c r="J22" s="130"/>
      <c r="K22" s="130"/>
      <c r="L22" s="131" t="s">
        <v>55</v>
      </c>
      <c r="M22" s="130"/>
      <c r="N22" s="130"/>
      <c r="O22" s="131"/>
      <c r="P22" s="130"/>
      <c r="Q22" s="131"/>
      <c r="R22" s="130"/>
      <c r="S22" s="129" t="s">
        <v>57</v>
      </c>
      <c r="T22" s="130"/>
      <c r="U22" s="130"/>
      <c r="V22" s="130"/>
      <c r="W22" s="130"/>
      <c r="X22" s="130"/>
      <c r="Y22" s="130"/>
      <c r="Z22" s="130"/>
      <c r="AA22" s="131" t="s">
        <v>50</v>
      </c>
      <c r="AB22" s="130"/>
      <c r="AC22" s="130"/>
      <c r="AD22" s="130"/>
      <c r="AE22" s="130"/>
      <c r="AF22" s="131" t="s">
        <v>51</v>
      </c>
      <c r="AG22" s="130"/>
      <c r="AH22" s="130"/>
      <c r="AI22" s="5">
        <v>10</v>
      </c>
      <c r="AJ22" s="132" t="s">
        <v>52</v>
      </c>
      <c r="AK22" s="130"/>
      <c r="AL22" s="130"/>
      <c r="AM22" s="130"/>
      <c r="AN22" s="130"/>
      <c r="AO22" s="130"/>
      <c r="AP22" s="6">
        <v>3654938488</v>
      </c>
      <c r="AQ22" s="6">
        <v>696302382</v>
      </c>
      <c r="AR22" s="6">
        <v>2958636106</v>
      </c>
      <c r="AS22" s="133">
        <v>0</v>
      </c>
      <c r="AT22" s="130"/>
      <c r="AU22" s="139">
        <v>696302382</v>
      </c>
      <c r="AV22" s="130"/>
      <c r="AW22" s="7">
        <v>0</v>
      </c>
      <c r="AX22" s="6">
        <v>696302382</v>
      </c>
      <c r="AY22" s="7">
        <v>0</v>
      </c>
      <c r="AZ22" s="6">
        <v>696302382</v>
      </c>
      <c r="BA22" s="7">
        <v>0</v>
      </c>
      <c r="BB22" s="6">
        <v>696302382</v>
      </c>
      <c r="BC22" s="7">
        <v>0</v>
      </c>
      <c r="BD22" s="6">
        <v>3363023</v>
      </c>
      <c r="BE22" s="25">
        <f t="shared" si="2"/>
        <v>0.1905100138582688</v>
      </c>
      <c r="BF22" s="25">
        <f t="shared" si="3"/>
        <v>0.1905100138582688</v>
      </c>
      <c r="BG22" s="25">
        <f t="shared" si="4"/>
        <v>0.1905100138582688</v>
      </c>
      <c r="BH22" s="25">
        <f t="shared" si="5"/>
        <v>0.1905100138582688</v>
      </c>
    </row>
    <row r="23" spans="1:60" x14ac:dyDescent="0.25">
      <c r="A23" s="131" t="s">
        <v>47</v>
      </c>
      <c r="B23" s="130"/>
      <c r="C23" s="131" t="s">
        <v>48</v>
      </c>
      <c r="D23" s="130"/>
      <c r="E23" s="131" t="s">
        <v>48</v>
      </c>
      <c r="F23" s="130"/>
      <c r="G23" s="131" t="s">
        <v>48</v>
      </c>
      <c r="H23" s="130"/>
      <c r="I23" s="131" t="s">
        <v>55</v>
      </c>
      <c r="J23" s="130"/>
      <c r="K23" s="130"/>
      <c r="L23" s="131" t="s">
        <v>58</v>
      </c>
      <c r="M23" s="130"/>
      <c r="N23" s="130"/>
      <c r="O23" s="131"/>
      <c r="P23" s="130"/>
      <c r="Q23" s="131"/>
      <c r="R23" s="130"/>
      <c r="S23" s="129" t="s">
        <v>59</v>
      </c>
      <c r="T23" s="130"/>
      <c r="U23" s="130"/>
      <c r="V23" s="130"/>
      <c r="W23" s="130"/>
      <c r="X23" s="130"/>
      <c r="Y23" s="130"/>
      <c r="Z23" s="130"/>
      <c r="AA23" s="131" t="s">
        <v>50</v>
      </c>
      <c r="AB23" s="130"/>
      <c r="AC23" s="130"/>
      <c r="AD23" s="130"/>
      <c r="AE23" s="130"/>
      <c r="AF23" s="131" t="s">
        <v>51</v>
      </c>
      <c r="AG23" s="130"/>
      <c r="AH23" s="130"/>
      <c r="AI23" s="5">
        <v>10</v>
      </c>
      <c r="AJ23" s="132" t="s">
        <v>52</v>
      </c>
      <c r="AK23" s="130"/>
      <c r="AL23" s="130"/>
      <c r="AM23" s="130"/>
      <c r="AN23" s="130"/>
      <c r="AO23" s="130"/>
      <c r="AP23" s="6">
        <v>160000000</v>
      </c>
      <c r="AQ23" s="6">
        <v>38378248</v>
      </c>
      <c r="AR23" s="6">
        <v>121621752</v>
      </c>
      <c r="AS23" s="133">
        <v>0</v>
      </c>
      <c r="AT23" s="130"/>
      <c r="AU23" s="139">
        <v>38378248</v>
      </c>
      <c r="AV23" s="130"/>
      <c r="AW23" s="7">
        <v>0</v>
      </c>
      <c r="AX23" s="6">
        <v>38378248</v>
      </c>
      <c r="AY23" s="7">
        <v>0</v>
      </c>
      <c r="AZ23" s="6">
        <v>38378248</v>
      </c>
      <c r="BA23" s="7">
        <v>0</v>
      </c>
      <c r="BB23" s="6">
        <v>38378248</v>
      </c>
      <c r="BC23" s="7">
        <v>0</v>
      </c>
      <c r="BD23" s="7">
        <v>0</v>
      </c>
      <c r="BE23" s="25">
        <f t="shared" si="2"/>
        <v>0.23986405</v>
      </c>
      <c r="BF23" s="25">
        <f t="shared" si="3"/>
        <v>0.23986405</v>
      </c>
      <c r="BG23" s="25">
        <f t="shared" si="4"/>
        <v>0.23986405</v>
      </c>
      <c r="BH23" s="25">
        <f t="shared" si="5"/>
        <v>0.23986405</v>
      </c>
    </row>
    <row r="24" spans="1:60" x14ac:dyDescent="0.25">
      <c r="A24" s="131" t="s">
        <v>47</v>
      </c>
      <c r="B24" s="130"/>
      <c r="C24" s="131" t="s">
        <v>48</v>
      </c>
      <c r="D24" s="130"/>
      <c r="E24" s="131" t="s">
        <v>48</v>
      </c>
      <c r="F24" s="130"/>
      <c r="G24" s="131" t="s">
        <v>48</v>
      </c>
      <c r="H24" s="130"/>
      <c r="I24" s="131" t="s">
        <v>55</v>
      </c>
      <c r="J24" s="130"/>
      <c r="K24" s="130"/>
      <c r="L24" s="131" t="s">
        <v>60</v>
      </c>
      <c r="M24" s="130"/>
      <c r="N24" s="130"/>
      <c r="O24" s="131"/>
      <c r="P24" s="130"/>
      <c r="Q24" s="131"/>
      <c r="R24" s="130"/>
      <c r="S24" s="129" t="s">
        <v>61</v>
      </c>
      <c r="T24" s="130"/>
      <c r="U24" s="130"/>
      <c r="V24" s="130"/>
      <c r="W24" s="130"/>
      <c r="X24" s="130"/>
      <c r="Y24" s="130"/>
      <c r="Z24" s="130"/>
      <c r="AA24" s="131" t="s">
        <v>50</v>
      </c>
      <c r="AB24" s="130"/>
      <c r="AC24" s="130"/>
      <c r="AD24" s="130"/>
      <c r="AE24" s="130"/>
      <c r="AF24" s="131" t="s">
        <v>51</v>
      </c>
      <c r="AG24" s="130"/>
      <c r="AH24" s="130"/>
      <c r="AI24" s="5">
        <v>10</v>
      </c>
      <c r="AJ24" s="132" t="s">
        <v>52</v>
      </c>
      <c r="AK24" s="130"/>
      <c r="AL24" s="130"/>
      <c r="AM24" s="130"/>
      <c r="AN24" s="130"/>
      <c r="AO24" s="130"/>
      <c r="AP24" s="6">
        <v>17751936</v>
      </c>
      <c r="AQ24" s="6">
        <v>3781538</v>
      </c>
      <c r="AR24" s="6">
        <v>13970398</v>
      </c>
      <c r="AS24" s="133">
        <v>0</v>
      </c>
      <c r="AT24" s="130"/>
      <c r="AU24" s="139">
        <v>3781538</v>
      </c>
      <c r="AV24" s="130"/>
      <c r="AW24" s="7">
        <v>0</v>
      </c>
      <c r="AX24" s="6">
        <v>3781538</v>
      </c>
      <c r="AY24" s="7">
        <v>0</v>
      </c>
      <c r="AZ24" s="6">
        <v>3781538</v>
      </c>
      <c r="BA24" s="7">
        <v>0</v>
      </c>
      <c r="BB24" s="6">
        <v>3781538</v>
      </c>
      <c r="BC24" s="7">
        <v>0</v>
      </c>
      <c r="BD24" s="6">
        <v>27738</v>
      </c>
      <c r="BE24" s="25">
        <f t="shared" si="2"/>
        <v>0.21302116005826069</v>
      </c>
      <c r="BF24" s="25">
        <f t="shared" si="3"/>
        <v>0.21302116005826069</v>
      </c>
      <c r="BG24" s="25">
        <f t="shared" si="4"/>
        <v>0.21302116005826069</v>
      </c>
      <c r="BH24" s="25">
        <f t="shared" si="5"/>
        <v>0.21302116005826069</v>
      </c>
    </row>
    <row r="25" spans="1:60" x14ac:dyDescent="0.25">
      <c r="A25" s="131" t="s">
        <v>47</v>
      </c>
      <c r="B25" s="130"/>
      <c r="C25" s="131" t="s">
        <v>48</v>
      </c>
      <c r="D25" s="130"/>
      <c r="E25" s="131" t="s">
        <v>48</v>
      </c>
      <c r="F25" s="130"/>
      <c r="G25" s="131" t="s">
        <v>48</v>
      </c>
      <c r="H25" s="130"/>
      <c r="I25" s="131" t="s">
        <v>55</v>
      </c>
      <c r="J25" s="130"/>
      <c r="K25" s="130"/>
      <c r="L25" s="131" t="s">
        <v>62</v>
      </c>
      <c r="M25" s="130"/>
      <c r="N25" s="130"/>
      <c r="O25" s="131"/>
      <c r="P25" s="130"/>
      <c r="Q25" s="131"/>
      <c r="R25" s="130"/>
      <c r="S25" s="129" t="s">
        <v>63</v>
      </c>
      <c r="T25" s="130"/>
      <c r="U25" s="130"/>
      <c r="V25" s="130"/>
      <c r="W25" s="130"/>
      <c r="X25" s="130"/>
      <c r="Y25" s="130"/>
      <c r="Z25" s="130"/>
      <c r="AA25" s="131" t="s">
        <v>50</v>
      </c>
      <c r="AB25" s="130"/>
      <c r="AC25" s="130"/>
      <c r="AD25" s="130"/>
      <c r="AE25" s="130"/>
      <c r="AF25" s="131" t="s">
        <v>51</v>
      </c>
      <c r="AG25" s="130"/>
      <c r="AH25" s="130"/>
      <c r="AI25" s="5">
        <v>10</v>
      </c>
      <c r="AJ25" s="132" t="s">
        <v>52</v>
      </c>
      <c r="AK25" s="130"/>
      <c r="AL25" s="130"/>
      <c r="AM25" s="130"/>
      <c r="AN25" s="130"/>
      <c r="AO25" s="130"/>
      <c r="AP25" s="6">
        <v>38400000</v>
      </c>
      <c r="AQ25" s="6">
        <v>10260004</v>
      </c>
      <c r="AR25" s="6">
        <v>28139996</v>
      </c>
      <c r="AS25" s="133">
        <v>0</v>
      </c>
      <c r="AT25" s="130"/>
      <c r="AU25" s="139">
        <v>10260004</v>
      </c>
      <c r="AV25" s="130"/>
      <c r="AW25" s="7">
        <v>0</v>
      </c>
      <c r="AX25" s="6">
        <v>10260004</v>
      </c>
      <c r="AY25" s="7">
        <v>0</v>
      </c>
      <c r="AZ25" s="6">
        <v>10260004</v>
      </c>
      <c r="BA25" s="7">
        <v>0</v>
      </c>
      <c r="BB25" s="6">
        <v>10260004</v>
      </c>
      <c r="BC25" s="7">
        <v>0</v>
      </c>
      <c r="BD25" s="6">
        <v>60001</v>
      </c>
      <c r="BE25" s="25">
        <f t="shared" si="2"/>
        <v>0.26718760416666665</v>
      </c>
      <c r="BF25" s="25">
        <f t="shared" si="3"/>
        <v>0.26718760416666665</v>
      </c>
      <c r="BG25" s="25">
        <f t="shared" si="4"/>
        <v>0.26718760416666665</v>
      </c>
      <c r="BH25" s="25">
        <f t="shared" si="5"/>
        <v>0.26718760416666665</v>
      </c>
    </row>
    <row r="26" spans="1:60" x14ac:dyDescent="0.25">
      <c r="A26" s="131" t="s">
        <v>47</v>
      </c>
      <c r="B26" s="130"/>
      <c r="C26" s="131" t="s">
        <v>48</v>
      </c>
      <c r="D26" s="130"/>
      <c r="E26" s="131" t="s">
        <v>48</v>
      </c>
      <c r="F26" s="130"/>
      <c r="G26" s="131" t="s">
        <v>48</v>
      </c>
      <c r="H26" s="130"/>
      <c r="I26" s="131" t="s">
        <v>55</v>
      </c>
      <c r="J26" s="130"/>
      <c r="K26" s="130"/>
      <c r="L26" s="131" t="s">
        <v>64</v>
      </c>
      <c r="M26" s="130"/>
      <c r="N26" s="130"/>
      <c r="O26" s="131"/>
      <c r="P26" s="130"/>
      <c r="Q26" s="131"/>
      <c r="R26" s="130"/>
      <c r="S26" s="129" t="s">
        <v>65</v>
      </c>
      <c r="T26" s="130"/>
      <c r="U26" s="130"/>
      <c r="V26" s="130"/>
      <c r="W26" s="130"/>
      <c r="X26" s="130"/>
      <c r="Y26" s="130"/>
      <c r="Z26" s="130"/>
      <c r="AA26" s="131" t="s">
        <v>50</v>
      </c>
      <c r="AB26" s="130"/>
      <c r="AC26" s="130"/>
      <c r="AD26" s="130"/>
      <c r="AE26" s="130"/>
      <c r="AF26" s="131" t="s">
        <v>51</v>
      </c>
      <c r="AG26" s="130"/>
      <c r="AH26" s="130"/>
      <c r="AI26" s="5">
        <v>10</v>
      </c>
      <c r="AJ26" s="132" t="s">
        <v>52</v>
      </c>
      <c r="AK26" s="130"/>
      <c r="AL26" s="130"/>
      <c r="AM26" s="130"/>
      <c r="AN26" s="130"/>
      <c r="AO26" s="130"/>
      <c r="AP26" s="6">
        <v>173169821</v>
      </c>
      <c r="AQ26" s="6">
        <v>3633173</v>
      </c>
      <c r="AR26" s="6">
        <v>169536648</v>
      </c>
      <c r="AS26" s="133">
        <v>0</v>
      </c>
      <c r="AT26" s="130"/>
      <c r="AU26" s="139">
        <v>3633173</v>
      </c>
      <c r="AV26" s="130"/>
      <c r="AW26" s="7">
        <v>0</v>
      </c>
      <c r="AX26" s="6">
        <v>3633173</v>
      </c>
      <c r="AY26" s="7">
        <v>0</v>
      </c>
      <c r="AZ26" s="6">
        <v>3633173</v>
      </c>
      <c r="BA26" s="7">
        <v>0</v>
      </c>
      <c r="BB26" s="6">
        <v>3633173</v>
      </c>
      <c r="BC26" s="7">
        <v>0</v>
      </c>
      <c r="BD26" s="7">
        <v>0</v>
      </c>
      <c r="BE26" s="25">
        <f t="shared" si="2"/>
        <v>2.0980405124978445E-2</v>
      </c>
      <c r="BF26" s="25">
        <f t="shared" si="3"/>
        <v>2.0980405124978445E-2</v>
      </c>
      <c r="BG26" s="25">
        <f t="shared" si="4"/>
        <v>2.0980405124978445E-2</v>
      </c>
      <c r="BH26" s="25">
        <f t="shared" si="5"/>
        <v>2.0980405124978445E-2</v>
      </c>
    </row>
    <row r="27" spans="1:60" x14ac:dyDescent="0.25">
      <c r="A27" s="131" t="s">
        <v>47</v>
      </c>
      <c r="B27" s="130"/>
      <c r="C27" s="131" t="s">
        <v>48</v>
      </c>
      <c r="D27" s="130"/>
      <c r="E27" s="131" t="s">
        <v>48</v>
      </c>
      <c r="F27" s="130"/>
      <c r="G27" s="131" t="s">
        <v>48</v>
      </c>
      <c r="H27" s="130"/>
      <c r="I27" s="131" t="s">
        <v>55</v>
      </c>
      <c r="J27" s="130"/>
      <c r="K27" s="130"/>
      <c r="L27" s="131" t="s">
        <v>66</v>
      </c>
      <c r="M27" s="130"/>
      <c r="N27" s="130"/>
      <c r="O27" s="131"/>
      <c r="P27" s="130"/>
      <c r="Q27" s="131"/>
      <c r="R27" s="130"/>
      <c r="S27" s="129" t="s">
        <v>67</v>
      </c>
      <c r="T27" s="130"/>
      <c r="U27" s="130"/>
      <c r="V27" s="130"/>
      <c r="W27" s="130"/>
      <c r="X27" s="130"/>
      <c r="Y27" s="130"/>
      <c r="Z27" s="130"/>
      <c r="AA27" s="131" t="s">
        <v>50</v>
      </c>
      <c r="AB27" s="130"/>
      <c r="AC27" s="130"/>
      <c r="AD27" s="130"/>
      <c r="AE27" s="130"/>
      <c r="AF27" s="131" t="s">
        <v>51</v>
      </c>
      <c r="AG27" s="130"/>
      <c r="AH27" s="130"/>
      <c r="AI27" s="5">
        <v>10</v>
      </c>
      <c r="AJ27" s="132" t="s">
        <v>52</v>
      </c>
      <c r="AK27" s="130"/>
      <c r="AL27" s="130"/>
      <c r="AM27" s="130"/>
      <c r="AN27" s="130"/>
      <c r="AO27" s="130"/>
      <c r="AP27" s="6">
        <v>121354525</v>
      </c>
      <c r="AQ27" s="6">
        <v>61134570</v>
      </c>
      <c r="AR27" s="6">
        <v>60219955</v>
      </c>
      <c r="AS27" s="133">
        <v>0</v>
      </c>
      <c r="AT27" s="130"/>
      <c r="AU27" s="139">
        <v>61134570</v>
      </c>
      <c r="AV27" s="130"/>
      <c r="AW27" s="7">
        <v>0</v>
      </c>
      <c r="AX27" s="6">
        <v>61134570</v>
      </c>
      <c r="AY27" s="7">
        <v>0</v>
      </c>
      <c r="AZ27" s="6">
        <v>61134570</v>
      </c>
      <c r="BA27" s="7">
        <v>0</v>
      </c>
      <c r="BB27" s="6">
        <v>61134570</v>
      </c>
      <c r="BC27" s="7">
        <v>0</v>
      </c>
      <c r="BD27" s="7">
        <v>0</v>
      </c>
      <c r="BE27" s="25">
        <f t="shared" si="2"/>
        <v>0.50376835968827693</v>
      </c>
      <c r="BF27" s="25">
        <f t="shared" si="3"/>
        <v>0.50376835968827693</v>
      </c>
      <c r="BG27" s="25">
        <f t="shared" si="4"/>
        <v>0.50376835968827693</v>
      </c>
      <c r="BH27" s="25">
        <f t="shared" si="5"/>
        <v>0.50376835968827693</v>
      </c>
    </row>
    <row r="28" spans="1:60" x14ac:dyDescent="0.25">
      <c r="A28" s="131" t="s">
        <v>47</v>
      </c>
      <c r="B28" s="130"/>
      <c r="C28" s="131" t="s">
        <v>48</v>
      </c>
      <c r="D28" s="130"/>
      <c r="E28" s="131" t="s">
        <v>48</v>
      </c>
      <c r="F28" s="130"/>
      <c r="G28" s="131" t="s">
        <v>48</v>
      </c>
      <c r="H28" s="130"/>
      <c r="I28" s="131" t="s">
        <v>55</v>
      </c>
      <c r="J28" s="130"/>
      <c r="K28" s="130"/>
      <c r="L28" s="131" t="s">
        <v>68</v>
      </c>
      <c r="M28" s="130"/>
      <c r="N28" s="130"/>
      <c r="O28" s="131"/>
      <c r="P28" s="130"/>
      <c r="Q28" s="131"/>
      <c r="R28" s="130"/>
      <c r="S28" s="129" t="s">
        <v>69</v>
      </c>
      <c r="T28" s="130"/>
      <c r="U28" s="130"/>
      <c r="V28" s="130"/>
      <c r="W28" s="130"/>
      <c r="X28" s="130"/>
      <c r="Y28" s="130"/>
      <c r="Z28" s="130"/>
      <c r="AA28" s="131" t="s">
        <v>50</v>
      </c>
      <c r="AB28" s="130"/>
      <c r="AC28" s="130"/>
      <c r="AD28" s="130"/>
      <c r="AE28" s="130"/>
      <c r="AF28" s="131" t="s">
        <v>51</v>
      </c>
      <c r="AG28" s="130"/>
      <c r="AH28" s="130"/>
      <c r="AI28" s="5">
        <v>10</v>
      </c>
      <c r="AJ28" s="132" t="s">
        <v>52</v>
      </c>
      <c r="AK28" s="130"/>
      <c r="AL28" s="130"/>
      <c r="AM28" s="130"/>
      <c r="AN28" s="130"/>
      <c r="AO28" s="130"/>
      <c r="AP28" s="6">
        <v>1000000</v>
      </c>
      <c r="AQ28" s="7">
        <v>0</v>
      </c>
      <c r="AR28" s="6">
        <v>1000000</v>
      </c>
      <c r="AS28" s="133">
        <v>0</v>
      </c>
      <c r="AT28" s="130"/>
      <c r="AU28" s="133">
        <v>0</v>
      </c>
      <c r="AV28" s="130"/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25">
        <f t="shared" si="2"/>
        <v>0</v>
      </c>
      <c r="BF28" s="25">
        <f t="shared" si="3"/>
        <v>0</v>
      </c>
      <c r="BG28" s="25">
        <f t="shared" si="4"/>
        <v>0</v>
      </c>
      <c r="BH28" s="25">
        <f t="shared" si="5"/>
        <v>0</v>
      </c>
    </row>
    <row r="29" spans="1:60" x14ac:dyDescent="0.25">
      <c r="A29" s="131" t="s">
        <v>47</v>
      </c>
      <c r="B29" s="130"/>
      <c r="C29" s="131" t="s">
        <v>48</v>
      </c>
      <c r="D29" s="130"/>
      <c r="E29" s="131" t="s">
        <v>48</v>
      </c>
      <c r="F29" s="130"/>
      <c r="G29" s="131" t="s">
        <v>48</v>
      </c>
      <c r="H29" s="130"/>
      <c r="I29" s="131" t="s">
        <v>55</v>
      </c>
      <c r="J29" s="130"/>
      <c r="K29" s="130"/>
      <c r="L29" s="131" t="s">
        <v>70</v>
      </c>
      <c r="M29" s="130"/>
      <c r="N29" s="130"/>
      <c r="O29" s="131"/>
      <c r="P29" s="130"/>
      <c r="Q29" s="131"/>
      <c r="R29" s="130"/>
      <c r="S29" s="129" t="s">
        <v>71</v>
      </c>
      <c r="T29" s="130"/>
      <c r="U29" s="130"/>
      <c r="V29" s="130"/>
      <c r="W29" s="130"/>
      <c r="X29" s="130"/>
      <c r="Y29" s="130"/>
      <c r="Z29" s="130"/>
      <c r="AA29" s="131" t="s">
        <v>50</v>
      </c>
      <c r="AB29" s="130"/>
      <c r="AC29" s="130"/>
      <c r="AD29" s="130"/>
      <c r="AE29" s="130"/>
      <c r="AF29" s="131" t="s">
        <v>51</v>
      </c>
      <c r="AG29" s="130"/>
      <c r="AH29" s="130"/>
      <c r="AI29" s="5">
        <v>10</v>
      </c>
      <c r="AJ29" s="132" t="s">
        <v>52</v>
      </c>
      <c r="AK29" s="130"/>
      <c r="AL29" s="130"/>
      <c r="AM29" s="130"/>
      <c r="AN29" s="130"/>
      <c r="AO29" s="130"/>
      <c r="AP29" s="6">
        <v>200000000</v>
      </c>
      <c r="AQ29" s="6">
        <v>2762299</v>
      </c>
      <c r="AR29" s="6">
        <v>197237701</v>
      </c>
      <c r="AS29" s="133">
        <v>0</v>
      </c>
      <c r="AT29" s="130"/>
      <c r="AU29" s="139">
        <v>2762299</v>
      </c>
      <c r="AV29" s="130"/>
      <c r="AW29" s="7">
        <v>0</v>
      </c>
      <c r="AX29" s="6">
        <v>2762299</v>
      </c>
      <c r="AY29" s="7">
        <v>0</v>
      </c>
      <c r="AZ29" s="6">
        <v>2762299</v>
      </c>
      <c r="BA29" s="7">
        <v>0</v>
      </c>
      <c r="BB29" s="6">
        <v>2762299</v>
      </c>
      <c r="BC29" s="7">
        <v>0</v>
      </c>
      <c r="BD29" s="7">
        <v>0</v>
      </c>
      <c r="BE29" s="25">
        <f t="shared" si="2"/>
        <v>1.3811495E-2</v>
      </c>
      <c r="BF29" s="25">
        <f t="shared" si="3"/>
        <v>1.3811495E-2</v>
      </c>
      <c r="BG29" s="25">
        <f t="shared" si="4"/>
        <v>1.3811495E-2</v>
      </c>
      <c r="BH29" s="25">
        <f t="shared" si="5"/>
        <v>1.3811495E-2</v>
      </c>
    </row>
    <row r="30" spans="1:60" x14ac:dyDescent="0.25">
      <c r="A30" s="131" t="s">
        <v>47</v>
      </c>
      <c r="B30" s="130"/>
      <c r="C30" s="131" t="s">
        <v>48</v>
      </c>
      <c r="D30" s="130"/>
      <c r="E30" s="131" t="s">
        <v>48</v>
      </c>
      <c r="F30" s="130"/>
      <c r="G30" s="131" t="s">
        <v>48</v>
      </c>
      <c r="H30" s="130"/>
      <c r="I30" s="131" t="s">
        <v>55</v>
      </c>
      <c r="J30" s="130"/>
      <c r="K30" s="130"/>
      <c r="L30" s="131" t="s">
        <v>72</v>
      </c>
      <c r="M30" s="130"/>
      <c r="N30" s="130"/>
      <c r="O30" s="131"/>
      <c r="P30" s="130"/>
      <c r="Q30" s="131"/>
      <c r="R30" s="130"/>
      <c r="S30" s="129" t="s">
        <v>73</v>
      </c>
      <c r="T30" s="130"/>
      <c r="U30" s="130"/>
      <c r="V30" s="130"/>
      <c r="W30" s="130"/>
      <c r="X30" s="130"/>
      <c r="Y30" s="130"/>
      <c r="Z30" s="130"/>
      <c r="AA30" s="131" t="s">
        <v>50</v>
      </c>
      <c r="AB30" s="130"/>
      <c r="AC30" s="130"/>
      <c r="AD30" s="130"/>
      <c r="AE30" s="130"/>
      <c r="AF30" s="131" t="s">
        <v>51</v>
      </c>
      <c r="AG30" s="130"/>
      <c r="AH30" s="130"/>
      <c r="AI30" s="5">
        <v>10</v>
      </c>
      <c r="AJ30" s="132" t="s">
        <v>52</v>
      </c>
      <c r="AK30" s="130"/>
      <c r="AL30" s="130"/>
      <c r="AM30" s="130"/>
      <c r="AN30" s="130"/>
      <c r="AO30" s="130"/>
      <c r="AP30" s="6">
        <v>180385230</v>
      </c>
      <c r="AQ30" s="6">
        <v>26100314</v>
      </c>
      <c r="AR30" s="6">
        <v>154284916</v>
      </c>
      <c r="AS30" s="133">
        <v>0</v>
      </c>
      <c r="AT30" s="130"/>
      <c r="AU30" s="139">
        <v>26100314</v>
      </c>
      <c r="AV30" s="130"/>
      <c r="AW30" s="7">
        <v>0</v>
      </c>
      <c r="AX30" s="6">
        <v>26100314</v>
      </c>
      <c r="AY30" s="7">
        <v>0</v>
      </c>
      <c r="AZ30" s="6">
        <v>26100314</v>
      </c>
      <c r="BA30" s="7">
        <v>0</v>
      </c>
      <c r="BB30" s="6">
        <v>26100314</v>
      </c>
      <c r="BC30" s="7">
        <v>0</v>
      </c>
      <c r="BD30" s="7">
        <v>0</v>
      </c>
      <c r="BE30" s="25">
        <f t="shared" si="2"/>
        <v>0.14469207927943989</v>
      </c>
      <c r="BF30" s="25">
        <f t="shared" si="3"/>
        <v>0.14469207927943989</v>
      </c>
      <c r="BG30" s="25">
        <f t="shared" si="4"/>
        <v>0.14469207927943989</v>
      </c>
      <c r="BH30" s="25">
        <f t="shared" si="5"/>
        <v>0.14469207927943989</v>
      </c>
    </row>
    <row r="31" spans="1:60" s="11" customFormat="1" x14ac:dyDescent="0.25">
      <c r="A31" s="136" t="s">
        <v>47</v>
      </c>
      <c r="B31" s="135"/>
      <c r="C31" s="136" t="s">
        <v>48</v>
      </c>
      <c r="D31" s="135"/>
      <c r="E31" s="136" t="s">
        <v>48</v>
      </c>
      <c r="F31" s="135"/>
      <c r="G31" s="136" t="s">
        <v>74</v>
      </c>
      <c r="H31" s="135"/>
      <c r="I31" s="136"/>
      <c r="J31" s="135"/>
      <c r="K31" s="135"/>
      <c r="L31" s="136"/>
      <c r="M31" s="135"/>
      <c r="N31" s="135"/>
      <c r="O31" s="136"/>
      <c r="P31" s="135"/>
      <c r="Q31" s="136"/>
      <c r="R31" s="135"/>
      <c r="S31" s="137" t="s">
        <v>75</v>
      </c>
      <c r="T31" s="135"/>
      <c r="U31" s="135"/>
      <c r="V31" s="135"/>
      <c r="W31" s="135"/>
      <c r="X31" s="135"/>
      <c r="Y31" s="135"/>
      <c r="Z31" s="135"/>
      <c r="AA31" s="136" t="s">
        <v>50</v>
      </c>
      <c r="AB31" s="135"/>
      <c r="AC31" s="135"/>
      <c r="AD31" s="135"/>
      <c r="AE31" s="135"/>
      <c r="AF31" s="136" t="s">
        <v>51</v>
      </c>
      <c r="AG31" s="135"/>
      <c r="AH31" s="135"/>
      <c r="AI31" s="8">
        <v>10</v>
      </c>
      <c r="AJ31" s="138" t="s">
        <v>52</v>
      </c>
      <c r="AK31" s="135"/>
      <c r="AL31" s="135"/>
      <c r="AM31" s="135"/>
      <c r="AN31" s="135"/>
      <c r="AO31" s="135"/>
      <c r="AP31" s="9">
        <v>1651000000</v>
      </c>
      <c r="AQ31" s="9">
        <v>346422855</v>
      </c>
      <c r="AR31" s="9">
        <v>1304577145</v>
      </c>
      <c r="AS31" s="134">
        <v>0</v>
      </c>
      <c r="AT31" s="135"/>
      <c r="AU31" s="140">
        <v>259555547</v>
      </c>
      <c r="AV31" s="135"/>
      <c r="AW31" s="9">
        <v>86867308</v>
      </c>
      <c r="AX31" s="9">
        <v>234987422</v>
      </c>
      <c r="AY31" s="9">
        <v>24568125</v>
      </c>
      <c r="AZ31" s="9">
        <v>234987422</v>
      </c>
      <c r="BA31" s="10">
        <v>0</v>
      </c>
      <c r="BB31" s="9">
        <v>234987422</v>
      </c>
      <c r="BC31" s="10">
        <v>0</v>
      </c>
      <c r="BD31" s="10">
        <v>0</v>
      </c>
      <c r="BE31" s="26">
        <f t="shared" si="2"/>
        <v>0.20982607813446397</v>
      </c>
      <c r="BF31" s="26">
        <f t="shared" si="3"/>
        <v>0.15721111265899454</v>
      </c>
      <c r="BG31" s="26">
        <f t="shared" si="4"/>
        <v>0.14233035857056328</v>
      </c>
      <c r="BH31" s="26">
        <f t="shared" si="5"/>
        <v>0.14233035857056328</v>
      </c>
    </row>
    <row r="32" spans="1:60" x14ac:dyDescent="0.25">
      <c r="A32" s="131" t="s">
        <v>47</v>
      </c>
      <c r="B32" s="130"/>
      <c r="C32" s="131" t="s">
        <v>48</v>
      </c>
      <c r="D32" s="130"/>
      <c r="E32" s="131" t="s">
        <v>48</v>
      </c>
      <c r="F32" s="130"/>
      <c r="G32" s="131" t="s">
        <v>74</v>
      </c>
      <c r="H32" s="130"/>
      <c r="I32" s="131" t="s">
        <v>55</v>
      </c>
      <c r="J32" s="130"/>
      <c r="K32" s="130"/>
      <c r="L32" s="131"/>
      <c r="M32" s="130"/>
      <c r="N32" s="130"/>
      <c r="O32" s="131"/>
      <c r="P32" s="130"/>
      <c r="Q32" s="131"/>
      <c r="R32" s="130"/>
      <c r="S32" s="129" t="s">
        <v>76</v>
      </c>
      <c r="T32" s="130"/>
      <c r="U32" s="130"/>
      <c r="V32" s="130"/>
      <c r="W32" s="130"/>
      <c r="X32" s="130"/>
      <c r="Y32" s="130"/>
      <c r="Z32" s="130"/>
      <c r="AA32" s="131" t="s">
        <v>50</v>
      </c>
      <c r="AB32" s="130"/>
      <c r="AC32" s="130"/>
      <c r="AD32" s="130"/>
      <c r="AE32" s="130"/>
      <c r="AF32" s="131" t="s">
        <v>51</v>
      </c>
      <c r="AG32" s="130"/>
      <c r="AH32" s="130"/>
      <c r="AI32" s="5">
        <v>10</v>
      </c>
      <c r="AJ32" s="132" t="s">
        <v>52</v>
      </c>
      <c r="AK32" s="130"/>
      <c r="AL32" s="130"/>
      <c r="AM32" s="130"/>
      <c r="AN32" s="130"/>
      <c r="AO32" s="130"/>
      <c r="AP32" s="6">
        <v>481990852</v>
      </c>
      <c r="AQ32" s="6">
        <v>98966352</v>
      </c>
      <c r="AR32" s="6">
        <v>383024500</v>
      </c>
      <c r="AS32" s="133">
        <v>0</v>
      </c>
      <c r="AT32" s="130"/>
      <c r="AU32" s="139">
        <v>68523942</v>
      </c>
      <c r="AV32" s="130"/>
      <c r="AW32" s="6">
        <v>30442410</v>
      </c>
      <c r="AX32" s="6">
        <v>68523942</v>
      </c>
      <c r="AY32" s="7">
        <v>0</v>
      </c>
      <c r="AZ32" s="6">
        <v>68523942</v>
      </c>
      <c r="BA32" s="7">
        <v>0</v>
      </c>
      <c r="BB32" s="6">
        <v>68523942</v>
      </c>
      <c r="BC32" s="7">
        <v>0</v>
      </c>
      <c r="BD32" s="7">
        <v>0</v>
      </c>
      <c r="BE32" s="25">
        <f t="shared" si="2"/>
        <v>0.20532827872011147</v>
      </c>
      <c r="BF32" s="25">
        <f t="shared" si="3"/>
        <v>0.14216855302473666</v>
      </c>
      <c r="BG32" s="25">
        <f t="shared" si="4"/>
        <v>0.14216855302473666</v>
      </c>
      <c r="BH32" s="25">
        <f t="shared" si="5"/>
        <v>0.14216855302473666</v>
      </c>
    </row>
    <row r="33" spans="1:60" x14ac:dyDescent="0.25">
      <c r="A33" s="131" t="s">
        <v>47</v>
      </c>
      <c r="B33" s="130"/>
      <c r="C33" s="131" t="s">
        <v>48</v>
      </c>
      <c r="D33" s="130"/>
      <c r="E33" s="131" t="s">
        <v>48</v>
      </c>
      <c r="F33" s="130"/>
      <c r="G33" s="131" t="s">
        <v>74</v>
      </c>
      <c r="H33" s="130"/>
      <c r="I33" s="131" t="s">
        <v>77</v>
      </c>
      <c r="J33" s="130"/>
      <c r="K33" s="130"/>
      <c r="L33" s="131"/>
      <c r="M33" s="130"/>
      <c r="N33" s="130"/>
      <c r="O33" s="131"/>
      <c r="P33" s="130"/>
      <c r="Q33" s="131"/>
      <c r="R33" s="130"/>
      <c r="S33" s="129" t="s">
        <v>78</v>
      </c>
      <c r="T33" s="130"/>
      <c r="U33" s="130"/>
      <c r="V33" s="130"/>
      <c r="W33" s="130"/>
      <c r="X33" s="130"/>
      <c r="Y33" s="130"/>
      <c r="Z33" s="130"/>
      <c r="AA33" s="131" t="s">
        <v>50</v>
      </c>
      <c r="AB33" s="130"/>
      <c r="AC33" s="130"/>
      <c r="AD33" s="130"/>
      <c r="AE33" s="130"/>
      <c r="AF33" s="131" t="s">
        <v>51</v>
      </c>
      <c r="AG33" s="130"/>
      <c r="AH33" s="130"/>
      <c r="AI33" s="5">
        <v>10</v>
      </c>
      <c r="AJ33" s="132" t="s">
        <v>52</v>
      </c>
      <c r="AK33" s="130"/>
      <c r="AL33" s="130"/>
      <c r="AM33" s="130"/>
      <c r="AN33" s="130"/>
      <c r="AO33" s="130"/>
      <c r="AP33" s="6">
        <v>340493520</v>
      </c>
      <c r="AQ33" s="6">
        <v>75898916</v>
      </c>
      <c r="AR33" s="6">
        <v>264594604</v>
      </c>
      <c r="AS33" s="133">
        <v>0</v>
      </c>
      <c r="AT33" s="130"/>
      <c r="AU33" s="139">
        <v>52752718</v>
      </c>
      <c r="AV33" s="130"/>
      <c r="AW33" s="6">
        <v>23146198</v>
      </c>
      <c r="AX33" s="6">
        <v>52752718</v>
      </c>
      <c r="AY33" s="7">
        <v>0</v>
      </c>
      <c r="AZ33" s="6">
        <v>52752718</v>
      </c>
      <c r="BA33" s="7">
        <v>0</v>
      </c>
      <c r="BB33" s="6">
        <v>52752718</v>
      </c>
      <c r="BC33" s="7">
        <v>0</v>
      </c>
      <c r="BD33" s="7">
        <v>0</v>
      </c>
      <c r="BE33" s="25">
        <f t="shared" si="2"/>
        <v>0.22290854756942216</v>
      </c>
      <c r="BF33" s="25">
        <f t="shared" si="3"/>
        <v>0.15493016724664835</v>
      </c>
      <c r="BG33" s="25">
        <f t="shared" si="4"/>
        <v>0.15493016724664835</v>
      </c>
      <c r="BH33" s="25">
        <f t="shared" si="5"/>
        <v>0.15493016724664835</v>
      </c>
    </row>
    <row r="34" spans="1:60" x14ac:dyDescent="0.25">
      <c r="A34" s="131" t="s">
        <v>47</v>
      </c>
      <c r="B34" s="130"/>
      <c r="C34" s="131" t="s">
        <v>48</v>
      </c>
      <c r="D34" s="130"/>
      <c r="E34" s="131" t="s">
        <v>48</v>
      </c>
      <c r="F34" s="130"/>
      <c r="G34" s="131" t="s">
        <v>74</v>
      </c>
      <c r="H34" s="130"/>
      <c r="I34" s="131" t="s">
        <v>58</v>
      </c>
      <c r="J34" s="130"/>
      <c r="K34" s="130"/>
      <c r="L34" s="131"/>
      <c r="M34" s="130"/>
      <c r="N34" s="130"/>
      <c r="O34" s="131"/>
      <c r="P34" s="130"/>
      <c r="Q34" s="131"/>
      <c r="R34" s="130"/>
      <c r="S34" s="129" t="s">
        <v>79</v>
      </c>
      <c r="T34" s="130"/>
      <c r="U34" s="130"/>
      <c r="V34" s="130"/>
      <c r="W34" s="130"/>
      <c r="X34" s="130"/>
      <c r="Y34" s="130"/>
      <c r="Z34" s="130"/>
      <c r="AA34" s="131" t="s">
        <v>50</v>
      </c>
      <c r="AB34" s="130"/>
      <c r="AC34" s="130"/>
      <c r="AD34" s="130"/>
      <c r="AE34" s="130"/>
      <c r="AF34" s="131" t="s">
        <v>51</v>
      </c>
      <c r="AG34" s="130"/>
      <c r="AH34" s="130"/>
      <c r="AI34" s="5">
        <v>10</v>
      </c>
      <c r="AJ34" s="132" t="s">
        <v>52</v>
      </c>
      <c r="AK34" s="130"/>
      <c r="AL34" s="130"/>
      <c r="AM34" s="130"/>
      <c r="AN34" s="130"/>
      <c r="AO34" s="130"/>
      <c r="AP34" s="6">
        <v>400103057</v>
      </c>
      <c r="AQ34" s="6">
        <v>75356785</v>
      </c>
      <c r="AR34" s="6">
        <v>324746272</v>
      </c>
      <c r="AS34" s="133">
        <v>0</v>
      </c>
      <c r="AT34" s="130"/>
      <c r="AU34" s="139">
        <v>75356785</v>
      </c>
      <c r="AV34" s="130"/>
      <c r="AW34" s="7">
        <v>0</v>
      </c>
      <c r="AX34" s="6">
        <v>50788660</v>
      </c>
      <c r="AY34" s="6">
        <v>24568125</v>
      </c>
      <c r="AZ34" s="6">
        <v>50788660</v>
      </c>
      <c r="BA34" s="7">
        <v>0</v>
      </c>
      <c r="BB34" s="6">
        <v>50788660</v>
      </c>
      <c r="BC34" s="7">
        <v>0</v>
      </c>
      <c r="BD34" s="7">
        <v>0</v>
      </c>
      <c r="BE34" s="25">
        <f t="shared" si="2"/>
        <v>0.18834343722597452</v>
      </c>
      <c r="BF34" s="25">
        <f t="shared" si="3"/>
        <v>0.18834343722597452</v>
      </c>
      <c r="BG34" s="25">
        <f t="shared" si="4"/>
        <v>0.12693894513282861</v>
      </c>
      <c r="BH34" s="25">
        <f t="shared" si="5"/>
        <v>0.12693894513282861</v>
      </c>
    </row>
    <row r="35" spans="1:60" x14ac:dyDescent="0.25">
      <c r="A35" s="131" t="s">
        <v>47</v>
      </c>
      <c r="B35" s="130"/>
      <c r="C35" s="131" t="s">
        <v>48</v>
      </c>
      <c r="D35" s="130"/>
      <c r="E35" s="131" t="s">
        <v>48</v>
      </c>
      <c r="F35" s="130"/>
      <c r="G35" s="131" t="s">
        <v>74</v>
      </c>
      <c r="H35" s="130"/>
      <c r="I35" s="131" t="s">
        <v>60</v>
      </c>
      <c r="J35" s="130"/>
      <c r="K35" s="130"/>
      <c r="L35" s="131"/>
      <c r="M35" s="130"/>
      <c r="N35" s="130"/>
      <c r="O35" s="131"/>
      <c r="P35" s="130"/>
      <c r="Q35" s="131"/>
      <c r="R35" s="130"/>
      <c r="S35" s="129" t="s">
        <v>80</v>
      </c>
      <c r="T35" s="130"/>
      <c r="U35" s="130"/>
      <c r="V35" s="130"/>
      <c r="W35" s="130"/>
      <c r="X35" s="130"/>
      <c r="Y35" s="130"/>
      <c r="Z35" s="130"/>
      <c r="AA35" s="131" t="s">
        <v>50</v>
      </c>
      <c r="AB35" s="130"/>
      <c r="AC35" s="130"/>
      <c r="AD35" s="130"/>
      <c r="AE35" s="130"/>
      <c r="AF35" s="131" t="s">
        <v>51</v>
      </c>
      <c r="AG35" s="130"/>
      <c r="AH35" s="130"/>
      <c r="AI35" s="5">
        <v>10</v>
      </c>
      <c r="AJ35" s="132" t="s">
        <v>52</v>
      </c>
      <c r="AK35" s="130"/>
      <c r="AL35" s="130"/>
      <c r="AM35" s="130"/>
      <c r="AN35" s="130"/>
      <c r="AO35" s="130"/>
      <c r="AP35" s="6">
        <v>176849230</v>
      </c>
      <c r="AQ35" s="6">
        <v>36245800</v>
      </c>
      <c r="AR35" s="6">
        <v>140603430</v>
      </c>
      <c r="AS35" s="133">
        <v>0</v>
      </c>
      <c r="AT35" s="130"/>
      <c r="AU35" s="139">
        <v>22499500</v>
      </c>
      <c r="AV35" s="130"/>
      <c r="AW35" s="6">
        <v>13746300</v>
      </c>
      <c r="AX35" s="6">
        <v>22499500</v>
      </c>
      <c r="AY35" s="7">
        <v>0</v>
      </c>
      <c r="AZ35" s="6">
        <v>22499500</v>
      </c>
      <c r="BA35" s="7">
        <v>0</v>
      </c>
      <c r="BB35" s="6">
        <v>22499500</v>
      </c>
      <c r="BC35" s="7">
        <v>0</v>
      </c>
      <c r="BD35" s="7">
        <v>0</v>
      </c>
      <c r="BE35" s="25">
        <f t="shared" si="2"/>
        <v>0.20495311175513742</v>
      </c>
      <c r="BF35" s="25">
        <f t="shared" si="3"/>
        <v>0.12722418978018735</v>
      </c>
      <c r="BG35" s="25">
        <f t="shared" si="4"/>
        <v>0.12722418978018735</v>
      </c>
      <c r="BH35" s="25">
        <f t="shared" si="5"/>
        <v>0.12722418978018735</v>
      </c>
    </row>
    <row r="36" spans="1:60" x14ac:dyDescent="0.25">
      <c r="A36" s="131" t="s">
        <v>47</v>
      </c>
      <c r="B36" s="130"/>
      <c r="C36" s="131" t="s">
        <v>48</v>
      </c>
      <c r="D36" s="130"/>
      <c r="E36" s="131" t="s">
        <v>48</v>
      </c>
      <c r="F36" s="130"/>
      <c r="G36" s="131" t="s">
        <v>74</v>
      </c>
      <c r="H36" s="130"/>
      <c r="I36" s="131" t="s">
        <v>62</v>
      </c>
      <c r="J36" s="130"/>
      <c r="K36" s="130"/>
      <c r="L36" s="131"/>
      <c r="M36" s="130"/>
      <c r="N36" s="130"/>
      <c r="O36" s="131"/>
      <c r="P36" s="130"/>
      <c r="Q36" s="131"/>
      <c r="R36" s="130"/>
      <c r="S36" s="129" t="s">
        <v>81</v>
      </c>
      <c r="T36" s="130"/>
      <c r="U36" s="130"/>
      <c r="V36" s="130"/>
      <c r="W36" s="130"/>
      <c r="X36" s="130"/>
      <c r="Y36" s="130"/>
      <c r="Z36" s="130"/>
      <c r="AA36" s="131" t="s">
        <v>50</v>
      </c>
      <c r="AB36" s="130"/>
      <c r="AC36" s="130"/>
      <c r="AD36" s="130"/>
      <c r="AE36" s="130"/>
      <c r="AF36" s="131" t="s">
        <v>51</v>
      </c>
      <c r="AG36" s="130"/>
      <c r="AH36" s="130"/>
      <c r="AI36" s="5">
        <v>10</v>
      </c>
      <c r="AJ36" s="132" t="s">
        <v>52</v>
      </c>
      <c r="AK36" s="130"/>
      <c r="AL36" s="130"/>
      <c r="AM36" s="130"/>
      <c r="AN36" s="130"/>
      <c r="AO36" s="130"/>
      <c r="AP36" s="6">
        <v>32564852</v>
      </c>
      <c r="AQ36" s="6">
        <v>7142600</v>
      </c>
      <c r="AR36" s="6">
        <v>25422252</v>
      </c>
      <c r="AS36" s="133">
        <v>0</v>
      </c>
      <c r="AT36" s="130"/>
      <c r="AU36" s="139">
        <v>4796100</v>
      </c>
      <c r="AV36" s="130"/>
      <c r="AW36" s="6">
        <v>2346500</v>
      </c>
      <c r="AX36" s="6">
        <v>4796100</v>
      </c>
      <c r="AY36" s="7">
        <v>0</v>
      </c>
      <c r="AZ36" s="6">
        <v>4796100</v>
      </c>
      <c r="BA36" s="7">
        <v>0</v>
      </c>
      <c r="BB36" s="6">
        <v>4796100</v>
      </c>
      <c r="BC36" s="7">
        <v>0</v>
      </c>
      <c r="BD36" s="7">
        <v>0</v>
      </c>
      <c r="BE36" s="25">
        <f t="shared" si="2"/>
        <v>0.21933463723403379</v>
      </c>
      <c r="BF36" s="25">
        <f t="shared" si="3"/>
        <v>0.14727842153251611</v>
      </c>
      <c r="BG36" s="25">
        <f t="shared" si="4"/>
        <v>0.14727842153251611</v>
      </c>
      <c r="BH36" s="25">
        <f t="shared" si="5"/>
        <v>0.14727842153251611</v>
      </c>
    </row>
    <row r="37" spans="1:60" x14ac:dyDescent="0.25">
      <c r="A37" s="131" t="s">
        <v>47</v>
      </c>
      <c r="B37" s="130"/>
      <c r="C37" s="131" t="s">
        <v>48</v>
      </c>
      <c r="D37" s="130"/>
      <c r="E37" s="131" t="s">
        <v>48</v>
      </c>
      <c r="F37" s="130"/>
      <c r="G37" s="131" t="s">
        <v>74</v>
      </c>
      <c r="H37" s="130"/>
      <c r="I37" s="131" t="s">
        <v>64</v>
      </c>
      <c r="J37" s="130"/>
      <c r="K37" s="130"/>
      <c r="L37" s="131"/>
      <c r="M37" s="130"/>
      <c r="N37" s="130"/>
      <c r="O37" s="131"/>
      <c r="P37" s="130"/>
      <c r="Q37" s="131"/>
      <c r="R37" s="130"/>
      <c r="S37" s="129" t="s">
        <v>82</v>
      </c>
      <c r="T37" s="130"/>
      <c r="U37" s="130"/>
      <c r="V37" s="130"/>
      <c r="W37" s="130"/>
      <c r="X37" s="130"/>
      <c r="Y37" s="130"/>
      <c r="Z37" s="130"/>
      <c r="AA37" s="131" t="s">
        <v>50</v>
      </c>
      <c r="AB37" s="130"/>
      <c r="AC37" s="130"/>
      <c r="AD37" s="130"/>
      <c r="AE37" s="130"/>
      <c r="AF37" s="131" t="s">
        <v>51</v>
      </c>
      <c r="AG37" s="130"/>
      <c r="AH37" s="130"/>
      <c r="AI37" s="5">
        <v>10</v>
      </c>
      <c r="AJ37" s="132" t="s">
        <v>52</v>
      </c>
      <c r="AK37" s="130"/>
      <c r="AL37" s="130"/>
      <c r="AM37" s="130"/>
      <c r="AN37" s="130"/>
      <c r="AO37" s="130"/>
      <c r="AP37" s="6">
        <v>131136922</v>
      </c>
      <c r="AQ37" s="6">
        <v>34682702</v>
      </c>
      <c r="AR37" s="6">
        <v>96454220</v>
      </c>
      <c r="AS37" s="133">
        <v>0</v>
      </c>
      <c r="AT37" s="130"/>
      <c r="AU37" s="139">
        <v>24372202</v>
      </c>
      <c r="AV37" s="130"/>
      <c r="AW37" s="6">
        <v>10310500</v>
      </c>
      <c r="AX37" s="6">
        <v>24372202</v>
      </c>
      <c r="AY37" s="7">
        <v>0</v>
      </c>
      <c r="AZ37" s="6">
        <v>24372202</v>
      </c>
      <c r="BA37" s="7">
        <v>0</v>
      </c>
      <c r="BB37" s="6">
        <v>24372202</v>
      </c>
      <c r="BC37" s="7">
        <v>0</v>
      </c>
      <c r="BD37" s="7">
        <v>0</v>
      </c>
      <c r="BE37" s="25">
        <f t="shared" si="2"/>
        <v>0.26447701738797863</v>
      </c>
      <c r="BF37" s="25">
        <f t="shared" si="3"/>
        <v>0.18585308872813106</v>
      </c>
      <c r="BG37" s="25">
        <f t="shared" si="4"/>
        <v>0.18585308872813106</v>
      </c>
      <c r="BH37" s="25">
        <f t="shared" si="5"/>
        <v>0.18585308872813106</v>
      </c>
    </row>
    <row r="38" spans="1:60" x14ac:dyDescent="0.25">
      <c r="A38" s="131" t="s">
        <v>47</v>
      </c>
      <c r="B38" s="130"/>
      <c r="C38" s="131" t="s">
        <v>48</v>
      </c>
      <c r="D38" s="130"/>
      <c r="E38" s="131" t="s">
        <v>48</v>
      </c>
      <c r="F38" s="130"/>
      <c r="G38" s="131" t="s">
        <v>74</v>
      </c>
      <c r="H38" s="130"/>
      <c r="I38" s="131" t="s">
        <v>66</v>
      </c>
      <c r="J38" s="130"/>
      <c r="K38" s="130"/>
      <c r="L38" s="131"/>
      <c r="M38" s="130"/>
      <c r="N38" s="130"/>
      <c r="O38" s="131"/>
      <c r="P38" s="130"/>
      <c r="Q38" s="131"/>
      <c r="R38" s="130"/>
      <c r="S38" s="129" t="s">
        <v>83</v>
      </c>
      <c r="T38" s="130"/>
      <c r="U38" s="130"/>
      <c r="V38" s="130"/>
      <c r="W38" s="130"/>
      <c r="X38" s="130"/>
      <c r="Y38" s="130"/>
      <c r="Z38" s="130"/>
      <c r="AA38" s="131" t="s">
        <v>50</v>
      </c>
      <c r="AB38" s="130"/>
      <c r="AC38" s="130"/>
      <c r="AD38" s="130"/>
      <c r="AE38" s="130"/>
      <c r="AF38" s="131" t="s">
        <v>51</v>
      </c>
      <c r="AG38" s="130"/>
      <c r="AH38" s="130"/>
      <c r="AI38" s="5">
        <v>10</v>
      </c>
      <c r="AJ38" s="132" t="s">
        <v>52</v>
      </c>
      <c r="AK38" s="130"/>
      <c r="AL38" s="130"/>
      <c r="AM38" s="130"/>
      <c r="AN38" s="130"/>
      <c r="AO38" s="130"/>
      <c r="AP38" s="6">
        <v>87861567</v>
      </c>
      <c r="AQ38" s="6">
        <v>18129700</v>
      </c>
      <c r="AR38" s="6">
        <v>69731867</v>
      </c>
      <c r="AS38" s="133">
        <v>0</v>
      </c>
      <c r="AT38" s="130"/>
      <c r="AU38" s="139">
        <v>11254300</v>
      </c>
      <c r="AV38" s="130"/>
      <c r="AW38" s="6">
        <v>6875400</v>
      </c>
      <c r="AX38" s="6">
        <v>11254300</v>
      </c>
      <c r="AY38" s="7">
        <v>0</v>
      </c>
      <c r="AZ38" s="6">
        <v>11254300</v>
      </c>
      <c r="BA38" s="7">
        <v>0</v>
      </c>
      <c r="BB38" s="6">
        <v>11254300</v>
      </c>
      <c r="BC38" s="7">
        <v>0</v>
      </c>
      <c r="BD38" s="7">
        <v>0</v>
      </c>
      <c r="BE38" s="25">
        <f t="shared" si="2"/>
        <v>0.20634391826860998</v>
      </c>
      <c r="BF38" s="25">
        <f t="shared" si="3"/>
        <v>0.12809127340057572</v>
      </c>
      <c r="BG38" s="25">
        <f t="shared" si="4"/>
        <v>0.12809127340057572</v>
      </c>
      <c r="BH38" s="25">
        <f t="shared" si="5"/>
        <v>0.12809127340057572</v>
      </c>
    </row>
    <row r="39" spans="1:60" s="11" customFormat="1" x14ac:dyDescent="0.25">
      <c r="A39" s="136" t="s">
        <v>47</v>
      </c>
      <c r="B39" s="135"/>
      <c r="C39" s="136" t="s">
        <v>48</v>
      </c>
      <c r="D39" s="135"/>
      <c r="E39" s="136" t="s">
        <v>48</v>
      </c>
      <c r="F39" s="135"/>
      <c r="G39" s="136" t="s">
        <v>84</v>
      </c>
      <c r="H39" s="135"/>
      <c r="I39" s="136"/>
      <c r="J39" s="135"/>
      <c r="K39" s="135"/>
      <c r="L39" s="136"/>
      <c r="M39" s="135"/>
      <c r="N39" s="135"/>
      <c r="O39" s="136"/>
      <c r="P39" s="135"/>
      <c r="Q39" s="136"/>
      <c r="R39" s="135"/>
      <c r="S39" s="137" t="s">
        <v>85</v>
      </c>
      <c r="T39" s="135"/>
      <c r="U39" s="135"/>
      <c r="V39" s="135"/>
      <c r="W39" s="135"/>
      <c r="X39" s="135"/>
      <c r="Y39" s="135"/>
      <c r="Z39" s="135"/>
      <c r="AA39" s="136" t="s">
        <v>50</v>
      </c>
      <c r="AB39" s="135"/>
      <c r="AC39" s="135"/>
      <c r="AD39" s="135"/>
      <c r="AE39" s="135"/>
      <c r="AF39" s="136" t="s">
        <v>51</v>
      </c>
      <c r="AG39" s="135"/>
      <c r="AH39" s="135"/>
      <c r="AI39" s="8">
        <v>10</v>
      </c>
      <c r="AJ39" s="138" t="s">
        <v>52</v>
      </c>
      <c r="AK39" s="135"/>
      <c r="AL39" s="135"/>
      <c r="AM39" s="135"/>
      <c r="AN39" s="135"/>
      <c r="AO39" s="135"/>
      <c r="AP39" s="9">
        <v>703000000</v>
      </c>
      <c r="AQ39" s="9">
        <v>101300000</v>
      </c>
      <c r="AR39" s="9">
        <v>601700000</v>
      </c>
      <c r="AS39" s="134">
        <v>0</v>
      </c>
      <c r="AT39" s="135"/>
      <c r="AU39" s="140">
        <v>101300000</v>
      </c>
      <c r="AV39" s="135"/>
      <c r="AW39" s="10">
        <v>0</v>
      </c>
      <c r="AX39" s="9">
        <v>101300000</v>
      </c>
      <c r="AY39" s="10">
        <v>0</v>
      </c>
      <c r="AZ39" s="9">
        <v>101300000</v>
      </c>
      <c r="BA39" s="10">
        <v>0</v>
      </c>
      <c r="BB39" s="9">
        <v>101300000</v>
      </c>
      <c r="BC39" s="10">
        <v>0</v>
      </c>
      <c r="BD39" s="10">
        <v>0</v>
      </c>
      <c r="BE39" s="26">
        <f t="shared" si="2"/>
        <v>0.14409672830725462</v>
      </c>
      <c r="BF39" s="26">
        <f t="shared" si="3"/>
        <v>0.14409672830725462</v>
      </c>
      <c r="BG39" s="26">
        <f t="shared" si="4"/>
        <v>0.14409672830725462</v>
      </c>
      <c r="BH39" s="26">
        <f t="shared" si="5"/>
        <v>0.14409672830725462</v>
      </c>
    </row>
    <row r="40" spans="1:60" x14ac:dyDescent="0.25">
      <c r="A40" s="131" t="s">
        <v>47</v>
      </c>
      <c r="B40" s="130"/>
      <c r="C40" s="131" t="s">
        <v>48</v>
      </c>
      <c r="D40" s="130"/>
      <c r="E40" s="131" t="s">
        <v>48</v>
      </c>
      <c r="F40" s="130"/>
      <c r="G40" s="131" t="s">
        <v>84</v>
      </c>
      <c r="H40" s="130"/>
      <c r="I40" s="131" t="s">
        <v>55</v>
      </c>
      <c r="J40" s="130"/>
      <c r="K40" s="130"/>
      <c r="L40" s="131"/>
      <c r="M40" s="130"/>
      <c r="N40" s="130"/>
      <c r="O40" s="131"/>
      <c r="P40" s="130"/>
      <c r="Q40" s="131"/>
      <c r="R40" s="130"/>
      <c r="S40" s="129" t="s">
        <v>86</v>
      </c>
      <c r="T40" s="130"/>
      <c r="U40" s="130"/>
      <c r="V40" s="130"/>
      <c r="W40" s="130"/>
      <c r="X40" s="130"/>
      <c r="Y40" s="130"/>
      <c r="Z40" s="130"/>
      <c r="AA40" s="131" t="s">
        <v>50</v>
      </c>
      <c r="AB40" s="130"/>
      <c r="AC40" s="130"/>
      <c r="AD40" s="130"/>
      <c r="AE40" s="130"/>
      <c r="AF40" s="131" t="s">
        <v>51</v>
      </c>
      <c r="AG40" s="130"/>
      <c r="AH40" s="130"/>
      <c r="AI40" s="5">
        <v>10</v>
      </c>
      <c r="AJ40" s="132" t="s">
        <v>52</v>
      </c>
      <c r="AK40" s="130"/>
      <c r="AL40" s="130"/>
      <c r="AM40" s="130"/>
      <c r="AN40" s="130"/>
      <c r="AO40" s="130"/>
      <c r="AP40" s="6">
        <v>277424143</v>
      </c>
      <c r="AQ40" s="6">
        <v>40452846</v>
      </c>
      <c r="AR40" s="6">
        <v>236971297</v>
      </c>
      <c r="AS40" s="133">
        <v>0</v>
      </c>
      <c r="AT40" s="130"/>
      <c r="AU40" s="139">
        <v>40452846</v>
      </c>
      <c r="AV40" s="130"/>
      <c r="AW40" s="7">
        <v>0</v>
      </c>
      <c r="AX40" s="6">
        <v>40452846</v>
      </c>
      <c r="AY40" s="7">
        <v>0</v>
      </c>
      <c r="AZ40" s="6">
        <v>40452846</v>
      </c>
      <c r="BA40" s="7">
        <v>0</v>
      </c>
      <c r="BB40" s="6">
        <v>40452846</v>
      </c>
      <c r="BC40" s="7">
        <v>0</v>
      </c>
      <c r="BD40" s="7">
        <v>0</v>
      </c>
      <c r="BE40" s="25">
        <f t="shared" si="2"/>
        <v>0.14581588164084192</v>
      </c>
      <c r="BF40" s="25">
        <f t="shared" si="3"/>
        <v>0.14581588164084192</v>
      </c>
      <c r="BG40" s="25">
        <f t="shared" si="4"/>
        <v>0.14581588164084192</v>
      </c>
      <c r="BH40" s="25">
        <f t="shared" si="5"/>
        <v>0.14581588164084192</v>
      </c>
    </row>
    <row r="41" spans="1:60" x14ac:dyDescent="0.25">
      <c r="A41" s="131" t="s">
        <v>47</v>
      </c>
      <c r="B41" s="130"/>
      <c r="C41" s="131" t="s">
        <v>48</v>
      </c>
      <c r="D41" s="130"/>
      <c r="E41" s="131" t="s">
        <v>48</v>
      </c>
      <c r="F41" s="130"/>
      <c r="G41" s="131" t="s">
        <v>84</v>
      </c>
      <c r="H41" s="130"/>
      <c r="I41" s="131" t="s">
        <v>55</v>
      </c>
      <c r="J41" s="130"/>
      <c r="K41" s="130"/>
      <c r="L41" s="131" t="s">
        <v>55</v>
      </c>
      <c r="M41" s="130"/>
      <c r="N41" s="130"/>
      <c r="O41" s="131"/>
      <c r="P41" s="130"/>
      <c r="Q41" s="131"/>
      <c r="R41" s="130"/>
      <c r="S41" s="129" t="s">
        <v>87</v>
      </c>
      <c r="T41" s="130"/>
      <c r="U41" s="130"/>
      <c r="V41" s="130"/>
      <c r="W41" s="130"/>
      <c r="X41" s="130"/>
      <c r="Y41" s="130"/>
      <c r="Z41" s="130"/>
      <c r="AA41" s="131" t="s">
        <v>50</v>
      </c>
      <c r="AB41" s="130"/>
      <c r="AC41" s="130"/>
      <c r="AD41" s="130"/>
      <c r="AE41" s="130"/>
      <c r="AF41" s="131" t="s">
        <v>51</v>
      </c>
      <c r="AG41" s="130"/>
      <c r="AH41" s="130"/>
      <c r="AI41" s="5">
        <v>10</v>
      </c>
      <c r="AJ41" s="132" t="s">
        <v>52</v>
      </c>
      <c r="AK41" s="130"/>
      <c r="AL41" s="130"/>
      <c r="AM41" s="130"/>
      <c r="AN41" s="130"/>
      <c r="AO41" s="130"/>
      <c r="AP41" s="6">
        <v>238437776</v>
      </c>
      <c r="AQ41" s="6">
        <v>29081951</v>
      </c>
      <c r="AR41" s="6">
        <v>209355825</v>
      </c>
      <c r="AS41" s="133">
        <v>0</v>
      </c>
      <c r="AT41" s="130"/>
      <c r="AU41" s="139">
        <v>29081951</v>
      </c>
      <c r="AV41" s="130"/>
      <c r="AW41" s="7">
        <v>0</v>
      </c>
      <c r="AX41" s="6">
        <v>29081951</v>
      </c>
      <c r="AY41" s="7">
        <v>0</v>
      </c>
      <c r="AZ41" s="6">
        <v>29081951</v>
      </c>
      <c r="BA41" s="7">
        <v>0</v>
      </c>
      <c r="BB41" s="6">
        <v>29081951</v>
      </c>
      <c r="BC41" s="7">
        <v>0</v>
      </c>
      <c r="BD41" s="7">
        <v>0</v>
      </c>
      <c r="BE41" s="25">
        <f t="shared" si="2"/>
        <v>0.12196872277486769</v>
      </c>
      <c r="BF41" s="25">
        <f t="shared" si="3"/>
        <v>0.12196872277486769</v>
      </c>
      <c r="BG41" s="25">
        <f t="shared" si="4"/>
        <v>0.12196872277486769</v>
      </c>
      <c r="BH41" s="25">
        <f t="shared" si="5"/>
        <v>0.12196872277486769</v>
      </c>
    </row>
    <row r="42" spans="1:60" x14ac:dyDescent="0.25">
      <c r="A42" s="131" t="s">
        <v>47</v>
      </c>
      <c r="B42" s="130"/>
      <c r="C42" s="131" t="s">
        <v>48</v>
      </c>
      <c r="D42" s="130"/>
      <c r="E42" s="131" t="s">
        <v>48</v>
      </c>
      <c r="F42" s="130"/>
      <c r="G42" s="131" t="s">
        <v>84</v>
      </c>
      <c r="H42" s="130"/>
      <c r="I42" s="131" t="s">
        <v>55</v>
      </c>
      <c r="J42" s="130"/>
      <c r="K42" s="130"/>
      <c r="L42" s="131" t="s">
        <v>77</v>
      </c>
      <c r="M42" s="130"/>
      <c r="N42" s="130"/>
      <c r="O42" s="131"/>
      <c r="P42" s="130"/>
      <c r="Q42" s="131"/>
      <c r="R42" s="130"/>
      <c r="S42" s="129" t="s">
        <v>88</v>
      </c>
      <c r="T42" s="130"/>
      <c r="U42" s="130"/>
      <c r="V42" s="130"/>
      <c r="W42" s="130"/>
      <c r="X42" s="130"/>
      <c r="Y42" s="130"/>
      <c r="Z42" s="130"/>
      <c r="AA42" s="131" t="s">
        <v>50</v>
      </c>
      <c r="AB42" s="130"/>
      <c r="AC42" s="130"/>
      <c r="AD42" s="130"/>
      <c r="AE42" s="130"/>
      <c r="AF42" s="131" t="s">
        <v>51</v>
      </c>
      <c r="AG42" s="130"/>
      <c r="AH42" s="130"/>
      <c r="AI42" s="5">
        <v>10</v>
      </c>
      <c r="AJ42" s="132" t="s">
        <v>52</v>
      </c>
      <c r="AK42" s="130"/>
      <c r="AL42" s="130"/>
      <c r="AM42" s="130"/>
      <c r="AN42" s="130"/>
      <c r="AO42" s="130"/>
      <c r="AP42" s="6">
        <v>18134327</v>
      </c>
      <c r="AQ42" s="6">
        <v>8149308</v>
      </c>
      <c r="AR42" s="6">
        <v>9985019</v>
      </c>
      <c r="AS42" s="133">
        <v>0</v>
      </c>
      <c r="AT42" s="130"/>
      <c r="AU42" s="139">
        <v>8149308</v>
      </c>
      <c r="AV42" s="130"/>
      <c r="AW42" s="7">
        <v>0</v>
      </c>
      <c r="AX42" s="6">
        <v>8149308</v>
      </c>
      <c r="AY42" s="7">
        <v>0</v>
      </c>
      <c r="AZ42" s="6">
        <v>8149308</v>
      </c>
      <c r="BA42" s="7">
        <v>0</v>
      </c>
      <c r="BB42" s="6">
        <v>8149308</v>
      </c>
      <c r="BC42" s="7">
        <v>0</v>
      </c>
      <c r="BD42" s="7">
        <v>0</v>
      </c>
      <c r="BE42" s="25">
        <f t="shared" si="2"/>
        <v>0.44938574229967287</v>
      </c>
      <c r="BF42" s="25">
        <f t="shared" si="3"/>
        <v>0.44938574229967287</v>
      </c>
      <c r="BG42" s="25">
        <f t="shared" si="4"/>
        <v>0.44938574229967287</v>
      </c>
      <c r="BH42" s="25">
        <f t="shared" si="5"/>
        <v>0.44938574229967287</v>
      </c>
    </row>
    <row r="43" spans="1:60" x14ac:dyDescent="0.25">
      <c r="A43" s="131" t="s">
        <v>47</v>
      </c>
      <c r="B43" s="130"/>
      <c r="C43" s="131" t="s">
        <v>48</v>
      </c>
      <c r="D43" s="130"/>
      <c r="E43" s="131" t="s">
        <v>48</v>
      </c>
      <c r="F43" s="130"/>
      <c r="G43" s="131" t="s">
        <v>84</v>
      </c>
      <c r="H43" s="130"/>
      <c r="I43" s="131" t="s">
        <v>55</v>
      </c>
      <c r="J43" s="130"/>
      <c r="K43" s="130"/>
      <c r="L43" s="131" t="s">
        <v>58</v>
      </c>
      <c r="M43" s="130"/>
      <c r="N43" s="130"/>
      <c r="O43" s="131"/>
      <c r="P43" s="130"/>
      <c r="Q43" s="131"/>
      <c r="R43" s="130"/>
      <c r="S43" s="129" t="s">
        <v>89</v>
      </c>
      <c r="T43" s="130"/>
      <c r="U43" s="130"/>
      <c r="V43" s="130"/>
      <c r="W43" s="130"/>
      <c r="X43" s="130"/>
      <c r="Y43" s="130"/>
      <c r="Z43" s="130"/>
      <c r="AA43" s="131" t="s">
        <v>50</v>
      </c>
      <c r="AB43" s="130"/>
      <c r="AC43" s="130"/>
      <c r="AD43" s="130"/>
      <c r="AE43" s="130"/>
      <c r="AF43" s="131" t="s">
        <v>51</v>
      </c>
      <c r="AG43" s="130"/>
      <c r="AH43" s="130"/>
      <c r="AI43" s="5">
        <v>10</v>
      </c>
      <c r="AJ43" s="132" t="s">
        <v>52</v>
      </c>
      <c r="AK43" s="130"/>
      <c r="AL43" s="130"/>
      <c r="AM43" s="130"/>
      <c r="AN43" s="130"/>
      <c r="AO43" s="130"/>
      <c r="AP43" s="6">
        <v>20852040</v>
      </c>
      <c r="AQ43" s="6">
        <v>3221587</v>
      </c>
      <c r="AR43" s="6">
        <v>17630453</v>
      </c>
      <c r="AS43" s="133">
        <v>0</v>
      </c>
      <c r="AT43" s="130"/>
      <c r="AU43" s="139">
        <v>3221587</v>
      </c>
      <c r="AV43" s="130"/>
      <c r="AW43" s="7">
        <v>0</v>
      </c>
      <c r="AX43" s="6">
        <v>3221587</v>
      </c>
      <c r="AY43" s="7">
        <v>0</v>
      </c>
      <c r="AZ43" s="6">
        <v>3221587</v>
      </c>
      <c r="BA43" s="7">
        <v>0</v>
      </c>
      <c r="BB43" s="6">
        <v>3221587</v>
      </c>
      <c r="BC43" s="7">
        <v>0</v>
      </c>
      <c r="BD43" s="7">
        <v>0</v>
      </c>
      <c r="BE43" s="25">
        <f t="shared" si="2"/>
        <v>0.15449744965001025</v>
      </c>
      <c r="BF43" s="25">
        <f t="shared" si="3"/>
        <v>0.15449744965001025</v>
      </c>
      <c r="BG43" s="25">
        <f t="shared" si="4"/>
        <v>0.15449744965001025</v>
      </c>
      <c r="BH43" s="25">
        <f t="shared" si="5"/>
        <v>0.15449744965001025</v>
      </c>
    </row>
    <row r="44" spans="1:60" x14ac:dyDescent="0.25">
      <c r="A44" s="131" t="s">
        <v>47</v>
      </c>
      <c r="B44" s="130"/>
      <c r="C44" s="131" t="s">
        <v>48</v>
      </c>
      <c r="D44" s="130"/>
      <c r="E44" s="131" t="s">
        <v>48</v>
      </c>
      <c r="F44" s="130"/>
      <c r="G44" s="131" t="s">
        <v>84</v>
      </c>
      <c r="H44" s="130"/>
      <c r="I44" s="131" t="s">
        <v>77</v>
      </c>
      <c r="J44" s="130"/>
      <c r="K44" s="130"/>
      <c r="L44" s="131"/>
      <c r="M44" s="130"/>
      <c r="N44" s="130"/>
      <c r="O44" s="131"/>
      <c r="P44" s="130"/>
      <c r="Q44" s="131"/>
      <c r="R44" s="130"/>
      <c r="S44" s="129" t="s">
        <v>90</v>
      </c>
      <c r="T44" s="130"/>
      <c r="U44" s="130"/>
      <c r="V44" s="130"/>
      <c r="W44" s="130"/>
      <c r="X44" s="130"/>
      <c r="Y44" s="130"/>
      <c r="Z44" s="130"/>
      <c r="AA44" s="131" t="s">
        <v>50</v>
      </c>
      <c r="AB44" s="130"/>
      <c r="AC44" s="130"/>
      <c r="AD44" s="130"/>
      <c r="AE44" s="130"/>
      <c r="AF44" s="131" t="s">
        <v>51</v>
      </c>
      <c r="AG44" s="130"/>
      <c r="AH44" s="130"/>
      <c r="AI44" s="5">
        <v>10</v>
      </c>
      <c r="AJ44" s="132" t="s">
        <v>52</v>
      </c>
      <c r="AK44" s="130"/>
      <c r="AL44" s="130"/>
      <c r="AM44" s="130"/>
      <c r="AN44" s="130"/>
      <c r="AO44" s="130"/>
      <c r="AP44" s="6">
        <v>230564863</v>
      </c>
      <c r="AQ44" s="6">
        <v>39605722</v>
      </c>
      <c r="AR44" s="6">
        <v>190959141</v>
      </c>
      <c r="AS44" s="133">
        <v>0</v>
      </c>
      <c r="AT44" s="130"/>
      <c r="AU44" s="139">
        <v>39605722</v>
      </c>
      <c r="AV44" s="130"/>
      <c r="AW44" s="7">
        <v>0</v>
      </c>
      <c r="AX44" s="6">
        <v>39605722</v>
      </c>
      <c r="AY44" s="7">
        <v>0</v>
      </c>
      <c r="AZ44" s="6">
        <v>39605722</v>
      </c>
      <c r="BA44" s="7">
        <v>0</v>
      </c>
      <c r="BB44" s="6">
        <v>39605722</v>
      </c>
      <c r="BC44" s="7">
        <v>0</v>
      </c>
      <c r="BD44" s="7">
        <v>0</v>
      </c>
      <c r="BE44" s="25">
        <f t="shared" si="2"/>
        <v>0.1717769198856636</v>
      </c>
      <c r="BF44" s="25">
        <f t="shared" si="3"/>
        <v>0.1717769198856636</v>
      </c>
      <c r="BG44" s="25">
        <f t="shared" si="4"/>
        <v>0.1717769198856636</v>
      </c>
      <c r="BH44" s="25">
        <f t="shared" si="5"/>
        <v>0.1717769198856636</v>
      </c>
    </row>
    <row r="45" spans="1:60" x14ac:dyDescent="0.25">
      <c r="A45" s="131" t="s">
        <v>47</v>
      </c>
      <c r="B45" s="130"/>
      <c r="C45" s="131" t="s">
        <v>48</v>
      </c>
      <c r="D45" s="130"/>
      <c r="E45" s="131" t="s">
        <v>48</v>
      </c>
      <c r="F45" s="130"/>
      <c r="G45" s="131" t="s">
        <v>84</v>
      </c>
      <c r="H45" s="130"/>
      <c r="I45" s="131" t="s">
        <v>91</v>
      </c>
      <c r="J45" s="130"/>
      <c r="K45" s="130"/>
      <c r="L45" s="131"/>
      <c r="M45" s="130"/>
      <c r="N45" s="130"/>
      <c r="O45" s="131"/>
      <c r="P45" s="130"/>
      <c r="Q45" s="131"/>
      <c r="R45" s="130"/>
      <c r="S45" s="129" t="s">
        <v>92</v>
      </c>
      <c r="T45" s="130"/>
      <c r="U45" s="130"/>
      <c r="V45" s="130"/>
      <c r="W45" s="130"/>
      <c r="X45" s="130"/>
      <c r="Y45" s="130"/>
      <c r="Z45" s="130"/>
      <c r="AA45" s="131" t="s">
        <v>50</v>
      </c>
      <c r="AB45" s="130"/>
      <c r="AC45" s="130"/>
      <c r="AD45" s="130"/>
      <c r="AE45" s="130"/>
      <c r="AF45" s="131" t="s">
        <v>51</v>
      </c>
      <c r="AG45" s="130"/>
      <c r="AH45" s="130"/>
      <c r="AI45" s="5">
        <v>10</v>
      </c>
      <c r="AJ45" s="132" t="s">
        <v>52</v>
      </c>
      <c r="AK45" s="130"/>
      <c r="AL45" s="130"/>
      <c r="AM45" s="130"/>
      <c r="AN45" s="130"/>
      <c r="AO45" s="130"/>
      <c r="AP45" s="6">
        <v>111639844</v>
      </c>
      <c r="AQ45" s="6">
        <v>21241432</v>
      </c>
      <c r="AR45" s="6">
        <v>90398412</v>
      </c>
      <c r="AS45" s="133">
        <v>0</v>
      </c>
      <c r="AT45" s="130"/>
      <c r="AU45" s="139">
        <v>21241432</v>
      </c>
      <c r="AV45" s="130"/>
      <c r="AW45" s="7">
        <v>0</v>
      </c>
      <c r="AX45" s="6">
        <v>21241432</v>
      </c>
      <c r="AY45" s="7">
        <v>0</v>
      </c>
      <c r="AZ45" s="6">
        <v>21241432</v>
      </c>
      <c r="BA45" s="7">
        <v>0</v>
      </c>
      <c r="BB45" s="6">
        <v>21241432</v>
      </c>
      <c r="BC45" s="7">
        <v>0</v>
      </c>
      <c r="BD45" s="7">
        <v>0</v>
      </c>
      <c r="BE45" s="25">
        <f t="shared" si="2"/>
        <v>0.19026748192159781</v>
      </c>
      <c r="BF45" s="25">
        <f t="shared" si="3"/>
        <v>0.19026748192159781</v>
      </c>
      <c r="BG45" s="25">
        <f t="shared" si="4"/>
        <v>0.19026748192159781</v>
      </c>
      <c r="BH45" s="25">
        <f t="shared" si="5"/>
        <v>0.19026748192159781</v>
      </c>
    </row>
    <row r="46" spans="1:60" x14ac:dyDescent="0.25">
      <c r="A46" s="131" t="s">
        <v>47</v>
      </c>
      <c r="B46" s="130"/>
      <c r="C46" s="131" t="s">
        <v>48</v>
      </c>
      <c r="D46" s="130"/>
      <c r="E46" s="131" t="s">
        <v>48</v>
      </c>
      <c r="F46" s="130"/>
      <c r="G46" s="131" t="s">
        <v>84</v>
      </c>
      <c r="H46" s="130"/>
      <c r="I46" s="131" t="s">
        <v>93</v>
      </c>
      <c r="J46" s="130"/>
      <c r="K46" s="130"/>
      <c r="L46" s="131"/>
      <c r="M46" s="130"/>
      <c r="N46" s="130"/>
      <c r="O46" s="131"/>
      <c r="P46" s="130"/>
      <c r="Q46" s="131"/>
      <c r="R46" s="130"/>
      <c r="S46" s="129" t="s">
        <v>94</v>
      </c>
      <c r="T46" s="130"/>
      <c r="U46" s="130"/>
      <c r="V46" s="130"/>
      <c r="W46" s="130"/>
      <c r="X46" s="130"/>
      <c r="Y46" s="130"/>
      <c r="Z46" s="130"/>
      <c r="AA46" s="131" t="s">
        <v>50</v>
      </c>
      <c r="AB46" s="130"/>
      <c r="AC46" s="130"/>
      <c r="AD46" s="130"/>
      <c r="AE46" s="130"/>
      <c r="AF46" s="131" t="s">
        <v>51</v>
      </c>
      <c r="AG46" s="130"/>
      <c r="AH46" s="130"/>
      <c r="AI46" s="5">
        <v>10</v>
      </c>
      <c r="AJ46" s="132" t="s">
        <v>52</v>
      </c>
      <c r="AK46" s="130"/>
      <c r="AL46" s="130"/>
      <c r="AM46" s="130"/>
      <c r="AN46" s="130"/>
      <c r="AO46" s="130"/>
      <c r="AP46" s="6">
        <v>83371150</v>
      </c>
      <c r="AQ46" s="7">
        <v>0</v>
      </c>
      <c r="AR46" s="6">
        <v>83371150</v>
      </c>
      <c r="AS46" s="133">
        <v>0</v>
      </c>
      <c r="AT46" s="130"/>
      <c r="AU46" s="133">
        <v>0</v>
      </c>
      <c r="AV46" s="130"/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25">
        <f t="shared" si="2"/>
        <v>0</v>
      </c>
      <c r="BF46" s="25">
        <f t="shared" si="3"/>
        <v>0</v>
      </c>
      <c r="BG46" s="25">
        <f t="shared" si="4"/>
        <v>0</v>
      </c>
      <c r="BH46" s="25">
        <f t="shared" si="5"/>
        <v>0</v>
      </c>
    </row>
    <row r="47" spans="1:60" s="11" customFormat="1" ht="13.5" customHeight="1" x14ac:dyDescent="0.25">
      <c r="A47" s="122" t="s">
        <v>95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4"/>
      <c r="AP47" s="12">
        <f>+AP39+AP31+AP20</f>
        <v>6901000000</v>
      </c>
      <c r="AQ47" s="12">
        <f>+AQ39+AQ31+AQ20</f>
        <v>1290075383</v>
      </c>
      <c r="AR47" s="12">
        <f>+AR39+AR31+AR20</f>
        <v>5610924617</v>
      </c>
      <c r="AS47" s="125">
        <f>+AS20+AS31+AS39</f>
        <v>0</v>
      </c>
      <c r="AT47" s="126">
        <f t="shared" ref="AT47:BD47" si="6">+AT39+AT31+AT20</f>
        <v>0</v>
      </c>
      <c r="AU47" s="125">
        <f>+AU20+AU31+AU39</f>
        <v>1203208075</v>
      </c>
      <c r="AV47" s="126">
        <f t="shared" si="6"/>
        <v>0</v>
      </c>
      <c r="AW47" s="12">
        <f t="shared" si="6"/>
        <v>86867308</v>
      </c>
      <c r="AX47" s="12">
        <f t="shared" si="6"/>
        <v>1178639950</v>
      </c>
      <c r="AY47" s="12">
        <f t="shared" si="6"/>
        <v>24568125</v>
      </c>
      <c r="AZ47" s="12">
        <f t="shared" si="6"/>
        <v>1178639950</v>
      </c>
      <c r="BA47" s="12">
        <f t="shared" si="6"/>
        <v>0</v>
      </c>
      <c r="BB47" s="12">
        <f t="shared" si="6"/>
        <v>1178639950</v>
      </c>
      <c r="BC47" s="12">
        <f t="shared" si="6"/>
        <v>0</v>
      </c>
      <c r="BD47" s="12">
        <f t="shared" si="6"/>
        <v>3450762</v>
      </c>
      <c r="BE47" s="27">
        <f t="shared" si="2"/>
        <v>0.1869403540066657</v>
      </c>
      <c r="BF47" s="27">
        <f t="shared" si="3"/>
        <v>0.17435271337487321</v>
      </c>
      <c r="BG47" s="27">
        <f t="shared" si="4"/>
        <v>0.17079263150268076</v>
      </c>
      <c r="BH47" s="27">
        <f t="shared" si="5"/>
        <v>0.17079263150268076</v>
      </c>
    </row>
    <row r="48" spans="1:60" x14ac:dyDescent="0.25">
      <c r="A48" s="131" t="s">
        <v>47</v>
      </c>
      <c r="B48" s="130"/>
      <c r="C48" s="131" t="s">
        <v>74</v>
      </c>
      <c r="D48" s="130"/>
      <c r="E48" s="131"/>
      <c r="F48" s="130"/>
      <c r="G48" s="131"/>
      <c r="H48" s="130"/>
      <c r="I48" s="131"/>
      <c r="J48" s="130"/>
      <c r="K48" s="130"/>
      <c r="L48" s="131"/>
      <c r="M48" s="130"/>
      <c r="N48" s="130"/>
      <c r="O48" s="131"/>
      <c r="P48" s="130"/>
      <c r="Q48" s="131"/>
      <c r="R48" s="130"/>
      <c r="S48" s="129" t="s">
        <v>96</v>
      </c>
      <c r="T48" s="130"/>
      <c r="U48" s="130"/>
      <c r="V48" s="130"/>
      <c r="W48" s="130"/>
      <c r="X48" s="130"/>
      <c r="Y48" s="130"/>
      <c r="Z48" s="130"/>
      <c r="AA48" s="131" t="s">
        <v>50</v>
      </c>
      <c r="AB48" s="130"/>
      <c r="AC48" s="130"/>
      <c r="AD48" s="130"/>
      <c r="AE48" s="130"/>
      <c r="AF48" s="131" t="s">
        <v>51</v>
      </c>
      <c r="AG48" s="130"/>
      <c r="AH48" s="130"/>
      <c r="AI48" s="5">
        <v>10</v>
      </c>
      <c r="AJ48" s="132" t="s">
        <v>52</v>
      </c>
      <c r="AK48" s="130"/>
      <c r="AL48" s="130"/>
      <c r="AM48" s="130"/>
      <c r="AN48" s="130"/>
      <c r="AO48" s="130"/>
      <c r="AP48" s="6">
        <v>1304000000</v>
      </c>
      <c r="AQ48" s="6">
        <v>855043971.21000004</v>
      </c>
      <c r="AR48" s="6">
        <v>433032695.79000002</v>
      </c>
      <c r="AS48" s="139">
        <v>15130000</v>
      </c>
      <c r="AT48" s="130"/>
      <c r="AU48" s="139">
        <v>774403059.44000006</v>
      </c>
      <c r="AV48" s="130"/>
      <c r="AW48" s="6">
        <v>80640911.769999996</v>
      </c>
      <c r="AX48" s="6">
        <v>94349278.849999994</v>
      </c>
      <c r="AY48" s="6">
        <v>680053780.59000003</v>
      </c>
      <c r="AZ48" s="6">
        <v>94349278.849999994</v>
      </c>
      <c r="BA48" s="7">
        <v>0</v>
      </c>
      <c r="BB48" s="6">
        <v>94349278.849999994</v>
      </c>
      <c r="BC48" s="7">
        <v>0</v>
      </c>
      <c r="BD48" s="7">
        <v>0</v>
      </c>
      <c r="BE48" s="25">
        <f t="shared" si="2"/>
        <v>0.65570856687883439</v>
      </c>
      <c r="BF48" s="25">
        <f t="shared" si="3"/>
        <v>0.59386737687116564</v>
      </c>
      <c r="BG48" s="25">
        <f t="shared" si="4"/>
        <v>7.2353741449386499E-2</v>
      </c>
      <c r="BH48" s="25">
        <f t="shared" si="5"/>
        <v>7.2353741449386499E-2</v>
      </c>
    </row>
    <row r="49" spans="1:60" x14ac:dyDescent="0.25">
      <c r="A49" s="131" t="s">
        <v>47</v>
      </c>
      <c r="B49" s="130"/>
      <c r="C49" s="131" t="s">
        <v>74</v>
      </c>
      <c r="D49" s="130"/>
      <c r="E49" s="131" t="s">
        <v>48</v>
      </c>
      <c r="F49" s="130"/>
      <c r="G49" s="131"/>
      <c r="H49" s="130"/>
      <c r="I49" s="131"/>
      <c r="J49" s="130"/>
      <c r="K49" s="130"/>
      <c r="L49" s="131"/>
      <c r="M49" s="130"/>
      <c r="N49" s="130"/>
      <c r="O49" s="131"/>
      <c r="P49" s="130"/>
      <c r="Q49" s="131"/>
      <c r="R49" s="130"/>
      <c r="S49" s="129" t="s">
        <v>97</v>
      </c>
      <c r="T49" s="130"/>
      <c r="U49" s="130"/>
      <c r="V49" s="130"/>
      <c r="W49" s="130"/>
      <c r="X49" s="130"/>
      <c r="Y49" s="130"/>
      <c r="Z49" s="130"/>
      <c r="AA49" s="131" t="s">
        <v>50</v>
      </c>
      <c r="AB49" s="130"/>
      <c r="AC49" s="130"/>
      <c r="AD49" s="130"/>
      <c r="AE49" s="130"/>
      <c r="AF49" s="131" t="s">
        <v>51</v>
      </c>
      <c r="AG49" s="130"/>
      <c r="AH49" s="130"/>
      <c r="AI49" s="5">
        <v>10</v>
      </c>
      <c r="AJ49" s="132" t="s">
        <v>52</v>
      </c>
      <c r="AK49" s="130"/>
      <c r="AL49" s="130"/>
      <c r="AM49" s="130"/>
      <c r="AN49" s="130"/>
      <c r="AO49" s="130"/>
      <c r="AP49" s="6">
        <v>75000000</v>
      </c>
      <c r="AQ49" s="7">
        <v>0</v>
      </c>
      <c r="AR49" s="6">
        <v>75000000</v>
      </c>
      <c r="AS49" s="133">
        <v>0</v>
      </c>
      <c r="AT49" s="130"/>
      <c r="AU49" s="133">
        <v>0</v>
      </c>
      <c r="AV49" s="130"/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25">
        <f t="shared" si="2"/>
        <v>0</v>
      </c>
      <c r="BF49" s="25">
        <f t="shared" si="3"/>
        <v>0</v>
      </c>
      <c r="BG49" s="25">
        <f t="shared" si="4"/>
        <v>0</v>
      </c>
      <c r="BH49" s="25">
        <f t="shared" si="5"/>
        <v>0</v>
      </c>
    </row>
    <row r="50" spans="1:60" s="11" customFormat="1" x14ac:dyDescent="0.25">
      <c r="A50" s="136" t="s">
        <v>47</v>
      </c>
      <c r="B50" s="135"/>
      <c r="C50" s="136" t="s">
        <v>74</v>
      </c>
      <c r="D50" s="135"/>
      <c r="E50" s="136" t="s">
        <v>48</v>
      </c>
      <c r="F50" s="135"/>
      <c r="G50" s="136" t="s">
        <v>48</v>
      </c>
      <c r="H50" s="135"/>
      <c r="I50" s="136"/>
      <c r="J50" s="135"/>
      <c r="K50" s="135"/>
      <c r="L50" s="136"/>
      <c r="M50" s="135"/>
      <c r="N50" s="135"/>
      <c r="O50" s="136"/>
      <c r="P50" s="135"/>
      <c r="Q50" s="136"/>
      <c r="R50" s="135"/>
      <c r="S50" s="137" t="s">
        <v>98</v>
      </c>
      <c r="T50" s="135"/>
      <c r="U50" s="135"/>
      <c r="V50" s="135"/>
      <c r="W50" s="135"/>
      <c r="X50" s="135"/>
      <c r="Y50" s="135"/>
      <c r="Z50" s="135"/>
      <c r="AA50" s="136" t="s">
        <v>50</v>
      </c>
      <c r="AB50" s="135"/>
      <c r="AC50" s="135"/>
      <c r="AD50" s="135"/>
      <c r="AE50" s="135"/>
      <c r="AF50" s="136" t="s">
        <v>51</v>
      </c>
      <c r="AG50" s="135"/>
      <c r="AH50" s="135"/>
      <c r="AI50" s="8">
        <v>10</v>
      </c>
      <c r="AJ50" s="138" t="s">
        <v>52</v>
      </c>
      <c r="AK50" s="135"/>
      <c r="AL50" s="135"/>
      <c r="AM50" s="135"/>
      <c r="AN50" s="135"/>
      <c r="AO50" s="135"/>
      <c r="AP50" s="9">
        <v>75000000</v>
      </c>
      <c r="AQ50" s="10">
        <v>0</v>
      </c>
      <c r="AR50" s="9">
        <v>75000000</v>
      </c>
      <c r="AS50" s="134">
        <v>0</v>
      </c>
      <c r="AT50" s="135"/>
      <c r="AU50" s="134">
        <v>0</v>
      </c>
      <c r="AV50" s="135"/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26">
        <f t="shared" si="2"/>
        <v>0</v>
      </c>
      <c r="BF50" s="26">
        <f t="shared" si="3"/>
        <v>0</v>
      </c>
      <c r="BG50" s="26">
        <f t="shared" si="4"/>
        <v>0</v>
      </c>
      <c r="BH50" s="26">
        <f t="shared" si="5"/>
        <v>0</v>
      </c>
    </row>
    <row r="51" spans="1:60" x14ac:dyDescent="0.25">
      <c r="A51" s="131" t="s">
        <v>47</v>
      </c>
      <c r="B51" s="130"/>
      <c r="C51" s="131" t="s">
        <v>74</v>
      </c>
      <c r="D51" s="130"/>
      <c r="E51" s="131" t="s">
        <v>48</v>
      </c>
      <c r="F51" s="130"/>
      <c r="G51" s="131" t="s">
        <v>48</v>
      </c>
      <c r="H51" s="130"/>
      <c r="I51" s="131" t="s">
        <v>58</v>
      </c>
      <c r="J51" s="130"/>
      <c r="K51" s="130"/>
      <c r="L51" s="131"/>
      <c r="M51" s="130"/>
      <c r="N51" s="130"/>
      <c r="O51" s="131"/>
      <c r="P51" s="130"/>
      <c r="Q51" s="131"/>
      <c r="R51" s="130"/>
      <c r="S51" s="129" t="s">
        <v>99</v>
      </c>
      <c r="T51" s="130"/>
      <c r="U51" s="130"/>
      <c r="V51" s="130"/>
      <c r="W51" s="130"/>
      <c r="X51" s="130"/>
      <c r="Y51" s="130"/>
      <c r="Z51" s="130"/>
      <c r="AA51" s="131" t="s">
        <v>50</v>
      </c>
      <c r="AB51" s="130"/>
      <c r="AC51" s="130"/>
      <c r="AD51" s="130"/>
      <c r="AE51" s="130"/>
      <c r="AF51" s="131" t="s">
        <v>51</v>
      </c>
      <c r="AG51" s="130"/>
      <c r="AH51" s="130"/>
      <c r="AI51" s="5">
        <v>10</v>
      </c>
      <c r="AJ51" s="132" t="s">
        <v>52</v>
      </c>
      <c r="AK51" s="130"/>
      <c r="AL51" s="130"/>
      <c r="AM51" s="130"/>
      <c r="AN51" s="130"/>
      <c r="AO51" s="130"/>
      <c r="AP51" s="6">
        <v>75000000</v>
      </c>
      <c r="AQ51" s="7">
        <v>0</v>
      </c>
      <c r="AR51" s="6">
        <v>75000000</v>
      </c>
      <c r="AS51" s="133">
        <v>0</v>
      </c>
      <c r="AT51" s="130"/>
      <c r="AU51" s="133">
        <v>0</v>
      </c>
      <c r="AV51" s="130"/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25">
        <f t="shared" si="2"/>
        <v>0</v>
      </c>
      <c r="BF51" s="25">
        <f t="shared" si="3"/>
        <v>0</v>
      </c>
      <c r="BG51" s="25">
        <f t="shared" si="4"/>
        <v>0</v>
      </c>
      <c r="BH51" s="25">
        <f t="shared" si="5"/>
        <v>0</v>
      </c>
    </row>
    <row r="52" spans="1:60" x14ac:dyDescent="0.25">
      <c r="A52" s="131" t="s">
        <v>47</v>
      </c>
      <c r="B52" s="130"/>
      <c r="C52" s="131" t="s">
        <v>74</v>
      </c>
      <c r="D52" s="130"/>
      <c r="E52" s="131" t="s">
        <v>48</v>
      </c>
      <c r="F52" s="130"/>
      <c r="G52" s="131" t="s">
        <v>48</v>
      </c>
      <c r="H52" s="130"/>
      <c r="I52" s="131" t="s">
        <v>58</v>
      </c>
      <c r="J52" s="130"/>
      <c r="K52" s="130"/>
      <c r="L52" s="131" t="s">
        <v>68</v>
      </c>
      <c r="M52" s="130"/>
      <c r="N52" s="130"/>
      <c r="O52" s="131"/>
      <c r="P52" s="130"/>
      <c r="Q52" s="131"/>
      <c r="R52" s="130"/>
      <c r="S52" s="129" t="s">
        <v>100</v>
      </c>
      <c r="T52" s="130"/>
      <c r="U52" s="130"/>
      <c r="V52" s="130"/>
      <c r="W52" s="130"/>
      <c r="X52" s="130"/>
      <c r="Y52" s="130"/>
      <c r="Z52" s="130"/>
      <c r="AA52" s="131" t="s">
        <v>50</v>
      </c>
      <c r="AB52" s="130"/>
      <c r="AC52" s="130"/>
      <c r="AD52" s="130"/>
      <c r="AE52" s="130"/>
      <c r="AF52" s="131" t="s">
        <v>51</v>
      </c>
      <c r="AG52" s="130"/>
      <c r="AH52" s="130"/>
      <c r="AI52" s="5">
        <v>10</v>
      </c>
      <c r="AJ52" s="132" t="s">
        <v>52</v>
      </c>
      <c r="AK52" s="130"/>
      <c r="AL52" s="130"/>
      <c r="AM52" s="130"/>
      <c r="AN52" s="130"/>
      <c r="AO52" s="130"/>
      <c r="AP52" s="6">
        <v>75000000</v>
      </c>
      <c r="AQ52" s="7">
        <v>0</v>
      </c>
      <c r="AR52" s="6">
        <v>75000000</v>
      </c>
      <c r="AS52" s="133">
        <v>0</v>
      </c>
      <c r="AT52" s="130"/>
      <c r="AU52" s="133">
        <v>0</v>
      </c>
      <c r="AV52" s="130"/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25">
        <f t="shared" si="2"/>
        <v>0</v>
      </c>
      <c r="BF52" s="25">
        <f t="shared" si="3"/>
        <v>0</v>
      </c>
      <c r="BG52" s="25">
        <f t="shared" si="4"/>
        <v>0</v>
      </c>
      <c r="BH52" s="25">
        <f t="shared" si="5"/>
        <v>0</v>
      </c>
    </row>
    <row r="53" spans="1:60" x14ac:dyDescent="0.25">
      <c r="A53" s="131" t="s">
        <v>47</v>
      </c>
      <c r="B53" s="130"/>
      <c r="C53" s="131" t="s">
        <v>74</v>
      </c>
      <c r="D53" s="130"/>
      <c r="E53" s="131" t="s">
        <v>74</v>
      </c>
      <c r="F53" s="130"/>
      <c r="G53" s="131"/>
      <c r="H53" s="130"/>
      <c r="I53" s="131"/>
      <c r="J53" s="130"/>
      <c r="K53" s="130"/>
      <c r="L53" s="131"/>
      <c r="M53" s="130"/>
      <c r="N53" s="130"/>
      <c r="O53" s="131"/>
      <c r="P53" s="130"/>
      <c r="Q53" s="131"/>
      <c r="R53" s="130"/>
      <c r="S53" s="129" t="s">
        <v>101</v>
      </c>
      <c r="T53" s="130"/>
      <c r="U53" s="130"/>
      <c r="V53" s="130"/>
      <c r="W53" s="130"/>
      <c r="X53" s="130"/>
      <c r="Y53" s="130"/>
      <c r="Z53" s="130"/>
      <c r="AA53" s="131" t="s">
        <v>50</v>
      </c>
      <c r="AB53" s="130"/>
      <c r="AC53" s="130"/>
      <c r="AD53" s="130"/>
      <c r="AE53" s="130"/>
      <c r="AF53" s="131" t="s">
        <v>51</v>
      </c>
      <c r="AG53" s="130"/>
      <c r="AH53" s="130"/>
      <c r="AI53" s="5">
        <v>10</v>
      </c>
      <c r="AJ53" s="132" t="s">
        <v>52</v>
      </c>
      <c r="AK53" s="130"/>
      <c r="AL53" s="130"/>
      <c r="AM53" s="130"/>
      <c r="AN53" s="130"/>
      <c r="AO53" s="130"/>
      <c r="AP53" s="6">
        <v>1213870000</v>
      </c>
      <c r="AQ53" s="6">
        <v>855043971.21000004</v>
      </c>
      <c r="AR53" s="6">
        <v>358032695.79000002</v>
      </c>
      <c r="AS53" s="133">
        <v>0</v>
      </c>
      <c r="AT53" s="130"/>
      <c r="AU53" s="139">
        <v>774403059.44000006</v>
      </c>
      <c r="AV53" s="130"/>
      <c r="AW53" s="6">
        <v>80640911.769999996</v>
      </c>
      <c r="AX53" s="6">
        <v>94349278.849999994</v>
      </c>
      <c r="AY53" s="6">
        <v>680053780.59000003</v>
      </c>
      <c r="AZ53" s="6">
        <v>94349278.849999994</v>
      </c>
      <c r="BA53" s="7">
        <v>0</v>
      </c>
      <c r="BB53" s="6">
        <v>94349278.849999994</v>
      </c>
      <c r="BC53" s="7">
        <v>0</v>
      </c>
      <c r="BD53" s="7">
        <v>0</v>
      </c>
      <c r="BE53" s="25">
        <f t="shared" si="2"/>
        <v>0.70439501034707175</v>
      </c>
      <c r="BF53" s="25">
        <f t="shared" si="3"/>
        <v>0.63796210421214794</v>
      </c>
      <c r="BG53" s="25">
        <f t="shared" si="4"/>
        <v>7.7726015841894106E-2</v>
      </c>
      <c r="BH53" s="25">
        <f t="shared" si="5"/>
        <v>7.7726015841894106E-2</v>
      </c>
    </row>
    <row r="54" spans="1:60" s="11" customFormat="1" x14ac:dyDescent="0.25">
      <c r="A54" s="136" t="s">
        <v>47</v>
      </c>
      <c r="B54" s="135"/>
      <c r="C54" s="136" t="s">
        <v>74</v>
      </c>
      <c r="D54" s="135"/>
      <c r="E54" s="136" t="s">
        <v>74</v>
      </c>
      <c r="F54" s="135"/>
      <c r="G54" s="136" t="s">
        <v>48</v>
      </c>
      <c r="H54" s="135"/>
      <c r="I54" s="136"/>
      <c r="J54" s="135"/>
      <c r="K54" s="135"/>
      <c r="L54" s="136"/>
      <c r="M54" s="135"/>
      <c r="N54" s="135"/>
      <c r="O54" s="136"/>
      <c r="P54" s="135"/>
      <c r="Q54" s="136"/>
      <c r="R54" s="135"/>
      <c r="S54" s="137" t="s">
        <v>102</v>
      </c>
      <c r="T54" s="135"/>
      <c r="U54" s="135"/>
      <c r="V54" s="135"/>
      <c r="W54" s="135"/>
      <c r="X54" s="135"/>
      <c r="Y54" s="135"/>
      <c r="Z54" s="135"/>
      <c r="AA54" s="136" t="s">
        <v>50</v>
      </c>
      <c r="AB54" s="135"/>
      <c r="AC54" s="135"/>
      <c r="AD54" s="135"/>
      <c r="AE54" s="135"/>
      <c r="AF54" s="136" t="s">
        <v>51</v>
      </c>
      <c r="AG54" s="135"/>
      <c r="AH54" s="135"/>
      <c r="AI54" s="8">
        <v>10</v>
      </c>
      <c r="AJ54" s="138" t="s">
        <v>52</v>
      </c>
      <c r="AK54" s="135"/>
      <c r="AL54" s="135"/>
      <c r="AM54" s="135"/>
      <c r="AN54" s="135"/>
      <c r="AO54" s="135"/>
      <c r="AP54" s="9">
        <v>87759482</v>
      </c>
      <c r="AQ54" s="9">
        <v>43192719.759999998</v>
      </c>
      <c r="AR54" s="9">
        <v>44566762.240000002</v>
      </c>
      <c r="AS54" s="134">
        <v>0</v>
      </c>
      <c r="AT54" s="135"/>
      <c r="AU54" s="140">
        <v>43192719.759999998</v>
      </c>
      <c r="AV54" s="135"/>
      <c r="AW54" s="10">
        <v>0</v>
      </c>
      <c r="AX54" s="9">
        <v>1130382.25</v>
      </c>
      <c r="AY54" s="9">
        <v>42062337.509999998</v>
      </c>
      <c r="AZ54" s="9">
        <v>1130382.25</v>
      </c>
      <c r="BA54" s="10">
        <v>0</v>
      </c>
      <c r="BB54" s="9">
        <v>1130382.25</v>
      </c>
      <c r="BC54" s="10">
        <v>0</v>
      </c>
      <c r="BD54" s="10">
        <v>0</v>
      </c>
      <c r="BE54" s="26">
        <f t="shared" si="2"/>
        <v>0.49217154403896773</v>
      </c>
      <c r="BF54" s="26">
        <f t="shared" si="3"/>
        <v>0.49217154403896773</v>
      </c>
      <c r="BG54" s="26">
        <f t="shared" si="4"/>
        <v>1.2880457179544428E-2</v>
      </c>
      <c r="BH54" s="26">
        <f t="shared" si="5"/>
        <v>1.2880457179544428E-2</v>
      </c>
    </row>
    <row r="55" spans="1:60" x14ac:dyDescent="0.25">
      <c r="A55" s="131" t="s">
        <v>47</v>
      </c>
      <c r="B55" s="130"/>
      <c r="C55" s="131" t="s">
        <v>74</v>
      </c>
      <c r="D55" s="130"/>
      <c r="E55" s="131" t="s">
        <v>74</v>
      </c>
      <c r="F55" s="130"/>
      <c r="G55" s="131" t="s">
        <v>48</v>
      </c>
      <c r="H55" s="130"/>
      <c r="I55" s="131" t="s">
        <v>103</v>
      </c>
      <c r="J55" s="130"/>
      <c r="K55" s="130"/>
      <c r="L55" s="131"/>
      <c r="M55" s="130"/>
      <c r="N55" s="130"/>
      <c r="O55" s="131"/>
      <c r="P55" s="130"/>
      <c r="Q55" s="131"/>
      <c r="R55" s="130"/>
      <c r="S55" s="129" t="s">
        <v>104</v>
      </c>
      <c r="T55" s="130"/>
      <c r="U55" s="130"/>
      <c r="V55" s="130"/>
      <c r="W55" s="130"/>
      <c r="X55" s="130"/>
      <c r="Y55" s="130"/>
      <c r="Z55" s="130"/>
      <c r="AA55" s="131" t="s">
        <v>50</v>
      </c>
      <c r="AB55" s="130"/>
      <c r="AC55" s="130"/>
      <c r="AD55" s="130"/>
      <c r="AE55" s="130"/>
      <c r="AF55" s="131" t="s">
        <v>51</v>
      </c>
      <c r="AG55" s="130"/>
      <c r="AH55" s="130"/>
      <c r="AI55" s="5">
        <v>10</v>
      </c>
      <c r="AJ55" s="132" t="s">
        <v>52</v>
      </c>
      <c r="AK55" s="130"/>
      <c r="AL55" s="130"/>
      <c r="AM55" s="130"/>
      <c r="AN55" s="130"/>
      <c r="AO55" s="130"/>
      <c r="AP55" s="6">
        <v>579000</v>
      </c>
      <c r="AQ55" s="6">
        <v>224276.91</v>
      </c>
      <c r="AR55" s="6">
        <v>354723.09</v>
      </c>
      <c r="AS55" s="133">
        <v>0</v>
      </c>
      <c r="AT55" s="130"/>
      <c r="AU55" s="139">
        <v>224276.91</v>
      </c>
      <c r="AV55" s="130"/>
      <c r="AW55" s="7">
        <v>0</v>
      </c>
      <c r="AX55" s="6">
        <v>22469.41</v>
      </c>
      <c r="AY55" s="6">
        <v>201807.5</v>
      </c>
      <c r="AZ55" s="6">
        <v>22469.41</v>
      </c>
      <c r="BA55" s="7">
        <v>0</v>
      </c>
      <c r="BB55" s="6">
        <v>22469.41</v>
      </c>
      <c r="BC55" s="7">
        <v>0</v>
      </c>
      <c r="BD55" s="7">
        <v>0</v>
      </c>
      <c r="BE55" s="25">
        <f t="shared" si="2"/>
        <v>0.38735217616580314</v>
      </c>
      <c r="BF55" s="25">
        <f t="shared" si="3"/>
        <v>0.38735217616580314</v>
      </c>
      <c r="BG55" s="25">
        <f t="shared" si="4"/>
        <v>3.8807271157167533E-2</v>
      </c>
      <c r="BH55" s="25">
        <f t="shared" si="5"/>
        <v>3.8807271157167533E-2</v>
      </c>
    </row>
    <row r="56" spans="1:60" x14ac:dyDescent="0.25">
      <c r="A56" s="131" t="s">
        <v>47</v>
      </c>
      <c r="B56" s="130"/>
      <c r="C56" s="131" t="s">
        <v>74</v>
      </c>
      <c r="D56" s="130"/>
      <c r="E56" s="131" t="s">
        <v>74</v>
      </c>
      <c r="F56" s="130"/>
      <c r="G56" s="131" t="s">
        <v>48</v>
      </c>
      <c r="H56" s="130"/>
      <c r="I56" s="131" t="s">
        <v>103</v>
      </c>
      <c r="J56" s="130"/>
      <c r="K56" s="130"/>
      <c r="L56" s="131" t="s">
        <v>55</v>
      </c>
      <c r="M56" s="130"/>
      <c r="N56" s="130"/>
      <c r="O56" s="131"/>
      <c r="P56" s="130"/>
      <c r="Q56" s="131"/>
      <c r="R56" s="130"/>
      <c r="S56" s="129" t="s">
        <v>105</v>
      </c>
      <c r="T56" s="130"/>
      <c r="U56" s="130"/>
      <c r="V56" s="130"/>
      <c r="W56" s="130"/>
      <c r="X56" s="130"/>
      <c r="Y56" s="130"/>
      <c r="Z56" s="130"/>
      <c r="AA56" s="131" t="s">
        <v>50</v>
      </c>
      <c r="AB56" s="130"/>
      <c r="AC56" s="130"/>
      <c r="AD56" s="130"/>
      <c r="AE56" s="130"/>
      <c r="AF56" s="131" t="s">
        <v>51</v>
      </c>
      <c r="AG56" s="130"/>
      <c r="AH56" s="130"/>
      <c r="AI56" s="5">
        <v>10</v>
      </c>
      <c r="AJ56" s="132" t="s">
        <v>52</v>
      </c>
      <c r="AK56" s="130"/>
      <c r="AL56" s="130"/>
      <c r="AM56" s="130"/>
      <c r="AN56" s="130"/>
      <c r="AO56" s="130"/>
      <c r="AP56" s="6">
        <v>579000</v>
      </c>
      <c r="AQ56" s="6">
        <v>224276.91</v>
      </c>
      <c r="AR56" s="6">
        <v>354723.09</v>
      </c>
      <c r="AS56" s="133">
        <v>0</v>
      </c>
      <c r="AT56" s="130"/>
      <c r="AU56" s="139">
        <v>224276.91</v>
      </c>
      <c r="AV56" s="130"/>
      <c r="AW56" s="7">
        <v>0</v>
      </c>
      <c r="AX56" s="6">
        <v>22469.41</v>
      </c>
      <c r="AY56" s="6">
        <v>201807.5</v>
      </c>
      <c r="AZ56" s="6">
        <v>22469.41</v>
      </c>
      <c r="BA56" s="7">
        <v>0</v>
      </c>
      <c r="BB56" s="6">
        <v>22469.41</v>
      </c>
      <c r="BC56" s="7">
        <v>0</v>
      </c>
      <c r="BD56" s="7">
        <v>0</v>
      </c>
      <c r="BE56" s="25">
        <f t="shared" si="2"/>
        <v>0.38735217616580314</v>
      </c>
      <c r="BF56" s="25">
        <f t="shared" si="3"/>
        <v>0.38735217616580314</v>
      </c>
      <c r="BG56" s="25">
        <f t="shared" si="4"/>
        <v>3.8807271157167533E-2</v>
      </c>
      <c r="BH56" s="25">
        <f t="shared" si="5"/>
        <v>3.8807271157167533E-2</v>
      </c>
    </row>
    <row r="57" spans="1:60" x14ac:dyDescent="0.25">
      <c r="A57" s="131" t="s">
        <v>47</v>
      </c>
      <c r="B57" s="130"/>
      <c r="C57" s="131" t="s">
        <v>74</v>
      </c>
      <c r="D57" s="130"/>
      <c r="E57" s="131" t="s">
        <v>74</v>
      </c>
      <c r="F57" s="130"/>
      <c r="G57" s="131" t="s">
        <v>48</v>
      </c>
      <c r="H57" s="130"/>
      <c r="I57" s="131" t="s">
        <v>77</v>
      </c>
      <c r="J57" s="130"/>
      <c r="K57" s="130"/>
      <c r="L57" s="131"/>
      <c r="M57" s="130"/>
      <c r="N57" s="130"/>
      <c r="O57" s="131"/>
      <c r="P57" s="130"/>
      <c r="Q57" s="131"/>
      <c r="R57" s="130"/>
      <c r="S57" s="129" t="s">
        <v>106</v>
      </c>
      <c r="T57" s="130"/>
      <c r="U57" s="130"/>
      <c r="V57" s="130"/>
      <c r="W57" s="130"/>
      <c r="X57" s="130"/>
      <c r="Y57" s="130"/>
      <c r="Z57" s="130"/>
      <c r="AA57" s="131" t="s">
        <v>50</v>
      </c>
      <c r="AB57" s="130"/>
      <c r="AC57" s="130"/>
      <c r="AD57" s="130"/>
      <c r="AE57" s="130"/>
      <c r="AF57" s="131" t="s">
        <v>51</v>
      </c>
      <c r="AG57" s="130"/>
      <c r="AH57" s="130"/>
      <c r="AI57" s="5">
        <v>10</v>
      </c>
      <c r="AJ57" s="132" t="s">
        <v>52</v>
      </c>
      <c r="AK57" s="130"/>
      <c r="AL57" s="130"/>
      <c r="AM57" s="130"/>
      <c r="AN57" s="130"/>
      <c r="AO57" s="130"/>
      <c r="AP57" s="6">
        <v>33274000</v>
      </c>
      <c r="AQ57" s="6">
        <v>1716865.51</v>
      </c>
      <c r="AR57" s="6">
        <v>31557134.489999998</v>
      </c>
      <c r="AS57" s="133">
        <v>0</v>
      </c>
      <c r="AT57" s="130"/>
      <c r="AU57" s="139">
        <v>1716865.51</v>
      </c>
      <c r="AV57" s="130"/>
      <c r="AW57" s="7">
        <v>0</v>
      </c>
      <c r="AX57" s="6">
        <v>90174.23</v>
      </c>
      <c r="AY57" s="6">
        <v>1626691.28</v>
      </c>
      <c r="AZ57" s="6">
        <v>90174.23</v>
      </c>
      <c r="BA57" s="7">
        <v>0</v>
      </c>
      <c r="BB57" s="6">
        <v>90174.23</v>
      </c>
      <c r="BC57" s="7">
        <v>0</v>
      </c>
      <c r="BD57" s="7">
        <v>0</v>
      </c>
      <c r="BE57" s="25">
        <f t="shared" si="2"/>
        <v>5.1597809400733302E-2</v>
      </c>
      <c r="BF57" s="25">
        <f t="shared" si="3"/>
        <v>5.1597809400733302E-2</v>
      </c>
      <c r="BG57" s="25">
        <f t="shared" si="4"/>
        <v>2.7100507904069242E-3</v>
      </c>
      <c r="BH57" s="25">
        <f t="shared" si="5"/>
        <v>2.7100507904069242E-3</v>
      </c>
    </row>
    <row r="58" spans="1:60" x14ac:dyDescent="0.25">
      <c r="A58" s="131" t="s">
        <v>47</v>
      </c>
      <c r="B58" s="130"/>
      <c r="C58" s="131" t="s">
        <v>74</v>
      </c>
      <c r="D58" s="130"/>
      <c r="E58" s="131" t="s">
        <v>74</v>
      </c>
      <c r="F58" s="130"/>
      <c r="G58" s="131" t="s">
        <v>48</v>
      </c>
      <c r="H58" s="130"/>
      <c r="I58" s="131" t="s">
        <v>77</v>
      </c>
      <c r="J58" s="130"/>
      <c r="K58" s="130"/>
      <c r="L58" s="131" t="s">
        <v>58</v>
      </c>
      <c r="M58" s="130"/>
      <c r="N58" s="130"/>
      <c r="O58" s="131"/>
      <c r="P58" s="130"/>
      <c r="Q58" s="131"/>
      <c r="R58" s="130"/>
      <c r="S58" s="129" t="s">
        <v>107</v>
      </c>
      <c r="T58" s="130"/>
      <c r="U58" s="130"/>
      <c r="V58" s="130"/>
      <c r="W58" s="130"/>
      <c r="X58" s="130"/>
      <c r="Y58" s="130"/>
      <c r="Z58" s="130"/>
      <c r="AA58" s="131" t="s">
        <v>50</v>
      </c>
      <c r="AB58" s="130"/>
      <c r="AC58" s="130"/>
      <c r="AD58" s="130"/>
      <c r="AE58" s="130"/>
      <c r="AF58" s="131" t="s">
        <v>51</v>
      </c>
      <c r="AG58" s="130"/>
      <c r="AH58" s="130"/>
      <c r="AI58" s="5">
        <v>10</v>
      </c>
      <c r="AJ58" s="132" t="s">
        <v>52</v>
      </c>
      <c r="AK58" s="130"/>
      <c r="AL58" s="130"/>
      <c r="AM58" s="130"/>
      <c r="AN58" s="130"/>
      <c r="AO58" s="130"/>
      <c r="AP58" s="6">
        <v>3274000</v>
      </c>
      <c r="AQ58" s="6">
        <v>1716865.51</v>
      </c>
      <c r="AR58" s="6">
        <v>1557134.49</v>
      </c>
      <c r="AS58" s="133">
        <v>0</v>
      </c>
      <c r="AT58" s="130"/>
      <c r="AU58" s="139">
        <v>1716865.51</v>
      </c>
      <c r="AV58" s="130"/>
      <c r="AW58" s="7">
        <v>0</v>
      </c>
      <c r="AX58" s="6">
        <v>90174.23</v>
      </c>
      <c r="AY58" s="6">
        <v>1626691.28</v>
      </c>
      <c r="AZ58" s="6">
        <v>90174.23</v>
      </c>
      <c r="BA58" s="7">
        <v>0</v>
      </c>
      <c r="BB58" s="6">
        <v>90174.23</v>
      </c>
      <c r="BC58" s="7">
        <v>0</v>
      </c>
      <c r="BD58" s="7">
        <v>0</v>
      </c>
      <c r="BE58" s="25">
        <f t="shared" si="2"/>
        <v>0.52439386377519859</v>
      </c>
      <c r="BF58" s="25">
        <f t="shared" si="3"/>
        <v>0.52439386377519859</v>
      </c>
      <c r="BG58" s="25">
        <f t="shared" si="4"/>
        <v>2.7542525962125839E-2</v>
      </c>
      <c r="BH58" s="25">
        <f t="shared" si="5"/>
        <v>2.7542525962125839E-2</v>
      </c>
    </row>
    <row r="59" spans="1:60" x14ac:dyDescent="0.25">
      <c r="A59" s="131" t="s">
        <v>47</v>
      </c>
      <c r="B59" s="130"/>
      <c r="C59" s="131" t="s">
        <v>74</v>
      </c>
      <c r="D59" s="130"/>
      <c r="E59" s="131" t="s">
        <v>74</v>
      </c>
      <c r="F59" s="130"/>
      <c r="G59" s="131" t="s">
        <v>48</v>
      </c>
      <c r="H59" s="130"/>
      <c r="I59" s="131" t="s">
        <v>77</v>
      </c>
      <c r="J59" s="130"/>
      <c r="K59" s="130"/>
      <c r="L59" s="131" t="s">
        <v>66</v>
      </c>
      <c r="M59" s="130"/>
      <c r="N59" s="130"/>
      <c r="O59" s="131"/>
      <c r="P59" s="130"/>
      <c r="Q59" s="131"/>
      <c r="R59" s="130"/>
      <c r="S59" s="129" t="s">
        <v>108</v>
      </c>
      <c r="T59" s="130"/>
      <c r="U59" s="130"/>
      <c r="V59" s="130"/>
      <c r="W59" s="130"/>
      <c r="X59" s="130"/>
      <c r="Y59" s="130"/>
      <c r="Z59" s="130"/>
      <c r="AA59" s="131" t="s">
        <v>50</v>
      </c>
      <c r="AB59" s="130"/>
      <c r="AC59" s="130"/>
      <c r="AD59" s="130"/>
      <c r="AE59" s="130"/>
      <c r="AF59" s="131" t="s">
        <v>51</v>
      </c>
      <c r="AG59" s="130"/>
      <c r="AH59" s="130"/>
      <c r="AI59" s="5">
        <v>10</v>
      </c>
      <c r="AJ59" s="132" t="s">
        <v>52</v>
      </c>
      <c r="AK59" s="130"/>
      <c r="AL59" s="130"/>
      <c r="AM59" s="130"/>
      <c r="AN59" s="130"/>
      <c r="AO59" s="130"/>
      <c r="AP59" s="6">
        <v>5000000</v>
      </c>
      <c r="AQ59" s="7">
        <v>0</v>
      </c>
      <c r="AR59" s="6">
        <v>5000000</v>
      </c>
      <c r="AS59" s="133">
        <v>0</v>
      </c>
      <c r="AT59" s="130"/>
      <c r="AU59" s="133">
        <v>0</v>
      </c>
      <c r="AV59" s="130"/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25">
        <f t="shared" si="2"/>
        <v>0</v>
      </c>
      <c r="BF59" s="25">
        <f t="shared" si="3"/>
        <v>0</v>
      </c>
      <c r="BG59" s="25">
        <f t="shared" si="4"/>
        <v>0</v>
      </c>
      <c r="BH59" s="25">
        <f t="shared" si="5"/>
        <v>0</v>
      </c>
    </row>
    <row r="60" spans="1:60" x14ac:dyDescent="0.25">
      <c r="A60" s="131" t="s">
        <v>47</v>
      </c>
      <c r="B60" s="130"/>
      <c r="C60" s="131" t="s">
        <v>74</v>
      </c>
      <c r="D60" s="130"/>
      <c r="E60" s="131" t="s">
        <v>74</v>
      </c>
      <c r="F60" s="130"/>
      <c r="G60" s="131" t="s">
        <v>48</v>
      </c>
      <c r="H60" s="130"/>
      <c r="I60" s="131" t="s">
        <v>77</v>
      </c>
      <c r="J60" s="130"/>
      <c r="K60" s="130"/>
      <c r="L60" s="131" t="s">
        <v>68</v>
      </c>
      <c r="M60" s="130"/>
      <c r="N60" s="130"/>
      <c r="O60" s="131"/>
      <c r="P60" s="130"/>
      <c r="Q60" s="131"/>
      <c r="R60" s="130"/>
      <c r="S60" s="129" t="s">
        <v>109</v>
      </c>
      <c r="T60" s="130"/>
      <c r="U60" s="130"/>
      <c r="V60" s="130"/>
      <c r="W60" s="130"/>
      <c r="X60" s="130"/>
      <c r="Y60" s="130"/>
      <c r="Z60" s="130"/>
      <c r="AA60" s="131" t="s">
        <v>50</v>
      </c>
      <c r="AB60" s="130"/>
      <c r="AC60" s="130"/>
      <c r="AD60" s="130"/>
      <c r="AE60" s="130"/>
      <c r="AF60" s="131" t="s">
        <v>51</v>
      </c>
      <c r="AG60" s="130"/>
      <c r="AH60" s="130"/>
      <c r="AI60" s="5">
        <v>10</v>
      </c>
      <c r="AJ60" s="132" t="s">
        <v>52</v>
      </c>
      <c r="AK60" s="130"/>
      <c r="AL60" s="130"/>
      <c r="AM60" s="130"/>
      <c r="AN60" s="130"/>
      <c r="AO60" s="130"/>
      <c r="AP60" s="6">
        <v>25000000</v>
      </c>
      <c r="AQ60" s="7">
        <v>0</v>
      </c>
      <c r="AR60" s="6">
        <v>25000000</v>
      </c>
      <c r="AS60" s="133">
        <v>0</v>
      </c>
      <c r="AT60" s="130"/>
      <c r="AU60" s="133">
        <v>0</v>
      </c>
      <c r="AV60" s="130"/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25">
        <f t="shared" si="2"/>
        <v>0</v>
      </c>
      <c r="BF60" s="25">
        <f t="shared" si="3"/>
        <v>0</v>
      </c>
      <c r="BG60" s="25">
        <f t="shared" si="4"/>
        <v>0</v>
      </c>
      <c r="BH60" s="25">
        <f t="shared" si="5"/>
        <v>0</v>
      </c>
    </row>
    <row r="61" spans="1:60" x14ac:dyDescent="0.25">
      <c r="A61" s="131" t="s">
        <v>47</v>
      </c>
      <c r="B61" s="130"/>
      <c r="C61" s="131" t="s">
        <v>74</v>
      </c>
      <c r="D61" s="130"/>
      <c r="E61" s="131" t="s">
        <v>74</v>
      </c>
      <c r="F61" s="130"/>
      <c r="G61" s="131" t="s">
        <v>48</v>
      </c>
      <c r="H61" s="130"/>
      <c r="I61" s="131" t="s">
        <v>58</v>
      </c>
      <c r="J61" s="130"/>
      <c r="K61" s="130"/>
      <c r="L61" s="131"/>
      <c r="M61" s="130"/>
      <c r="N61" s="130"/>
      <c r="O61" s="131"/>
      <c r="P61" s="130"/>
      <c r="Q61" s="131"/>
      <c r="R61" s="130"/>
      <c r="S61" s="129" t="s">
        <v>110</v>
      </c>
      <c r="T61" s="130"/>
      <c r="U61" s="130"/>
      <c r="V61" s="130"/>
      <c r="W61" s="130"/>
      <c r="X61" s="130"/>
      <c r="Y61" s="130"/>
      <c r="Z61" s="130"/>
      <c r="AA61" s="131" t="s">
        <v>50</v>
      </c>
      <c r="AB61" s="130"/>
      <c r="AC61" s="130"/>
      <c r="AD61" s="130"/>
      <c r="AE61" s="130"/>
      <c r="AF61" s="131" t="s">
        <v>51</v>
      </c>
      <c r="AG61" s="130"/>
      <c r="AH61" s="130"/>
      <c r="AI61" s="5">
        <v>10</v>
      </c>
      <c r="AJ61" s="132" t="s">
        <v>52</v>
      </c>
      <c r="AK61" s="130"/>
      <c r="AL61" s="130"/>
      <c r="AM61" s="130"/>
      <c r="AN61" s="130"/>
      <c r="AO61" s="130"/>
      <c r="AP61" s="6">
        <v>48606482</v>
      </c>
      <c r="AQ61" s="6">
        <v>35951577.340000004</v>
      </c>
      <c r="AR61" s="6">
        <v>12654904.66</v>
      </c>
      <c r="AS61" s="133">
        <v>0</v>
      </c>
      <c r="AT61" s="130"/>
      <c r="AU61" s="139">
        <v>35951577.340000004</v>
      </c>
      <c r="AV61" s="130"/>
      <c r="AW61" s="7">
        <v>0</v>
      </c>
      <c r="AX61" s="6">
        <v>1017738.61</v>
      </c>
      <c r="AY61" s="6">
        <v>34933838.729999997</v>
      </c>
      <c r="AZ61" s="6">
        <v>1017738.61</v>
      </c>
      <c r="BA61" s="7">
        <v>0</v>
      </c>
      <c r="BB61" s="6">
        <v>1017738.61</v>
      </c>
      <c r="BC61" s="7">
        <v>0</v>
      </c>
      <c r="BD61" s="7">
        <v>0</v>
      </c>
      <c r="BE61" s="25">
        <f t="shared" si="2"/>
        <v>0.739645739841859</v>
      </c>
      <c r="BF61" s="25">
        <f t="shared" si="3"/>
        <v>0.739645739841859</v>
      </c>
      <c r="BG61" s="25">
        <f t="shared" si="4"/>
        <v>2.0938331023421939E-2</v>
      </c>
      <c r="BH61" s="25">
        <f t="shared" si="5"/>
        <v>2.0938331023421939E-2</v>
      </c>
    </row>
    <row r="62" spans="1:60" x14ac:dyDescent="0.25">
      <c r="A62" s="131" t="s">
        <v>47</v>
      </c>
      <c r="B62" s="130"/>
      <c r="C62" s="131" t="s">
        <v>74</v>
      </c>
      <c r="D62" s="130"/>
      <c r="E62" s="131" t="s">
        <v>74</v>
      </c>
      <c r="F62" s="130"/>
      <c r="G62" s="131" t="s">
        <v>48</v>
      </c>
      <c r="H62" s="130"/>
      <c r="I62" s="131" t="s">
        <v>58</v>
      </c>
      <c r="J62" s="130"/>
      <c r="K62" s="130"/>
      <c r="L62" s="131" t="s">
        <v>77</v>
      </c>
      <c r="M62" s="130"/>
      <c r="N62" s="130"/>
      <c r="O62" s="131"/>
      <c r="P62" s="130"/>
      <c r="Q62" s="131"/>
      <c r="R62" s="130"/>
      <c r="S62" s="129" t="s">
        <v>111</v>
      </c>
      <c r="T62" s="130"/>
      <c r="U62" s="130"/>
      <c r="V62" s="130"/>
      <c r="W62" s="130"/>
      <c r="X62" s="130"/>
      <c r="Y62" s="130"/>
      <c r="Z62" s="130"/>
      <c r="AA62" s="131" t="s">
        <v>50</v>
      </c>
      <c r="AB62" s="130"/>
      <c r="AC62" s="130"/>
      <c r="AD62" s="130"/>
      <c r="AE62" s="130"/>
      <c r="AF62" s="131" t="s">
        <v>51</v>
      </c>
      <c r="AG62" s="130"/>
      <c r="AH62" s="130"/>
      <c r="AI62" s="5">
        <v>10</v>
      </c>
      <c r="AJ62" s="132" t="s">
        <v>52</v>
      </c>
      <c r="AK62" s="130"/>
      <c r="AL62" s="130"/>
      <c r="AM62" s="130"/>
      <c r="AN62" s="130"/>
      <c r="AO62" s="130"/>
      <c r="AP62" s="6">
        <v>22172030</v>
      </c>
      <c r="AQ62" s="6">
        <v>14099296.43</v>
      </c>
      <c r="AR62" s="6">
        <v>8072733.5700000003</v>
      </c>
      <c r="AS62" s="133">
        <v>0</v>
      </c>
      <c r="AT62" s="130"/>
      <c r="AU62" s="139">
        <v>14099296.43</v>
      </c>
      <c r="AV62" s="130"/>
      <c r="AW62" s="7">
        <v>0</v>
      </c>
      <c r="AX62" s="6">
        <v>633641.68000000005</v>
      </c>
      <c r="AY62" s="6">
        <v>13465654.75</v>
      </c>
      <c r="AZ62" s="6">
        <v>633641.68000000005</v>
      </c>
      <c r="BA62" s="7">
        <v>0</v>
      </c>
      <c r="BB62" s="6">
        <v>633641.68000000005</v>
      </c>
      <c r="BC62" s="7">
        <v>0</v>
      </c>
      <c r="BD62" s="7">
        <v>0</v>
      </c>
      <c r="BE62" s="25">
        <f t="shared" si="2"/>
        <v>0.63590462533200609</v>
      </c>
      <c r="BF62" s="25">
        <f t="shared" si="3"/>
        <v>0.63590462533200609</v>
      </c>
      <c r="BG62" s="25">
        <f t="shared" si="4"/>
        <v>2.8578424257950222E-2</v>
      </c>
      <c r="BH62" s="25">
        <f t="shared" si="5"/>
        <v>2.8578424257950222E-2</v>
      </c>
    </row>
    <row r="63" spans="1:60" x14ac:dyDescent="0.25">
      <c r="A63" s="131" t="s">
        <v>47</v>
      </c>
      <c r="B63" s="130"/>
      <c r="C63" s="131" t="s">
        <v>74</v>
      </c>
      <c r="D63" s="130"/>
      <c r="E63" s="131" t="s">
        <v>74</v>
      </c>
      <c r="F63" s="130"/>
      <c r="G63" s="131" t="s">
        <v>48</v>
      </c>
      <c r="H63" s="130"/>
      <c r="I63" s="131" t="s">
        <v>58</v>
      </c>
      <c r="J63" s="130"/>
      <c r="K63" s="130"/>
      <c r="L63" s="131" t="s">
        <v>58</v>
      </c>
      <c r="M63" s="130"/>
      <c r="N63" s="130"/>
      <c r="O63" s="131"/>
      <c r="P63" s="130"/>
      <c r="Q63" s="131"/>
      <c r="R63" s="130"/>
      <c r="S63" s="129" t="s">
        <v>112</v>
      </c>
      <c r="T63" s="130"/>
      <c r="U63" s="130"/>
      <c r="V63" s="130"/>
      <c r="W63" s="130"/>
      <c r="X63" s="130"/>
      <c r="Y63" s="130"/>
      <c r="Z63" s="130"/>
      <c r="AA63" s="131" t="s">
        <v>50</v>
      </c>
      <c r="AB63" s="130"/>
      <c r="AC63" s="130"/>
      <c r="AD63" s="130"/>
      <c r="AE63" s="130"/>
      <c r="AF63" s="131" t="s">
        <v>51</v>
      </c>
      <c r="AG63" s="130"/>
      <c r="AH63" s="130"/>
      <c r="AI63" s="5">
        <v>10</v>
      </c>
      <c r="AJ63" s="132" t="s">
        <v>52</v>
      </c>
      <c r="AK63" s="130"/>
      <c r="AL63" s="130"/>
      <c r="AM63" s="130"/>
      <c r="AN63" s="130"/>
      <c r="AO63" s="130"/>
      <c r="AP63" s="6">
        <v>3300000</v>
      </c>
      <c r="AQ63" s="6">
        <v>3300000</v>
      </c>
      <c r="AR63" s="7">
        <v>0</v>
      </c>
      <c r="AS63" s="133">
        <v>0</v>
      </c>
      <c r="AT63" s="130"/>
      <c r="AU63" s="139">
        <v>3300000</v>
      </c>
      <c r="AV63" s="130"/>
      <c r="AW63" s="7">
        <v>0</v>
      </c>
      <c r="AX63" s="6">
        <v>166817</v>
      </c>
      <c r="AY63" s="6">
        <v>3133183</v>
      </c>
      <c r="AZ63" s="6">
        <v>166817</v>
      </c>
      <c r="BA63" s="7">
        <v>0</v>
      </c>
      <c r="BB63" s="6">
        <v>166817</v>
      </c>
      <c r="BC63" s="7">
        <v>0</v>
      </c>
      <c r="BD63" s="7">
        <v>0</v>
      </c>
      <c r="BE63" s="25">
        <f t="shared" si="2"/>
        <v>1</v>
      </c>
      <c r="BF63" s="25">
        <f t="shared" si="3"/>
        <v>1</v>
      </c>
      <c r="BG63" s="25">
        <f t="shared" si="4"/>
        <v>5.055060606060606E-2</v>
      </c>
      <c r="BH63" s="25">
        <f t="shared" si="5"/>
        <v>5.055060606060606E-2</v>
      </c>
    </row>
    <row r="64" spans="1:60" x14ac:dyDescent="0.25">
      <c r="A64" s="131" t="s">
        <v>47</v>
      </c>
      <c r="B64" s="130"/>
      <c r="C64" s="131" t="s">
        <v>74</v>
      </c>
      <c r="D64" s="130"/>
      <c r="E64" s="131" t="s">
        <v>74</v>
      </c>
      <c r="F64" s="130"/>
      <c r="G64" s="131" t="s">
        <v>48</v>
      </c>
      <c r="H64" s="130"/>
      <c r="I64" s="131" t="s">
        <v>58</v>
      </c>
      <c r="J64" s="130"/>
      <c r="K64" s="130"/>
      <c r="L64" s="131" t="s">
        <v>62</v>
      </c>
      <c r="M64" s="130"/>
      <c r="N64" s="130"/>
      <c r="O64" s="131"/>
      <c r="P64" s="130"/>
      <c r="Q64" s="131"/>
      <c r="R64" s="130"/>
      <c r="S64" s="129" t="s">
        <v>113</v>
      </c>
      <c r="T64" s="130"/>
      <c r="U64" s="130"/>
      <c r="V64" s="130"/>
      <c r="W64" s="130"/>
      <c r="X64" s="130"/>
      <c r="Y64" s="130"/>
      <c r="Z64" s="130"/>
      <c r="AA64" s="131" t="s">
        <v>50</v>
      </c>
      <c r="AB64" s="130"/>
      <c r="AC64" s="130"/>
      <c r="AD64" s="130"/>
      <c r="AE64" s="130"/>
      <c r="AF64" s="131" t="s">
        <v>51</v>
      </c>
      <c r="AG64" s="130"/>
      <c r="AH64" s="130"/>
      <c r="AI64" s="5">
        <v>10</v>
      </c>
      <c r="AJ64" s="132" t="s">
        <v>52</v>
      </c>
      <c r="AK64" s="130"/>
      <c r="AL64" s="130"/>
      <c r="AM64" s="130"/>
      <c r="AN64" s="130"/>
      <c r="AO64" s="130"/>
      <c r="AP64" s="6">
        <v>18576587</v>
      </c>
      <c r="AQ64" s="6">
        <v>15602941.380000001</v>
      </c>
      <c r="AR64" s="6">
        <v>2973645.62</v>
      </c>
      <c r="AS64" s="133">
        <v>0</v>
      </c>
      <c r="AT64" s="130"/>
      <c r="AU64" s="139">
        <v>15602941.380000001</v>
      </c>
      <c r="AV64" s="130"/>
      <c r="AW64" s="7">
        <v>0</v>
      </c>
      <c r="AX64" s="6">
        <v>173643.57</v>
      </c>
      <c r="AY64" s="6">
        <v>15429297.810000001</v>
      </c>
      <c r="AZ64" s="6">
        <v>173643.57</v>
      </c>
      <c r="BA64" s="7">
        <v>0</v>
      </c>
      <c r="BB64" s="6">
        <v>173643.57</v>
      </c>
      <c r="BC64" s="7">
        <v>0</v>
      </c>
      <c r="BD64" s="7">
        <v>0</v>
      </c>
      <c r="BE64" s="25">
        <f t="shared" si="2"/>
        <v>0.83992508311672109</v>
      </c>
      <c r="BF64" s="25">
        <f t="shared" si="3"/>
        <v>0.83992508311672109</v>
      </c>
      <c r="BG64" s="25">
        <f t="shared" si="4"/>
        <v>9.3474420247379141E-3</v>
      </c>
      <c r="BH64" s="25">
        <f t="shared" si="5"/>
        <v>9.3474420247379141E-3</v>
      </c>
    </row>
    <row r="65" spans="1:60" x14ac:dyDescent="0.25">
      <c r="A65" s="131" t="s">
        <v>47</v>
      </c>
      <c r="B65" s="130"/>
      <c r="C65" s="131" t="s">
        <v>74</v>
      </c>
      <c r="D65" s="130"/>
      <c r="E65" s="131" t="s">
        <v>74</v>
      </c>
      <c r="F65" s="130"/>
      <c r="G65" s="131" t="s">
        <v>48</v>
      </c>
      <c r="H65" s="130"/>
      <c r="I65" s="131" t="s">
        <v>58</v>
      </c>
      <c r="J65" s="130"/>
      <c r="K65" s="130"/>
      <c r="L65" s="131" t="s">
        <v>64</v>
      </c>
      <c r="M65" s="130"/>
      <c r="N65" s="130"/>
      <c r="O65" s="131"/>
      <c r="P65" s="130"/>
      <c r="Q65" s="131"/>
      <c r="R65" s="130"/>
      <c r="S65" s="129" t="s">
        <v>114</v>
      </c>
      <c r="T65" s="130"/>
      <c r="U65" s="130"/>
      <c r="V65" s="130"/>
      <c r="W65" s="130"/>
      <c r="X65" s="130"/>
      <c r="Y65" s="130"/>
      <c r="Z65" s="130"/>
      <c r="AA65" s="131" t="s">
        <v>50</v>
      </c>
      <c r="AB65" s="130"/>
      <c r="AC65" s="130"/>
      <c r="AD65" s="130"/>
      <c r="AE65" s="130"/>
      <c r="AF65" s="131" t="s">
        <v>51</v>
      </c>
      <c r="AG65" s="130"/>
      <c r="AH65" s="130"/>
      <c r="AI65" s="5">
        <v>10</v>
      </c>
      <c r="AJ65" s="132" t="s">
        <v>52</v>
      </c>
      <c r="AK65" s="130"/>
      <c r="AL65" s="130"/>
      <c r="AM65" s="130"/>
      <c r="AN65" s="130"/>
      <c r="AO65" s="130"/>
      <c r="AP65" s="6">
        <v>4557865</v>
      </c>
      <c r="AQ65" s="6">
        <v>2949339.53</v>
      </c>
      <c r="AR65" s="6">
        <v>1608525.47</v>
      </c>
      <c r="AS65" s="133">
        <v>0</v>
      </c>
      <c r="AT65" s="130"/>
      <c r="AU65" s="139">
        <v>2949339.53</v>
      </c>
      <c r="AV65" s="130"/>
      <c r="AW65" s="7">
        <v>0</v>
      </c>
      <c r="AX65" s="6">
        <v>43636.36</v>
      </c>
      <c r="AY65" s="6">
        <v>2905703.17</v>
      </c>
      <c r="AZ65" s="6">
        <v>43636.36</v>
      </c>
      <c r="BA65" s="7">
        <v>0</v>
      </c>
      <c r="BB65" s="6">
        <v>43636.36</v>
      </c>
      <c r="BC65" s="7">
        <v>0</v>
      </c>
      <c r="BD65" s="7">
        <v>0</v>
      </c>
      <c r="BE65" s="25">
        <f t="shared" si="2"/>
        <v>0.64708795236366146</v>
      </c>
      <c r="BF65" s="25">
        <f t="shared" si="3"/>
        <v>0.64708795236366146</v>
      </c>
      <c r="BG65" s="25">
        <f t="shared" si="4"/>
        <v>9.573859690885974E-3</v>
      </c>
      <c r="BH65" s="25">
        <f t="shared" si="5"/>
        <v>9.573859690885974E-3</v>
      </c>
    </row>
    <row r="66" spans="1:60" x14ac:dyDescent="0.25">
      <c r="A66" s="131" t="s">
        <v>47</v>
      </c>
      <c r="B66" s="130"/>
      <c r="C66" s="131" t="s">
        <v>74</v>
      </c>
      <c r="D66" s="130"/>
      <c r="E66" s="131" t="s">
        <v>74</v>
      </c>
      <c r="F66" s="130"/>
      <c r="G66" s="131" t="s">
        <v>48</v>
      </c>
      <c r="H66" s="130"/>
      <c r="I66" s="131" t="s">
        <v>60</v>
      </c>
      <c r="J66" s="130"/>
      <c r="K66" s="130"/>
      <c r="L66" s="131"/>
      <c r="M66" s="130"/>
      <c r="N66" s="130"/>
      <c r="O66" s="131"/>
      <c r="P66" s="130"/>
      <c r="Q66" s="131"/>
      <c r="R66" s="130"/>
      <c r="S66" s="129" t="s">
        <v>115</v>
      </c>
      <c r="T66" s="130"/>
      <c r="U66" s="130"/>
      <c r="V66" s="130"/>
      <c r="W66" s="130"/>
      <c r="X66" s="130"/>
      <c r="Y66" s="130"/>
      <c r="Z66" s="130"/>
      <c r="AA66" s="131" t="s">
        <v>50</v>
      </c>
      <c r="AB66" s="130"/>
      <c r="AC66" s="130"/>
      <c r="AD66" s="130"/>
      <c r="AE66" s="130"/>
      <c r="AF66" s="131" t="s">
        <v>51</v>
      </c>
      <c r="AG66" s="130"/>
      <c r="AH66" s="130"/>
      <c r="AI66" s="5">
        <v>10</v>
      </c>
      <c r="AJ66" s="132" t="s">
        <v>52</v>
      </c>
      <c r="AK66" s="130"/>
      <c r="AL66" s="130"/>
      <c r="AM66" s="130"/>
      <c r="AN66" s="130"/>
      <c r="AO66" s="130"/>
      <c r="AP66" s="6">
        <v>5300000</v>
      </c>
      <c r="AQ66" s="6">
        <v>5300000</v>
      </c>
      <c r="AR66" s="7">
        <v>0</v>
      </c>
      <c r="AS66" s="133">
        <v>0</v>
      </c>
      <c r="AT66" s="130"/>
      <c r="AU66" s="139">
        <v>5300000</v>
      </c>
      <c r="AV66" s="130"/>
      <c r="AW66" s="7">
        <v>0</v>
      </c>
      <c r="AX66" s="7">
        <v>0</v>
      </c>
      <c r="AY66" s="6">
        <v>5300000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25">
        <f t="shared" si="2"/>
        <v>1</v>
      </c>
      <c r="BF66" s="25">
        <f t="shared" si="3"/>
        <v>1</v>
      </c>
      <c r="BG66" s="25">
        <f t="shared" si="4"/>
        <v>0</v>
      </c>
      <c r="BH66" s="25">
        <f t="shared" si="5"/>
        <v>0</v>
      </c>
    </row>
    <row r="67" spans="1:60" x14ac:dyDescent="0.25">
      <c r="A67" s="131" t="s">
        <v>47</v>
      </c>
      <c r="B67" s="130"/>
      <c r="C67" s="131" t="s">
        <v>74</v>
      </c>
      <c r="D67" s="130"/>
      <c r="E67" s="131" t="s">
        <v>74</v>
      </c>
      <c r="F67" s="130"/>
      <c r="G67" s="131" t="s">
        <v>48</v>
      </c>
      <c r="H67" s="130"/>
      <c r="I67" s="131" t="s">
        <v>60</v>
      </c>
      <c r="J67" s="130"/>
      <c r="K67" s="130"/>
      <c r="L67" s="131" t="s">
        <v>66</v>
      </c>
      <c r="M67" s="130"/>
      <c r="N67" s="130"/>
      <c r="O67" s="131"/>
      <c r="P67" s="130"/>
      <c r="Q67" s="131"/>
      <c r="R67" s="130"/>
      <c r="S67" s="129" t="s">
        <v>116</v>
      </c>
      <c r="T67" s="130"/>
      <c r="U67" s="130"/>
      <c r="V67" s="130"/>
      <c r="W67" s="130"/>
      <c r="X67" s="130"/>
      <c r="Y67" s="130"/>
      <c r="Z67" s="130"/>
      <c r="AA67" s="131" t="s">
        <v>50</v>
      </c>
      <c r="AB67" s="130"/>
      <c r="AC67" s="130"/>
      <c r="AD67" s="130"/>
      <c r="AE67" s="130"/>
      <c r="AF67" s="131" t="s">
        <v>51</v>
      </c>
      <c r="AG67" s="130"/>
      <c r="AH67" s="130"/>
      <c r="AI67" s="5">
        <v>10</v>
      </c>
      <c r="AJ67" s="132" t="s">
        <v>52</v>
      </c>
      <c r="AK67" s="130"/>
      <c r="AL67" s="130"/>
      <c r="AM67" s="130"/>
      <c r="AN67" s="130"/>
      <c r="AO67" s="130"/>
      <c r="AP67" s="6">
        <v>5300000</v>
      </c>
      <c r="AQ67" s="6">
        <v>5300000</v>
      </c>
      <c r="AR67" s="7">
        <v>0</v>
      </c>
      <c r="AS67" s="133">
        <v>0</v>
      </c>
      <c r="AT67" s="130"/>
      <c r="AU67" s="139">
        <v>5300000</v>
      </c>
      <c r="AV67" s="130"/>
      <c r="AW67" s="7">
        <v>0</v>
      </c>
      <c r="AX67" s="7">
        <v>0</v>
      </c>
      <c r="AY67" s="6">
        <v>5300000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25">
        <f t="shared" si="2"/>
        <v>1</v>
      </c>
      <c r="BF67" s="25">
        <f t="shared" si="3"/>
        <v>1</v>
      </c>
      <c r="BG67" s="25">
        <f t="shared" si="4"/>
        <v>0</v>
      </c>
      <c r="BH67" s="25">
        <f t="shared" si="5"/>
        <v>0</v>
      </c>
    </row>
    <row r="68" spans="1:60" s="11" customFormat="1" x14ac:dyDescent="0.25">
      <c r="A68" s="136" t="s">
        <v>47</v>
      </c>
      <c r="B68" s="135"/>
      <c r="C68" s="136" t="s">
        <v>74</v>
      </c>
      <c r="D68" s="135"/>
      <c r="E68" s="136" t="s">
        <v>74</v>
      </c>
      <c r="F68" s="135"/>
      <c r="G68" s="136" t="s">
        <v>74</v>
      </c>
      <c r="H68" s="135"/>
      <c r="I68" s="136"/>
      <c r="J68" s="135"/>
      <c r="K68" s="135"/>
      <c r="L68" s="136"/>
      <c r="M68" s="135"/>
      <c r="N68" s="135"/>
      <c r="O68" s="136"/>
      <c r="P68" s="135"/>
      <c r="Q68" s="136"/>
      <c r="R68" s="135"/>
      <c r="S68" s="137" t="s">
        <v>117</v>
      </c>
      <c r="T68" s="135"/>
      <c r="U68" s="135"/>
      <c r="V68" s="135"/>
      <c r="W68" s="135"/>
      <c r="X68" s="135"/>
      <c r="Y68" s="135"/>
      <c r="Z68" s="135"/>
      <c r="AA68" s="136" t="s">
        <v>50</v>
      </c>
      <c r="AB68" s="135"/>
      <c r="AC68" s="135"/>
      <c r="AD68" s="135"/>
      <c r="AE68" s="135"/>
      <c r="AF68" s="136" t="s">
        <v>51</v>
      </c>
      <c r="AG68" s="135"/>
      <c r="AH68" s="135"/>
      <c r="AI68" s="8">
        <v>10</v>
      </c>
      <c r="AJ68" s="138" t="s">
        <v>52</v>
      </c>
      <c r="AK68" s="135"/>
      <c r="AL68" s="135"/>
      <c r="AM68" s="135"/>
      <c r="AN68" s="135"/>
      <c r="AO68" s="135"/>
      <c r="AP68" s="9">
        <v>1126110518</v>
      </c>
      <c r="AQ68" s="9">
        <f>+AQ70+AQ71+AQ73+AQ75+AQ76+AQ77+AQ78+AQ79+AQ81+AQ82+AQ83</f>
        <v>811851251.44999993</v>
      </c>
      <c r="AR68" s="9">
        <f>+AR70+AR71+AR73+AR75+AR76+AR77+AR78+AR79+AR81+AR82+AR83</f>
        <v>314259266.55000001</v>
      </c>
      <c r="AS68" s="134">
        <v>0</v>
      </c>
      <c r="AT68" s="135"/>
      <c r="AU68" s="140">
        <v>731210339.67999995</v>
      </c>
      <c r="AV68" s="135"/>
      <c r="AW68" s="9">
        <v>80640911.769999996</v>
      </c>
      <c r="AX68" s="9">
        <v>93218896.599999994</v>
      </c>
      <c r="AY68" s="9">
        <v>637991443.08000004</v>
      </c>
      <c r="AZ68" s="9">
        <v>93218896.599999994</v>
      </c>
      <c r="BA68" s="10">
        <v>0</v>
      </c>
      <c r="BB68" s="9">
        <v>93218896.599999994</v>
      </c>
      <c r="BC68" s="10">
        <v>0</v>
      </c>
      <c r="BD68" s="10">
        <v>0</v>
      </c>
      <c r="BE68" s="26">
        <f t="shared" si="2"/>
        <v>0.72093390344303665</v>
      </c>
      <c r="BF68" s="26">
        <f t="shared" si="3"/>
        <v>0.64932378127383761</v>
      </c>
      <c r="BG68" s="26">
        <f t="shared" si="4"/>
        <v>8.2779527506375711E-2</v>
      </c>
      <c r="BH68" s="26">
        <f t="shared" si="5"/>
        <v>8.2779527506375711E-2</v>
      </c>
    </row>
    <row r="69" spans="1:60" x14ac:dyDescent="0.25">
      <c r="A69" s="131" t="s">
        <v>47</v>
      </c>
      <c r="B69" s="130"/>
      <c r="C69" s="131" t="s">
        <v>74</v>
      </c>
      <c r="D69" s="130"/>
      <c r="E69" s="131" t="s">
        <v>74</v>
      </c>
      <c r="F69" s="130"/>
      <c r="G69" s="131" t="s">
        <v>74</v>
      </c>
      <c r="H69" s="130"/>
      <c r="I69" s="131" t="s">
        <v>64</v>
      </c>
      <c r="J69" s="130"/>
      <c r="K69" s="130"/>
      <c r="L69" s="131"/>
      <c r="M69" s="130"/>
      <c r="N69" s="130"/>
      <c r="O69" s="131"/>
      <c r="P69" s="130"/>
      <c r="Q69" s="131"/>
      <c r="R69" s="130"/>
      <c r="S69" s="129" t="s">
        <v>118</v>
      </c>
      <c r="T69" s="130"/>
      <c r="U69" s="130"/>
      <c r="V69" s="130"/>
      <c r="W69" s="130"/>
      <c r="X69" s="130"/>
      <c r="Y69" s="130"/>
      <c r="Z69" s="130"/>
      <c r="AA69" s="131" t="s">
        <v>50</v>
      </c>
      <c r="AB69" s="130"/>
      <c r="AC69" s="130"/>
      <c r="AD69" s="130"/>
      <c r="AE69" s="130"/>
      <c r="AF69" s="131" t="s">
        <v>51</v>
      </c>
      <c r="AG69" s="130"/>
      <c r="AH69" s="130"/>
      <c r="AI69" s="5">
        <v>10</v>
      </c>
      <c r="AJ69" s="132" t="s">
        <v>52</v>
      </c>
      <c r="AK69" s="130"/>
      <c r="AL69" s="130"/>
      <c r="AM69" s="130"/>
      <c r="AN69" s="130"/>
      <c r="AO69" s="130"/>
      <c r="AP69" s="6">
        <v>61828676</v>
      </c>
      <c r="AQ69" s="6">
        <v>60733076</v>
      </c>
      <c r="AR69" s="6">
        <v>1095600</v>
      </c>
      <c r="AS69" s="133">
        <v>0</v>
      </c>
      <c r="AT69" s="130"/>
      <c r="AU69" s="139">
        <v>13663090</v>
      </c>
      <c r="AV69" s="130"/>
      <c r="AW69" s="6">
        <v>47069986</v>
      </c>
      <c r="AX69" s="6">
        <v>13663090</v>
      </c>
      <c r="AY69" s="7">
        <v>0</v>
      </c>
      <c r="AZ69" s="6">
        <v>13663090</v>
      </c>
      <c r="BA69" s="7">
        <v>0</v>
      </c>
      <c r="BB69" s="6">
        <v>13663090</v>
      </c>
      <c r="BC69" s="7">
        <v>0</v>
      </c>
      <c r="BD69" s="7">
        <v>0</v>
      </c>
      <c r="BE69" s="25">
        <f t="shared" si="2"/>
        <v>0.98228006693851899</v>
      </c>
      <c r="BF69" s="25">
        <f t="shared" si="3"/>
        <v>0.22098305970517629</v>
      </c>
      <c r="BG69" s="25">
        <f t="shared" si="4"/>
        <v>0.22098305970517629</v>
      </c>
      <c r="BH69" s="25">
        <f t="shared" si="5"/>
        <v>0.22098305970517629</v>
      </c>
    </row>
    <row r="70" spans="1:60" x14ac:dyDescent="0.25">
      <c r="A70" s="131" t="s">
        <v>47</v>
      </c>
      <c r="B70" s="130"/>
      <c r="C70" s="131" t="s">
        <v>74</v>
      </c>
      <c r="D70" s="130"/>
      <c r="E70" s="131" t="s">
        <v>74</v>
      </c>
      <c r="F70" s="130"/>
      <c r="G70" s="131" t="s">
        <v>74</v>
      </c>
      <c r="H70" s="130"/>
      <c r="I70" s="131" t="s">
        <v>64</v>
      </c>
      <c r="J70" s="130"/>
      <c r="K70" s="130"/>
      <c r="L70" s="131" t="s">
        <v>60</v>
      </c>
      <c r="M70" s="130"/>
      <c r="N70" s="130"/>
      <c r="O70" s="131"/>
      <c r="P70" s="130"/>
      <c r="Q70" s="131"/>
      <c r="R70" s="130"/>
      <c r="S70" s="129" t="s">
        <v>119</v>
      </c>
      <c r="T70" s="130"/>
      <c r="U70" s="130"/>
      <c r="V70" s="130"/>
      <c r="W70" s="130"/>
      <c r="X70" s="130"/>
      <c r="Y70" s="130"/>
      <c r="Z70" s="130"/>
      <c r="AA70" s="131" t="s">
        <v>50</v>
      </c>
      <c r="AB70" s="130"/>
      <c r="AC70" s="130"/>
      <c r="AD70" s="130"/>
      <c r="AE70" s="130"/>
      <c r="AF70" s="131" t="s">
        <v>51</v>
      </c>
      <c r="AG70" s="130"/>
      <c r="AH70" s="130"/>
      <c r="AI70" s="5">
        <v>10</v>
      </c>
      <c r="AJ70" s="132" t="s">
        <v>52</v>
      </c>
      <c r="AK70" s="130"/>
      <c r="AL70" s="130"/>
      <c r="AM70" s="130"/>
      <c r="AN70" s="130"/>
      <c r="AO70" s="130"/>
      <c r="AP70" s="6">
        <v>1440000</v>
      </c>
      <c r="AQ70" s="6">
        <v>344400</v>
      </c>
      <c r="AR70" s="6">
        <v>1095600</v>
      </c>
      <c r="AS70" s="133">
        <v>0</v>
      </c>
      <c r="AT70" s="130"/>
      <c r="AU70" s="139">
        <v>344400</v>
      </c>
      <c r="AV70" s="130"/>
      <c r="AW70" s="7">
        <v>0</v>
      </c>
      <c r="AX70" s="6">
        <v>344400</v>
      </c>
      <c r="AY70" s="7">
        <v>0</v>
      </c>
      <c r="AZ70" s="6">
        <v>344400</v>
      </c>
      <c r="BA70" s="7">
        <v>0</v>
      </c>
      <c r="BB70" s="6">
        <v>344400</v>
      </c>
      <c r="BC70" s="7">
        <v>0</v>
      </c>
      <c r="BD70" s="7">
        <v>0</v>
      </c>
      <c r="BE70" s="25">
        <f t="shared" si="2"/>
        <v>0.23916666666666667</v>
      </c>
      <c r="BF70" s="25">
        <f t="shared" si="3"/>
        <v>0.23916666666666667</v>
      </c>
      <c r="BG70" s="25">
        <f t="shared" si="4"/>
        <v>0.23916666666666667</v>
      </c>
      <c r="BH70" s="25">
        <f t="shared" si="5"/>
        <v>0.23916666666666667</v>
      </c>
    </row>
    <row r="71" spans="1:60" x14ac:dyDescent="0.25">
      <c r="A71" s="131" t="s">
        <v>47</v>
      </c>
      <c r="B71" s="130"/>
      <c r="C71" s="131" t="s">
        <v>74</v>
      </c>
      <c r="D71" s="130"/>
      <c r="E71" s="131" t="s">
        <v>74</v>
      </c>
      <c r="F71" s="130"/>
      <c r="G71" s="131" t="s">
        <v>74</v>
      </c>
      <c r="H71" s="130"/>
      <c r="I71" s="131" t="s">
        <v>64</v>
      </c>
      <c r="J71" s="130"/>
      <c r="K71" s="130"/>
      <c r="L71" s="131" t="s">
        <v>70</v>
      </c>
      <c r="M71" s="130"/>
      <c r="N71" s="130"/>
      <c r="O71" s="131"/>
      <c r="P71" s="130"/>
      <c r="Q71" s="131"/>
      <c r="R71" s="130"/>
      <c r="S71" s="129" t="s">
        <v>120</v>
      </c>
      <c r="T71" s="130"/>
      <c r="U71" s="130"/>
      <c r="V71" s="130"/>
      <c r="W71" s="130"/>
      <c r="X71" s="130"/>
      <c r="Y71" s="130"/>
      <c r="Z71" s="130"/>
      <c r="AA71" s="131" t="s">
        <v>50</v>
      </c>
      <c r="AB71" s="130"/>
      <c r="AC71" s="130"/>
      <c r="AD71" s="130"/>
      <c r="AE71" s="130"/>
      <c r="AF71" s="131" t="s">
        <v>51</v>
      </c>
      <c r="AG71" s="130"/>
      <c r="AH71" s="130"/>
      <c r="AI71" s="5">
        <v>10</v>
      </c>
      <c r="AJ71" s="132" t="s">
        <v>52</v>
      </c>
      <c r="AK71" s="130"/>
      <c r="AL71" s="130"/>
      <c r="AM71" s="130"/>
      <c r="AN71" s="130"/>
      <c r="AO71" s="130"/>
      <c r="AP71" s="6">
        <v>60388676</v>
      </c>
      <c r="AQ71" s="6">
        <v>60388676</v>
      </c>
      <c r="AR71" s="7">
        <v>0</v>
      </c>
      <c r="AS71" s="133">
        <v>0</v>
      </c>
      <c r="AT71" s="130"/>
      <c r="AU71" s="139">
        <v>13318690</v>
      </c>
      <c r="AV71" s="130"/>
      <c r="AW71" s="6">
        <v>47069986</v>
      </c>
      <c r="AX71" s="6">
        <v>13318690</v>
      </c>
      <c r="AY71" s="7">
        <v>0</v>
      </c>
      <c r="AZ71" s="6">
        <v>13318690</v>
      </c>
      <c r="BA71" s="7">
        <v>0</v>
      </c>
      <c r="BB71" s="6">
        <v>13318690</v>
      </c>
      <c r="BC71" s="7">
        <v>0</v>
      </c>
      <c r="BD71" s="7">
        <v>0</v>
      </c>
      <c r="BE71" s="25">
        <f t="shared" si="2"/>
        <v>1</v>
      </c>
      <c r="BF71" s="25">
        <f t="shared" si="3"/>
        <v>0.22054946195541694</v>
      </c>
      <c r="BG71" s="25">
        <f t="shared" si="4"/>
        <v>0.22054946195541694</v>
      </c>
      <c r="BH71" s="25">
        <f t="shared" si="5"/>
        <v>0.22054946195541694</v>
      </c>
    </row>
    <row r="72" spans="1:60" x14ac:dyDescent="0.25">
      <c r="A72" s="131" t="s">
        <v>47</v>
      </c>
      <c r="B72" s="130"/>
      <c r="C72" s="131" t="s">
        <v>74</v>
      </c>
      <c r="D72" s="130"/>
      <c r="E72" s="131" t="s">
        <v>74</v>
      </c>
      <c r="F72" s="130"/>
      <c r="G72" s="131" t="s">
        <v>74</v>
      </c>
      <c r="H72" s="130"/>
      <c r="I72" s="131" t="s">
        <v>66</v>
      </c>
      <c r="J72" s="130"/>
      <c r="K72" s="130"/>
      <c r="L72" s="131"/>
      <c r="M72" s="130"/>
      <c r="N72" s="130"/>
      <c r="O72" s="131"/>
      <c r="P72" s="130"/>
      <c r="Q72" s="131"/>
      <c r="R72" s="130"/>
      <c r="S72" s="129" t="s">
        <v>121</v>
      </c>
      <c r="T72" s="130"/>
      <c r="U72" s="130"/>
      <c r="V72" s="130"/>
      <c r="W72" s="130"/>
      <c r="X72" s="130"/>
      <c r="Y72" s="130"/>
      <c r="Z72" s="130"/>
      <c r="AA72" s="131" t="s">
        <v>50</v>
      </c>
      <c r="AB72" s="130"/>
      <c r="AC72" s="130"/>
      <c r="AD72" s="130"/>
      <c r="AE72" s="130"/>
      <c r="AF72" s="131" t="s">
        <v>51</v>
      </c>
      <c r="AG72" s="130"/>
      <c r="AH72" s="130"/>
      <c r="AI72" s="5">
        <v>10</v>
      </c>
      <c r="AJ72" s="132" t="s">
        <v>52</v>
      </c>
      <c r="AK72" s="130"/>
      <c r="AL72" s="130"/>
      <c r="AM72" s="130"/>
      <c r="AN72" s="130"/>
      <c r="AO72" s="130"/>
      <c r="AP72" s="6">
        <v>94115691</v>
      </c>
      <c r="AQ72" s="6">
        <v>56235238</v>
      </c>
      <c r="AR72" s="6">
        <v>37880453</v>
      </c>
      <c r="AS72" s="133">
        <v>0</v>
      </c>
      <c r="AT72" s="130"/>
      <c r="AU72" s="139">
        <v>56235238</v>
      </c>
      <c r="AV72" s="130"/>
      <c r="AW72" s="7">
        <v>0</v>
      </c>
      <c r="AX72" s="7">
        <v>0</v>
      </c>
      <c r="AY72" s="6">
        <v>56235238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25">
        <f t="shared" si="2"/>
        <v>0.59751182191288377</v>
      </c>
      <c r="BF72" s="25">
        <f t="shared" si="3"/>
        <v>0.59751182191288377</v>
      </c>
      <c r="BG72" s="25">
        <f t="shared" si="4"/>
        <v>0</v>
      </c>
      <c r="BH72" s="25">
        <f t="shared" si="5"/>
        <v>0</v>
      </c>
    </row>
    <row r="73" spans="1:60" x14ac:dyDescent="0.25">
      <c r="A73" s="131" t="s">
        <v>47</v>
      </c>
      <c r="B73" s="130"/>
      <c r="C73" s="131" t="s">
        <v>74</v>
      </c>
      <c r="D73" s="130"/>
      <c r="E73" s="131" t="s">
        <v>74</v>
      </c>
      <c r="F73" s="130"/>
      <c r="G73" s="131" t="s">
        <v>74</v>
      </c>
      <c r="H73" s="130"/>
      <c r="I73" s="131" t="s">
        <v>66</v>
      </c>
      <c r="J73" s="130"/>
      <c r="K73" s="130"/>
      <c r="L73" s="131" t="s">
        <v>55</v>
      </c>
      <c r="M73" s="130"/>
      <c r="N73" s="130"/>
      <c r="O73" s="131"/>
      <c r="P73" s="130"/>
      <c r="Q73" s="131"/>
      <c r="R73" s="130"/>
      <c r="S73" s="129" t="s">
        <v>122</v>
      </c>
      <c r="T73" s="130"/>
      <c r="U73" s="130"/>
      <c r="V73" s="130"/>
      <c r="W73" s="130"/>
      <c r="X73" s="130"/>
      <c r="Y73" s="130"/>
      <c r="Z73" s="130"/>
      <c r="AA73" s="131" t="s">
        <v>50</v>
      </c>
      <c r="AB73" s="130"/>
      <c r="AC73" s="130"/>
      <c r="AD73" s="130"/>
      <c r="AE73" s="130"/>
      <c r="AF73" s="131" t="s">
        <v>51</v>
      </c>
      <c r="AG73" s="130"/>
      <c r="AH73" s="130"/>
      <c r="AI73" s="5">
        <v>10</v>
      </c>
      <c r="AJ73" s="132" t="s">
        <v>52</v>
      </c>
      <c r="AK73" s="130"/>
      <c r="AL73" s="130"/>
      <c r="AM73" s="130"/>
      <c r="AN73" s="130"/>
      <c r="AO73" s="130"/>
      <c r="AP73" s="6">
        <v>94115691</v>
      </c>
      <c r="AQ73" s="6">
        <v>56235238</v>
      </c>
      <c r="AR73" s="6">
        <v>37880453</v>
      </c>
      <c r="AS73" s="133">
        <v>0</v>
      </c>
      <c r="AT73" s="130"/>
      <c r="AU73" s="139">
        <v>56235238</v>
      </c>
      <c r="AV73" s="130"/>
      <c r="AW73" s="7">
        <v>0</v>
      </c>
      <c r="AX73" s="7">
        <v>0</v>
      </c>
      <c r="AY73" s="6">
        <v>56235238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25">
        <f t="shared" si="2"/>
        <v>0.59751182191288377</v>
      </c>
      <c r="BF73" s="25">
        <f t="shared" si="3"/>
        <v>0.59751182191288377</v>
      </c>
      <c r="BG73" s="25">
        <f t="shared" si="4"/>
        <v>0</v>
      </c>
      <c r="BH73" s="25">
        <f t="shared" si="5"/>
        <v>0</v>
      </c>
    </row>
    <row r="74" spans="1:60" x14ac:dyDescent="0.25">
      <c r="A74" s="131" t="s">
        <v>47</v>
      </c>
      <c r="B74" s="130"/>
      <c r="C74" s="131" t="s">
        <v>74</v>
      </c>
      <c r="D74" s="130"/>
      <c r="E74" s="131" t="s">
        <v>74</v>
      </c>
      <c r="F74" s="130"/>
      <c r="G74" s="131" t="s">
        <v>74</v>
      </c>
      <c r="H74" s="130"/>
      <c r="I74" s="131" t="s">
        <v>68</v>
      </c>
      <c r="J74" s="130"/>
      <c r="K74" s="130"/>
      <c r="L74" s="131"/>
      <c r="M74" s="130"/>
      <c r="N74" s="130"/>
      <c r="O74" s="131"/>
      <c r="P74" s="130"/>
      <c r="Q74" s="131"/>
      <c r="R74" s="130"/>
      <c r="S74" s="129" t="s">
        <v>123</v>
      </c>
      <c r="T74" s="130"/>
      <c r="U74" s="130"/>
      <c r="V74" s="130"/>
      <c r="W74" s="130"/>
      <c r="X74" s="130"/>
      <c r="Y74" s="130"/>
      <c r="Z74" s="130"/>
      <c r="AA74" s="131" t="s">
        <v>50</v>
      </c>
      <c r="AB74" s="130"/>
      <c r="AC74" s="130"/>
      <c r="AD74" s="130"/>
      <c r="AE74" s="130"/>
      <c r="AF74" s="131" t="s">
        <v>51</v>
      </c>
      <c r="AG74" s="130"/>
      <c r="AH74" s="130"/>
      <c r="AI74" s="5">
        <v>10</v>
      </c>
      <c r="AJ74" s="132" t="s">
        <v>52</v>
      </c>
      <c r="AK74" s="130"/>
      <c r="AL74" s="130"/>
      <c r="AM74" s="130"/>
      <c r="AN74" s="130"/>
      <c r="AO74" s="130"/>
      <c r="AP74" s="6">
        <v>842835030</v>
      </c>
      <c r="AQ74" s="13">
        <v>688672641.45000005</v>
      </c>
      <c r="AR74" s="6">
        <v>154162388.55000001</v>
      </c>
      <c r="AS74" s="133">
        <v>0</v>
      </c>
      <c r="AT74" s="130"/>
      <c r="AU74" s="139">
        <v>659866271.67999995</v>
      </c>
      <c r="AV74" s="130"/>
      <c r="AW74" s="6">
        <v>28806369.77</v>
      </c>
      <c r="AX74" s="6">
        <v>78110066.599999994</v>
      </c>
      <c r="AY74" s="6">
        <v>581756205.08000004</v>
      </c>
      <c r="AZ74" s="6">
        <v>78110066.599999994</v>
      </c>
      <c r="BA74" s="7">
        <v>0</v>
      </c>
      <c r="BB74" s="6">
        <v>78110066.599999994</v>
      </c>
      <c r="BC74" s="7">
        <v>0</v>
      </c>
      <c r="BD74" s="7">
        <v>0</v>
      </c>
      <c r="BE74" s="25">
        <f t="shared" si="2"/>
        <v>0.81709067247715139</v>
      </c>
      <c r="BF74" s="25">
        <f t="shared" si="3"/>
        <v>0.78291272691881342</v>
      </c>
      <c r="BG74" s="25">
        <f t="shared" si="4"/>
        <v>9.2675391766761275E-2</v>
      </c>
      <c r="BH74" s="25">
        <f t="shared" si="5"/>
        <v>9.2675391766761275E-2</v>
      </c>
    </row>
    <row r="75" spans="1:60" x14ac:dyDescent="0.25">
      <c r="A75" s="131" t="s">
        <v>47</v>
      </c>
      <c r="B75" s="130"/>
      <c r="C75" s="131" t="s">
        <v>74</v>
      </c>
      <c r="D75" s="130"/>
      <c r="E75" s="131" t="s">
        <v>74</v>
      </c>
      <c r="F75" s="130"/>
      <c r="G75" s="131" t="s">
        <v>74</v>
      </c>
      <c r="H75" s="130"/>
      <c r="I75" s="131" t="s">
        <v>68</v>
      </c>
      <c r="J75" s="130"/>
      <c r="K75" s="130"/>
      <c r="L75" s="131" t="s">
        <v>77</v>
      </c>
      <c r="M75" s="130"/>
      <c r="N75" s="130"/>
      <c r="O75" s="131"/>
      <c r="P75" s="130"/>
      <c r="Q75" s="131"/>
      <c r="R75" s="130"/>
      <c r="S75" s="129" t="s">
        <v>124</v>
      </c>
      <c r="T75" s="130"/>
      <c r="U75" s="130"/>
      <c r="V75" s="130"/>
      <c r="W75" s="130"/>
      <c r="X75" s="130"/>
      <c r="Y75" s="130"/>
      <c r="Z75" s="130"/>
      <c r="AA75" s="131" t="s">
        <v>50</v>
      </c>
      <c r="AB75" s="130"/>
      <c r="AC75" s="130"/>
      <c r="AD75" s="130"/>
      <c r="AE75" s="130"/>
      <c r="AF75" s="131" t="s">
        <v>51</v>
      </c>
      <c r="AG75" s="130"/>
      <c r="AH75" s="130"/>
      <c r="AI75" s="5">
        <v>10</v>
      </c>
      <c r="AJ75" s="132" t="s">
        <v>52</v>
      </c>
      <c r="AK75" s="130"/>
      <c r="AL75" s="130"/>
      <c r="AM75" s="130"/>
      <c r="AN75" s="130"/>
      <c r="AO75" s="130"/>
      <c r="AP75" s="6">
        <v>288383159</v>
      </c>
      <c r="AQ75" s="6">
        <v>283774966</v>
      </c>
      <c r="AR75" s="6">
        <v>4608193</v>
      </c>
      <c r="AS75" s="133">
        <v>0</v>
      </c>
      <c r="AT75" s="130"/>
      <c r="AU75" s="139">
        <v>283407968</v>
      </c>
      <c r="AV75" s="130"/>
      <c r="AW75" s="6">
        <v>366998</v>
      </c>
      <c r="AX75" s="6">
        <v>20620268</v>
      </c>
      <c r="AY75" s="6">
        <v>262787700</v>
      </c>
      <c r="AZ75" s="6">
        <v>20620268</v>
      </c>
      <c r="BA75" s="7">
        <v>0</v>
      </c>
      <c r="BB75" s="6">
        <v>20620268</v>
      </c>
      <c r="BC75" s="7">
        <v>0</v>
      </c>
      <c r="BD75" s="7">
        <v>0</v>
      </c>
      <c r="BE75" s="25">
        <f t="shared" si="2"/>
        <v>0.98402058908023826</v>
      </c>
      <c r="BF75" s="25">
        <f t="shared" si="3"/>
        <v>0.98274798356030213</v>
      </c>
      <c r="BG75" s="25">
        <f t="shared" si="4"/>
        <v>7.1503024210924887E-2</v>
      </c>
      <c r="BH75" s="25">
        <f t="shared" si="5"/>
        <v>7.1503024210924887E-2</v>
      </c>
    </row>
    <row r="76" spans="1:60" x14ac:dyDescent="0.25">
      <c r="A76" s="131" t="s">
        <v>47</v>
      </c>
      <c r="B76" s="130"/>
      <c r="C76" s="131" t="s">
        <v>74</v>
      </c>
      <c r="D76" s="130"/>
      <c r="E76" s="131" t="s">
        <v>74</v>
      </c>
      <c r="F76" s="130"/>
      <c r="G76" s="131" t="s">
        <v>74</v>
      </c>
      <c r="H76" s="130"/>
      <c r="I76" s="131" t="s">
        <v>68</v>
      </c>
      <c r="J76" s="130"/>
      <c r="K76" s="130"/>
      <c r="L76" s="131" t="s">
        <v>58</v>
      </c>
      <c r="M76" s="130"/>
      <c r="N76" s="130"/>
      <c r="O76" s="131"/>
      <c r="P76" s="130"/>
      <c r="Q76" s="131"/>
      <c r="R76" s="130"/>
      <c r="S76" s="129" t="s">
        <v>125</v>
      </c>
      <c r="T76" s="130"/>
      <c r="U76" s="130"/>
      <c r="V76" s="130"/>
      <c r="W76" s="130"/>
      <c r="X76" s="130"/>
      <c r="Y76" s="130"/>
      <c r="Z76" s="130"/>
      <c r="AA76" s="131" t="s">
        <v>50</v>
      </c>
      <c r="AB76" s="130"/>
      <c r="AC76" s="130"/>
      <c r="AD76" s="130"/>
      <c r="AE76" s="130"/>
      <c r="AF76" s="131" t="s">
        <v>51</v>
      </c>
      <c r="AG76" s="130"/>
      <c r="AH76" s="130"/>
      <c r="AI76" s="5">
        <v>10</v>
      </c>
      <c r="AJ76" s="132" t="s">
        <v>52</v>
      </c>
      <c r="AK76" s="130"/>
      <c r="AL76" s="130"/>
      <c r="AM76" s="130"/>
      <c r="AN76" s="130"/>
      <c r="AO76" s="130"/>
      <c r="AP76" s="6">
        <v>122612991</v>
      </c>
      <c r="AQ76" s="6">
        <v>121426433</v>
      </c>
      <c r="AR76" s="6">
        <v>1186558</v>
      </c>
      <c r="AS76" s="133">
        <v>0</v>
      </c>
      <c r="AT76" s="130"/>
      <c r="AU76" s="139">
        <v>115008161</v>
      </c>
      <c r="AV76" s="130"/>
      <c r="AW76" s="6">
        <v>6418272</v>
      </c>
      <c r="AX76" s="6">
        <v>10741623</v>
      </c>
      <c r="AY76" s="6">
        <v>104266538</v>
      </c>
      <c r="AZ76" s="6">
        <v>10741623</v>
      </c>
      <c r="BA76" s="7">
        <v>0</v>
      </c>
      <c r="BB76" s="6">
        <v>10741623</v>
      </c>
      <c r="BC76" s="7">
        <v>0</v>
      </c>
      <c r="BD76" s="7">
        <v>0</v>
      </c>
      <c r="BE76" s="25">
        <f t="shared" si="2"/>
        <v>0.99032273831408291</v>
      </c>
      <c r="BF76" s="25">
        <f t="shared" si="3"/>
        <v>0.93797696363185534</v>
      </c>
      <c r="BG76" s="25">
        <f t="shared" si="4"/>
        <v>8.7605912818813789E-2</v>
      </c>
      <c r="BH76" s="25">
        <f t="shared" si="5"/>
        <v>8.7605912818813789E-2</v>
      </c>
    </row>
    <row r="77" spans="1:60" x14ac:dyDescent="0.25">
      <c r="A77" s="131" t="s">
        <v>47</v>
      </c>
      <c r="B77" s="130"/>
      <c r="C77" s="131" t="s">
        <v>74</v>
      </c>
      <c r="D77" s="130"/>
      <c r="E77" s="131" t="s">
        <v>74</v>
      </c>
      <c r="F77" s="130"/>
      <c r="G77" s="131" t="s">
        <v>74</v>
      </c>
      <c r="H77" s="130"/>
      <c r="I77" s="131" t="s">
        <v>68</v>
      </c>
      <c r="J77" s="130"/>
      <c r="K77" s="130"/>
      <c r="L77" s="131" t="s">
        <v>60</v>
      </c>
      <c r="M77" s="130"/>
      <c r="N77" s="130"/>
      <c r="O77" s="131"/>
      <c r="P77" s="130"/>
      <c r="Q77" s="131"/>
      <c r="R77" s="130"/>
      <c r="S77" s="129" t="s">
        <v>126</v>
      </c>
      <c r="T77" s="130"/>
      <c r="U77" s="130"/>
      <c r="V77" s="130"/>
      <c r="W77" s="130"/>
      <c r="X77" s="130"/>
      <c r="Y77" s="130"/>
      <c r="Z77" s="130"/>
      <c r="AA77" s="131" t="s">
        <v>50</v>
      </c>
      <c r="AB77" s="130"/>
      <c r="AC77" s="130"/>
      <c r="AD77" s="130"/>
      <c r="AE77" s="130"/>
      <c r="AF77" s="131" t="s">
        <v>51</v>
      </c>
      <c r="AG77" s="130"/>
      <c r="AH77" s="130"/>
      <c r="AI77" s="5">
        <v>10</v>
      </c>
      <c r="AJ77" s="132" t="s">
        <v>52</v>
      </c>
      <c r="AK77" s="130"/>
      <c r="AL77" s="130"/>
      <c r="AM77" s="130"/>
      <c r="AN77" s="130"/>
      <c r="AO77" s="130"/>
      <c r="AP77" s="6">
        <v>58779184</v>
      </c>
      <c r="AQ77" s="6">
        <v>26779184</v>
      </c>
      <c r="AR77" s="6">
        <v>32000000</v>
      </c>
      <c r="AS77" s="133">
        <v>0</v>
      </c>
      <c r="AT77" s="130"/>
      <c r="AU77" s="139">
        <v>12542675.380000001</v>
      </c>
      <c r="AV77" s="130"/>
      <c r="AW77" s="6">
        <v>14236508.619999999</v>
      </c>
      <c r="AX77" s="6">
        <v>5795375.3799999999</v>
      </c>
      <c r="AY77" s="6">
        <v>6747300</v>
      </c>
      <c r="AZ77" s="6">
        <v>5795375.3799999999</v>
      </c>
      <c r="BA77" s="7">
        <v>0</v>
      </c>
      <c r="BB77" s="6">
        <v>5795375.3799999999</v>
      </c>
      <c r="BC77" s="7">
        <v>0</v>
      </c>
      <c r="BD77" s="7">
        <v>0</v>
      </c>
      <c r="BE77" s="25">
        <f t="shared" si="2"/>
        <v>0.4555895842310434</v>
      </c>
      <c r="BF77" s="25">
        <f t="shared" si="3"/>
        <v>0.21338634745252674</v>
      </c>
      <c r="BG77" s="25">
        <f t="shared" si="4"/>
        <v>9.8595710005092957E-2</v>
      </c>
      <c r="BH77" s="25">
        <f t="shared" si="5"/>
        <v>9.8595710005092957E-2</v>
      </c>
    </row>
    <row r="78" spans="1:60" x14ac:dyDescent="0.25">
      <c r="A78" s="131" t="s">
        <v>47</v>
      </c>
      <c r="B78" s="130"/>
      <c r="C78" s="131" t="s">
        <v>74</v>
      </c>
      <c r="D78" s="130"/>
      <c r="E78" s="131" t="s">
        <v>74</v>
      </c>
      <c r="F78" s="130"/>
      <c r="G78" s="131" t="s">
        <v>74</v>
      </c>
      <c r="H78" s="130"/>
      <c r="I78" s="131" t="s">
        <v>68</v>
      </c>
      <c r="J78" s="130"/>
      <c r="K78" s="130"/>
      <c r="L78" s="131" t="s">
        <v>62</v>
      </c>
      <c r="M78" s="130"/>
      <c r="N78" s="130"/>
      <c r="O78" s="131"/>
      <c r="P78" s="130"/>
      <c r="Q78" s="131"/>
      <c r="R78" s="130"/>
      <c r="S78" s="129" t="s">
        <v>127</v>
      </c>
      <c r="T78" s="130"/>
      <c r="U78" s="130"/>
      <c r="V78" s="130"/>
      <c r="W78" s="130"/>
      <c r="X78" s="130"/>
      <c r="Y78" s="130"/>
      <c r="Z78" s="130"/>
      <c r="AA78" s="131" t="s">
        <v>50</v>
      </c>
      <c r="AB78" s="130"/>
      <c r="AC78" s="130"/>
      <c r="AD78" s="130"/>
      <c r="AE78" s="130"/>
      <c r="AF78" s="131" t="s">
        <v>51</v>
      </c>
      <c r="AG78" s="130"/>
      <c r="AH78" s="130"/>
      <c r="AI78" s="5">
        <v>10</v>
      </c>
      <c r="AJ78" s="132" t="s">
        <v>52</v>
      </c>
      <c r="AK78" s="130"/>
      <c r="AL78" s="130"/>
      <c r="AM78" s="130"/>
      <c r="AN78" s="130"/>
      <c r="AO78" s="130"/>
      <c r="AP78" s="6">
        <v>276741975</v>
      </c>
      <c r="AQ78" s="6">
        <v>244739467.30000001</v>
      </c>
      <c r="AR78" s="6">
        <v>32002507.699999999</v>
      </c>
      <c r="AS78" s="133">
        <v>0</v>
      </c>
      <c r="AT78" s="130"/>
      <c r="AU78" s="139">
        <v>244739467.30000001</v>
      </c>
      <c r="AV78" s="130"/>
      <c r="AW78" s="7">
        <v>0</v>
      </c>
      <c r="AX78" s="6">
        <v>39752800.219999999</v>
      </c>
      <c r="AY78" s="6">
        <v>204986667.08000001</v>
      </c>
      <c r="AZ78" s="6">
        <v>39752800.219999999</v>
      </c>
      <c r="BA78" s="7">
        <v>0</v>
      </c>
      <c r="BB78" s="6">
        <v>39752800.219999999</v>
      </c>
      <c r="BC78" s="7">
        <v>0</v>
      </c>
      <c r="BD78" s="7">
        <v>0</v>
      </c>
      <c r="BE78" s="25">
        <f t="shared" si="2"/>
        <v>0.88435976255499371</v>
      </c>
      <c r="BF78" s="25">
        <f t="shared" si="3"/>
        <v>0.88435976255499371</v>
      </c>
      <c r="BG78" s="25">
        <f t="shared" si="4"/>
        <v>0.14364571988040484</v>
      </c>
      <c r="BH78" s="25">
        <f t="shared" si="5"/>
        <v>0.14364571988040484</v>
      </c>
    </row>
    <row r="79" spans="1:60" x14ac:dyDescent="0.25">
      <c r="A79" s="131" t="s">
        <v>47</v>
      </c>
      <c r="B79" s="130"/>
      <c r="C79" s="131" t="s">
        <v>74</v>
      </c>
      <c r="D79" s="130"/>
      <c r="E79" s="131" t="s">
        <v>74</v>
      </c>
      <c r="F79" s="130"/>
      <c r="G79" s="131" t="s">
        <v>74</v>
      </c>
      <c r="H79" s="130"/>
      <c r="I79" s="131" t="s">
        <v>68</v>
      </c>
      <c r="J79" s="130"/>
      <c r="K79" s="130"/>
      <c r="L79" s="131" t="s">
        <v>66</v>
      </c>
      <c r="M79" s="130"/>
      <c r="N79" s="130"/>
      <c r="O79" s="131"/>
      <c r="P79" s="130"/>
      <c r="Q79" s="131"/>
      <c r="R79" s="130"/>
      <c r="S79" s="129" t="s">
        <v>128</v>
      </c>
      <c r="T79" s="130"/>
      <c r="U79" s="130"/>
      <c r="V79" s="130"/>
      <c r="W79" s="130"/>
      <c r="X79" s="130"/>
      <c r="Y79" s="130"/>
      <c r="Z79" s="130"/>
      <c r="AA79" s="131" t="s">
        <v>50</v>
      </c>
      <c r="AB79" s="130"/>
      <c r="AC79" s="130"/>
      <c r="AD79" s="130"/>
      <c r="AE79" s="130"/>
      <c r="AF79" s="131" t="s">
        <v>51</v>
      </c>
      <c r="AG79" s="130"/>
      <c r="AH79" s="130"/>
      <c r="AI79" s="5">
        <v>10</v>
      </c>
      <c r="AJ79" s="132" t="s">
        <v>52</v>
      </c>
      <c r="AK79" s="130"/>
      <c r="AL79" s="130"/>
      <c r="AM79" s="130"/>
      <c r="AN79" s="130"/>
      <c r="AO79" s="130"/>
      <c r="AP79" s="6">
        <v>96317721</v>
      </c>
      <c r="AQ79" s="6">
        <v>11952591.15</v>
      </c>
      <c r="AR79" s="6">
        <v>84365129.849999994</v>
      </c>
      <c r="AS79" s="133">
        <v>0</v>
      </c>
      <c r="AT79" s="130"/>
      <c r="AU79" s="139">
        <v>4168000</v>
      </c>
      <c r="AV79" s="130"/>
      <c r="AW79" s="6">
        <v>7784591.1500000004</v>
      </c>
      <c r="AX79" s="6">
        <v>1200000</v>
      </c>
      <c r="AY79" s="6">
        <v>2968000</v>
      </c>
      <c r="AZ79" s="6">
        <v>1200000</v>
      </c>
      <c r="BA79" s="7">
        <v>0</v>
      </c>
      <c r="BB79" s="6">
        <v>1200000</v>
      </c>
      <c r="BC79" s="7">
        <v>0</v>
      </c>
      <c r="BD79" s="7">
        <v>0</v>
      </c>
      <c r="BE79" s="25">
        <f t="shared" si="2"/>
        <v>0.12409545227923323</v>
      </c>
      <c r="BF79" s="25">
        <f t="shared" si="3"/>
        <v>4.3273449129885455E-2</v>
      </c>
      <c r="BG79" s="25">
        <f t="shared" si="4"/>
        <v>1.2458766544112895E-2</v>
      </c>
      <c r="BH79" s="25">
        <f t="shared" si="5"/>
        <v>1.2458766544112895E-2</v>
      </c>
    </row>
    <row r="80" spans="1:60" x14ac:dyDescent="0.25">
      <c r="A80" s="131" t="s">
        <v>47</v>
      </c>
      <c r="B80" s="130"/>
      <c r="C80" s="131" t="s">
        <v>74</v>
      </c>
      <c r="D80" s="130"/>
      <c r="E80" s="131" t="s">
        <v>74</v>
      </c>
      <c r="F80" s="130"/>
      <c r="G80" s="131" t="s">
        <v>74</v>
      </c>
      <c r="H80" s="130"/>
      <c r="I80" s="131" t="s">
        <v>70</v>
      </c>
      <c r="J80" s="130"/>
      <c r="K80" s="130"/>
      <c r="L80" s="131"/>
      <c r="M80" s="130"/>
      <c r="N80" s="130"/>
      <c r="O80" s="131"/>
      <c r="P80" s="130"/>
      <c r="Q80" s="131"/>
      <c r="R80" s="130"/>
      <c r="S80" s="129" t="s">
        <v>129</v>
      </c>
      <c r="T80" s="130"/>
      <c r="U80" s="130"/>
      <c r="V80" s="130"/>
      <c r="W80" s="130"/>
      <c r="X80" s="130"/>
      <c r="Y80" s="130"/>
      <c r="Z80" s="130"/>
      <c r="AA80" s="131" t="s">
        <v>50</v>
      </c>
      <c r="AB80" s="130"/>
      <c r="AC80" s="130"/>
      <c r="AD80" s="130"/>
      <c r="AE80" s="130"/>
      <c r="AF80" s="131" t="s">
        <v>51</v>
      </c>
      <c r="AG80" s="130"/>
      <c r="AH80" s="130"/>
      <c r="AI80" s="5">
        <v>10</v>
      </c>
      <c r="AJ80" s="132" t="s">
        <v>52</v>
      </c>
      <c r="AK80" s="130"/>
      <c r="AL80" s="130"/>
      <c r="AM80" s="130"/>
      <c r="AN80" s="130"/>
      <c r="AO80" s="130"/>
      <c r="AP80" s="6">
        <v>127331121</v>
      </c>
      <c r="AQ80" s="6">
        <v>6210296</v>
      </c>
      <c r="AR80" s="6">
        <v>121120825</v>
      </c>
      <c r="AS80" s="133">
        <v>0</v>
      </c>
      <c r="AT80" s="130"/>
      <c r="AU80" s="139">
        <v>1445740</v>
      </c>
      <c r="AV80" s="130"/>
      <c r="AW80" s="6">
        <v>4764556</v>
      </c>
      <c r="AX80" s="6">
        <v>1445740</v>
      </c>
      <c r="AY80" s="7">
        <v>0</v>
      </c>
      <c r="AZ80" s="6">
        <v>1445740</v>
      </c>
      <c r="BA80" s="7">
        <v>0</v>
      </c>
      <c r="BB80" s="6">
        <v>1445740</v>
      </c>
      <c r="BC80" s="7">
        <v>0</v>
      </c>
      <c r="BD80" s="7">
        <v>0</v>
      </c>
      <c r="BE80" s="25">
        <f t="shared" si="2"/>
        <v>4.8772805510759618E-2</v>
      </c>
      <c r="BF80" s="25">
        <f t="shared" si="3"/>
        <v>1.1354176328974595E-2</v>
      </c>
      <c r="BG80" s="25">
        <f t="shared" si="4"/>
        <v>1.1354176328974595E-2</v>
      </c>
      <c r="BH80" s="25">
        <f t="shared" si="5"/>
        <v>1.1354176328974595E-2</v>
      </c>
    </row>
    <row r="81" spans="1:60" x14ac:dyDescent="0.25">
      <c r="A81" s="131" t="s">
        <v>47</v>
      </c>
      <c r="B81" s="130"/>
      <c r="C81" s="131" t="s">
        <v>74</v>
      </c>
      <c r="D81" s="130"/>
      <c r="E81" s="131" t="s">
        <v>74</v>
      </c>
      <c r="F81" s="130"/>
      <c r="G81" s="131" t="s">
        <v>74</v>
      </c>
      <c r="H81" s="130"/>
      <c r="I81" s="131" t="s">
        <v>70</v>
      </c>
      <c r="J81" s="130"/>
      <c r="K81" s="130"/>
      <c r="L81" s="131" t="s">
        <v>58</v>
      </c>
      <c r="M81" s="130"/>
      <c r="N81" s="130"/>
      <c r="O81" s="131"/>
      <c r="P81" s="130"/>
      <c r="Q81" s="131"/>
      <c r="R81" s="130"/>
      <c r="S81" s="129" t="s">
        <v>130</v>
      </c>
      <c r="T81" s="130"/>
      <c r="U81" s="130"/>
      <c r="V81" s="130"/>
      <c r="W81" s="130"/>
      <c r="X81" s="130"/>
      <c r="Y81" s="130"/>
      <c r="Z81" s="130"/>
      <c r="AA81" s="131" t="s">
        <v>50</v>
      </c>
      <c r="AB81" s="130"/>
      <c r="AC81" s="130"/>
      <c r="AD81" s="130"/>
      <c r="AE81" s="130"/>
      <c r="AF81" s="131" t="s">
        <v>51</v>
      </c>
      <c r="AG81" s="130"/>
      <c r="AH81" s="130"/>
      <c r="AI81" s="5">
        <v>10</v>
      </c>
      <c r="AJ81" s="132" t="s">
        <v>52</v>
      </c>
      <c r="AK81" s="130"/>
      <c r="AL81" s="130"/>
      <c r="AM81" s="130"/>
      <c r="AN81" s="130"/>
      <c r="AO81" s="130"/>
      <c r="AP81" s="6">
        <v>28160000</v>
      </c>
      <c r="AQ81" s="7">
        <v>0</v>
      </c>
      <c r="AR81" s="6">
        <v>28160000</v>
      </c>
      <c r="AS81" s="133">
        <v>0</v>
      </c>
      <c r="AT81" s="130"/>
      <c r="AU81" s="133">
        <v>0</v>
      </c>
      <c r="AV81" s="130"/>
      <c r="AW81" s="7">
        <v>0</v>
      </c>
      <c r="AX81" s="7">
        <v>0</v>
      </c>
      <c r="AY81" s="7">
        <v>0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25">
        <f t="shared" si="2"/>
        <v>0</v>
      </c>
      <c r="BF81" s="25">
        <f t="shared" si="3"/>
        <v>0</v>
      </c>
      <c r="BG81" s="25">
        <f t="shared" si="4"/>
        <v>0</v>
      </c>
      <c r="BH81" s="25">
        <f t="shared" si="5"/>
        <v>0</v>
      </c>
    </row>
    <row r="82" spans="1:60" x14ac:dyDescent="0.25">
      <c r="A82" s="131" t="s">
        <v>47</v>
      </c>
      <c r="B82" s="130"/>
      <c r="C82" s="131" t="s">
        <v>74</v>
      </c>
      <c r="D82" s="130"/>
      <c r="E82" s="131" t="s">
        <v>74</v>
      </c>
      <c r="F82" s="130"/>
      <c r="G82" s="131" t="s">
        <v>74</v>
      </c>
      <c r="H82" s="130"/>
      <c r="I82" s="131" t="s">
        <v>70</v>
      </c>
      <c r="J82" s="130"/>
      <c r="K82" s="130"/>
      <c r="L82" s="131" t="s">
        <v>60</v>
      </c>
      <c r="M82" s="130"/>
      <c r="N82" s="130"/>
      <c r="O82" s="131"/>
      <c r="P82" s="130"/>
      <c r="Q82" s="131"/>
      <c r="R82" s="130"/>
      <c r="S82" s="129" t="s">
        <v>131</v>
      </c>
      <c r="T82" s="130"/>
      <c r="U82" s="130"/>
      <c r="V82" s="130"/>
      <c r="W82" s="130"/>
      <c r="X82" s="130"/>
      <c r="Y82" s="130"/>
      <c r="Z82" s="130"/>
      <c r="AA82" s="131" t="s">
        <v>50</v>
      </c>
      <c r="AB82" s="130"/>
      <c r="AC82" s="130"/>
      <c r="AD82" s="130"/>
      <c r="AE82" s="130"/>
      <c r="AF82" s="131" t="s">
        <v>51</v>
      </c>
      <c r="AG82" s="130"/>
      <c r="AH82" s="130"/>
      <c r="AI82" s="5">
        <v>10</v>
      </c>
      <c r="AJ82" s="132" t="s">
        <v>52</v>
      </c>
      <c r="AK82" s="130"/>
      <c r="AL82" s="130"/>
      <c r="AM82" s="130"/>
      <c r="AN82" s="130"/>
      <c r="AO82" s="130"/>
      <c r="AP82" s="6">
        <v>10771121</v>
      </c>
      <c r="AQ82" s="6">
        <v>6210296</v>
      </c>
      <c r="AR82" s="6">
        <v>4560825</v>
      </c>
      <c r="AS82" s="133">
        <v>0</v>
      </c>
      <c r="AT82" s="130"/>
      <c r="AU82" s="139">
        <v>1445740</v>
      </c>
      <c r="AV82" s="130"/>
      <c r="AW82" s="6">
        <v>4764556</v>
      </c>
      <c r="AX82" s="6">
        <v>1445740</v>
      </c>
      <c r="AY82" s="7">
        <v>0</v>
      </c>
      <c r="AZ82" s="6">
        <v>1445740</v>
      </c>
      <c r="BA82" s="7">
        <v>0</v>
      </c>
      <c r="BB82" s="6">
        <v>1445740</v>
      </c>
      <c r="BC82" s="7">
        <v>0</v>
      </c>
      <c r="BD82" s="7">
        <v>0</v>
      </c>
      <c r="BE82" s="25">
        <f t="shared" si="2"/>
        <v>0.57656914261756043</v>
      </c>
      <c r="BF82" s="25">
        <f t="shared" si="3"/>
        <v>0.13422372657404927</v>
      </c>
      <c r="BG82" s="25">
        <f t="shared" si="4"/>
        <v>0.13422372657404927</v>
      </c>
      <c r="BH82" s="25">
        <f t="shared" si="5"/>
        <v>0.13422372657404927</v>
      </c>
    </row>
    <row r="83" spans="1:60" x14ac:dyDescent="0.25">
      <c r="A83" s="131" t="s">
        <v>47</v>
      </c>
      <c r="B83" s="130"/>
      <c r="C83" s="131" t="s">
        <v>74</v>
      </c>
      <c r="D83" s="130"/>
      <c r="E83" s="131" t="s">
        <v>74</v>
      </c>
      <c r="F83" s="130"/>
      <c r="G83" s="131" t="s">
        <v>74</v>
      </c>
      <c r="H83" s="130"/>
      <c r="I83" s="131" t="s">
        <v>70</v>
      </c>
      <c r="J83" s="130"/>
      <c r="K83" s="130"/>
      <c r="L83" s="131" t="s">
        <v>64</v>
      </c>
      <c r="M83" s="130"/>
      <c r="N83" s="130"/>
      <c r="O83" s="131"/>
      <c r="P83" s="130"/>
      <c r="Q83" s="131"/>
      <c r="R83" s="130"/>
      <c r="S83" s="129" t="s">
        <v>132</v>
      </c>
      <c r="T83" s="130"/>
      <c r="U83" s="130"/>
      <c r="V83" s="130"/>
      <c r="W83" s="130"/>
      <c r="X83" s="130"/>
      <c r="Y83" s="130"/>
      <c r="Z83" s="130"/>
      <c r="AA83" s="131" t="s">
        <v>50</v>
      </c>
      <c r="AB83" s="130"/>
      <c r="AC83" s="130"/>
      <c r="AD83" s="130"/>
      <c r="AE83" s="130"/>
      <c r="AF83" s="131" t="s">
        <v>51</v>
      </c>
      <c r="AG83" s="130"/>
      <c r="AH83" s="130"/>
      <c r="AI83" s="5">
        <v>10</v>
      </c>
      <c r="AJ83" s="132" t="s">
        <v>52</v>
      </c>
      <c r="AK83" s="130"/>
      <c r="AL83" s="130"/>
      <c r="AM83" s="130"/>
      <c r="AN83" s="130"/>
      <c r="AO83" s="130"/>
      <c r="AP83" s="6">
        <v>88400000</v>
      </c>
      <c r="AQ83" s="7">
        <v>0</v>
      </c>
      <c r="AR83" s="6">
        <v>88400000</v>
      </c>
      <c r="AS83" s="133">
        <v>0</v>
      </c>
      <c r="AT83" s="130"/>
      <c r="AU83" s="133">
        <v>0</v>
      </c>
      <c r="AV83" s="130"/>
      <c r="AW83" s="7">
        <v>0</v>
      </c>
      <c r="AX83" s="7">
        <v>0</v>
      </c>
      <c r="AY83" s="7">
        <v>0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25">
        <f t="shared" ref="BE83:BE146" si="7">+AQ83/AP83</f>
        <v>0</v>
      </c>
      <c r="BF83" s="25">
        <f t="shared" ref="BF83:BF146" si="8">+AU83/AP83</f>
        <v>0</v>
      </c>
      <c r="BG83" s="25">
        <f t="shared" ref="BG83:BG146" si="9">+AX83/AP83</f>
        <v>0</v>
      </c>
      <c r="BH83" s="25">
        <f t="shared" ref="BH83:BH146" si="10">+BB83/AP83</f>
        <v>0</v>
      </c>
    </row>
    <row r="84" spans="1:60" s="11" customFormat="1" ht="13.5" customHeight="1" x14ac:dyDescent="0.25">
      <c r="A84" s="122" t="s">
        <v>133</v>
      </c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4"/>
      <c r="AP84" s="12">
        <f>AP54+AP50+AP68+AS48</f>
        <v>1304000000</v>
      </c>
      <c r="AQ84" s="12">
        <f>AQ54+AQ50+AQ68</f>
        <v>855043971.20999992</v>
      </c>
      <c r="AR84" s="12">
        <f>AR54+AR50+AR68</f>
        <v>433826028.79000002</v>
      </c>
      <c r="AS84" s="125">
        <f>+AS48</f>
        <v>15130000</v>
      </c>
      <c r="AT84" s="126"/>
      <c r="AU84" s="125">
        <f>+AU50+AU54+AU68</f>
        <v>774403059.43999994</v>
      </c>
      <c r="AV84" s="126"/>
      <c r="AW84" s="12">
        <f t="shared" ref="AW84:BD84" si="11">AW54+AW50+AW68</f>
        <v>80640911.769999996</v>
      </c>
      <c r="AX84" s="12">
        <f t="shared" si="11"/>
        <v>94349278.849999994</v>
      </c>
      <c r="AY84" s="12">
        <f t="shared" si="11"/>
        <v>680053780.59000003</v>
      </c>
      <c r="AZ84" s="12">
        <f t="shared" si="11"/>
        <v>94349278.849999994</v>
      </c>
      <c r="BA84" s="12">
        <f t="shared" si="11"/>
        <v>0</v>
      </c>
      <c r="BB84" s="12">
        <f t="shared" si="11"/>
        <v>94349278.849999994</v>
      </c>
      <c r="BC84" s="12">
        <f t="shared" si="11"/>
        <v>0</v>
      </c>
      <c r="BD84" s="12">
        <f t="shared" si="11"/>
        <v>0</v>
      </c>
      <c r="BE84" s="27">
        <f t="shared" si="7"/>
        <v>0.65570856687883428</v>
      </c>
      <c r="BF84" s="27">
        <f t="shared" si="8"/>
        <v>0.59386737687116564</v>
      </c>
      <c r="BG84" s="27">
        <f t="shared" si="9"/>
        <v>7.2353741449386499E-2</v>
      </c>
      <c r="BH84" s="27">
        <f t="shared" si="10"/>
        <v>7.2353741449386499E-2</v>
      </c>
    </row>
    <row r="85" spans="1:60" x14ac:dyDescent="0.25">
      <c r="A85" s="131" t="s">
        <v>47</v>
      </c>
      <c r="B85" s="130"/>
      <c r="C85" s="131" t="s">
        <v>84</v>
      </c>
      <c r="D85" s="130"/>
      <c r="E85" s="131"/>
      <c r="F85" s="130"/>
      <c r="G85" s="131"/>
      <c r="H85" s="130"/>
      <c r="I85" s="131"/>
      <c r="J85" s="130"/>
      <c r="K85" s="130"/>
      <c r="L85" s="131"/>
      <c r="M85" s="130"/>
      <c r="N85" s="130"/>
      <c r="O85" s="131"/>
      <c r="P85" s="130"/>
      <c r="Q85" s="131"/>
      <c r="R85" s="130"/>
      <c r="S85" s="129" t="s">
        <v>134</v>
      </c>
      <c r="T85" s="130"/>
      <c r="U85" s="130"/>
      <c r="V85" s="130"/>
      <c r="W85" s="130"/>
      <c r="X85" s="130"/>
      <c r="Y85" s="130"/>
      <c r="Z85" s="130"/>
      <c r="AA85" s="131" t="s">
        <v>50</v>
      </c>
      <c r="AB85" s="130"/>
      <c r="AC85" s="130"/>
      <c r="AD85" s="130"/>
      <c r="AE85" s="130"/>
      <c r="AF85" s="131" t="s">
        <v>51</v>
      </c>
      <c r="AG85" s="130"/>
      <c r="AH85" s="130"/>
      <c r="AI85" s="5">
        <v>10</v>
      </c>
      <c r="AJ85" s="132" t="s">
        <v>52</v>
      </c>
      <c r="AK85" s="130"/>
      <c r="AL85" s="130"/>
      <c r="AM85" s="130"/>
      <c r="AN85" s="130"/>
      <c r="AO85" s="130"/>
      <c r="AP85" s="6">
        <v>50205887</v>
      </c>
      <c r="AQ85" s="6">
        <v>5768821</v>
      </c>
      <c r="AR85" s="6">
        <v>44437066</v>
      </c>
      <c r="AS85" s="133">
        <v>0</v>
      </c>
      <c r="AT85" s="130"/>
      <c r="AU85" s="139">
        <v>5768821</v>
      </c>
      <c r="AV85" s="130"/>
      <c r="AW85" s="7">
        <v>0</v>
      </c>
      <c r="AX85" s="6">
        <v>5768821</v>
      </c>
      <c r="AY85" s="7">
        <v>0</v>
      </c>
      <c r="AZ85" s="6">
        <v>5768821</v>
      </c>
      <c r="BA85" s="7">
        <v>0</v>
      </c>
      <c r="BB85" s="6">
        <v>5768821</v>
      </c>
      <c r="BC85" s="7">
        <v>0</v>
      </c>
      <c r="BD85" s="7">
        <v>0</v>
      </c>
      <c r="BE85" s="25">
        <f t="shared" si="7"/>
        <v>0.11490327817532633</v>
      </c>
      <c r="BF85" s="25">
        <f t="shared" si="8"/>
        <v>0.11490327817532633</v>
      </c>
      <c r="BG85" s="25">
        <f t="shared" si="9"/>
        <v>0.11490327817532633</v>
      </c>
      <c r="BH85" s="25">
        <f t="shared" si="10"/>
        <v>0.11490327817532633</v>
      </c>
    </row>
    <row r="86" spans="1:60" s="11" customFormat="1" x14ac:dyDescent="0.25">
      <c r="A86" s="136" t="s">
        <v>47</v>
      </c>
      <c r="B86" s="135"/>
      <c r="C86" s="136" t="s">
        <v>84</v>
      </c>
      <c r="D86" s="135"/>
      <c r="E86" s="136" t="s">
        <v>135</v>
      </c>
      <c r="F86" s="135"/>
      <c r="G86" s="136"/>
      <c r="H86" s="135"/>
      <c r="I86" s="136"/>
      <c r="J86" s="135"/>
      <c r="K86" s="135"/>
      <c r="L86" s="136"/>
      <c r="M86" s="135"/>
      <c r="N86" s="135"/>
      <c r="O86" s="136"/>
      <c r="P86" s="135"/>
      <c r="Q86" s="136"/>
      <c r="R86" s="135"/>
      <c r="S86" s="137" t="s">
        <v>136</v>
      </c>
      <c r="T86" s="135"/>
      <c r="U86" s="135"/>
      <c r="V86" s="135"/>
      <c r="W86" s="135"/>
      <c r="X86" s="135"/>
      <c r="Y86" s="135"/>
      <c r="Z86" s="135"/>
      <c r="AA86" s="136" t="s">
        <v>50</v>
      </c>
      <c r="AB86" s="135"/>
      <c r="AC86" s="135"/>
      <c r="AD86" s="135"/>
      <c r="AE86" s="135"/>
      <c r="AF86" s="136" t="s">
        <v>51</v>
      </c>
      <c r="AG86" s="135"/>
      <c r="AH86" s="135"/>
      <c r="AI86" s="8">
        <v>10</v>
      </c>
      <c r="AJ86" s="138" t="s">
        <v>52</v>
      </c>
      <c r="AK86" s="135"/>
      <c r="AL86" s="135"/>
      <c r="AM86" s="135"/>
      <c r="AN86" s="135"/>
      <c r="AO86" s="135"/>
      <c r="AP86" s="9">
        <v>25000000</v>
      </c>
      <c r="AQ86" s="9">
        <v>5768821</v>
      </c>
      <c r="AR86" s="9">
        <v>19231179</v>
      </c>
      <c r="AS86" s="134">
        <v>0</v>
      </c>
      <c r="AT86" s="135"/>
      <c r="AU86" s="140">
        <v>5768821</v>
      </c>
      <c r="AV86" s="135"/>
      <c r="AW86" s="10">
        <v>0</v>
      </c>
      <c r="AX86" s="9">
        <v>5768821</v>
      </c>
      <c r="AY86" s="10">
        <v>0</v>
      </c>
      <c r="AZ86" s="9">
        <v>5768821</v>
      </c>
      <c r="BA86" s="10">
        <v>0</v>
      </c>
      <c r="BB86" s="9">
        <v>5768821</v>
      </c>
      <c r="BC86" s="10">
        <v>0</v>
      </c>
      <c r="BD86" s="10">
        <v>0</v>
      </c>
      <c r="BE86" s="26">
        <f t="shared" si="7"/>
        <v>0.23075283999999999</v>
      </c>
      <c r="BF86" s="26">
        <f t="shared" si="8"/>
        <v>0.23075283999999999</v>
      </c>
      <c r="BG86" s="26">
        <f t="shared" si="9"/>
        <v>0.23075283999999999</v>
      </c>
      <c r="BH86" s="26">
        <f t="shared" si="10"/>
        <v>0.23075283999999999</v>
      </c>
    </row>
    <row r="87" spans="1:60" x14ac:dyDescent="0.25">
      <c r="A87" s="131" t="s">
        <v>47</v>
      </c>
      <c r="B87" s="130"/>
      <c r="C87" s="131" t="s">
        <v>84</v>
      </c>
      <c r="D87" s="130"/>
      <c r="E87" s="131" t="s">
        <v>135</v>
      </c>
      <c r="F87" s="130"/>
      <c r="G87" s="131" t="s">
        <v>74</v>
      </c>
      <c r="H87" s="130"/>
      <c r="I87" s="131"/>
      <c r="J87" s="130"/>
      <c r="K87" s="130"/>
      <c r="L87" s="131"/>
      <c r="M87" s="130"/>
      <c r="N87" s="130"/>
      <c r="O87" s="131"/>
      <c r="P87" s="130"/>
      <c r="Q87" s="131"/>
      <c r="R87" s="130"/>
      <c r="S87" s="129" t="s">
        <v>137</v>
      </c>
      <c r="T87" s="130"/>
      <c r="U87" s="130"/>
      <c r="V87" s="130"/>
      <c r="W87" s="130"/>
      <c r="X87" s="130"/>
      <c r="Y87" s="130"/>
      <c r="Z87" s="130"/>
      <c r="AA87" s="131" t="s">
        <v>50</v>
      </c>
      <c r="AB87" s="130"/>
      <c r="AC87" s="130"/>
      <c r="AD87" s="130"/>
      <c r="AE87" s="130"/>
      <c r="AF87" s="131" t="s">
        <v>51</v>
      </c>
      <c r="AG87" s="130"/>
      <c r="AH87" s="130"/>
      <c r="AI87" s="5">
        <v>10</v>
      </c>
      <c r="AJ87" s="132" t="s">
        <v>52</v>
      </c>
      <c r="AK87" s="130"/>
      <c r="AL87" s="130"/>
      <c r="AM87" s="130"/>
      <c r="AN87" s="130"/>
      <c r="AO87" s="130"/>
      <c r="AP87" s="6">
        <v>25000000</v>
      </c>
      <c r="AQ87" s="6">
        <v>5768821</v>
      </c>
      <c r="AR87" s="6">
        <v>19231179</v>
      </c>
      <c r="AS87" s="133">
        <v>0</v>
      </c>
      <c r="AT87" s="130"/>
      <c r="AU87" s="139">
        <v>5768821</v>
      </c>
      <c r="AV87" s="130"/>
      <c r="AW87" s="7">
        <v>0</v>
      </c>
      <c r="AX87" s="6">
        <v>5768821</v>
      </c>
      <c r="AY87" s="7">
        <v>0</v>
      </c>
      <c r="AZ87" s="6">
        <v>5768821</v>
      </c>
      <c r="BA87" s="7">
        <v>0</v>
      </c>
      <c r="BB87" s="6">
        <v>5768821</v>
      </c>
      <c r="BC87" s="7">
        <v>0</v>
      </c>
      <c r="BD87" s="7">
        <v>0</v>
      </c>
      <c r="BE87" s="25">
        <f t="shared" si="7"/>
        <v>0.23075283999999999</v>
      </c>
      <c r="BF87" s="25">
        <f t="shared" si="8"/>
        <v>0.23075283999999999</v>
      </c>
      <c r="BG87" s="25">
        <f t="shared" si="9"/>
        <v>0.23075283999999999</v>
      </c>
      <c r="BH87" s="25">
        <f t="shared" si="10"/>
        <v>0.23075283999999999</v>
      </c>
    </row>
    <row r="88" spans="1:60" x14ac:dyDescent="0.25">
      <c r="A88" s="131" t="s">
        <v>47</v>
      </c>
      <c r="B88" s="130"/>
      <c r="C88" s="131" t="s">
        <v>84</v>
      </c>
      <c r="D88" s="130"/>
      <c r="E88" s="131" t="s">
        <v>135</v>
      </c>
      <c r="F88" s="130"/>
      <c r="G88" s="131" t="s">
        <v>74</v>
      </c>
      <c r="H88" s="130"/>
      <c r="I88" s="131" t="s">
        <v>138</v>
      </c>
      <c r="J88" s="130"/>
      <c r="K88" s="130"/>
      <c r="L88" s="131"/>
      <c r="M88" s="130"/>
      <c r="N88" s="130"/>
      <c r="O88" s="131"/>
      <c r="P88" s="130"/>
      <c r="Q88" s="131"/>
      <c r="R88" s="130"/>
      <c r="S88" s="129" t="s">
        <v>139</v>
      </c>
      <c r="T88" s="130"/>
      <c r="U88" s="130"/>
      <c r="V88" s="130"/>
      <c r="W88" s="130"/>
      <c r="X88" s="130"/>
      <c r="Y88" s="130"/>
      <c r="Z88" s="130"/>
      <c r="AA88" s="131" t="s">
        <v>50</v>
      </c>
      <c r="AB88" s="130"/>
      <c r="AC88" s="130"/>
      <c r="AD88" s="130"/>
      <c r="AE88" s="130"/>
      <c r="AF88" s="131" t="s">
        <v>51</v>
      </c>
      <c r="AG88" s="130"/>
      <c r="AH88" s="130"/>
      <c r="AI88" s="5">
        <v>10</v>
      </c>
      <c r="AJ88" s="132" t="s">
        <v>52</v>
      </c>
      <c r="AK88" s="130"/>
      <c r="AL88" s="130"/>
      <c r="AM88" s="130"/>
      <c r="AN88" s="130"/>
      <c r="AO88" s="130"/>
      <c r="AP88" s="6">
        <v>25000000</v>
      </c>
      <c r="AQ88" s="6">
        <v>5768821</v>
      </c>
      <c r="AR88" s="6">
        <v>19231179</v>
      </c>
      <c r="AS88" s="133">
        <v>0</v>
      </c>
      <c r="AT88" s="130"/>
      <c r="AU88" s="139">
        <v>5768821</v>
      </c>
      <c r="AV88" s="130"/>
      <c r="AW88" s="7">
        <v>0</v>
      </c>
      <c r="AX88" s="6">
        <v>5768821</v>
      </c>
      <c r="AY88" s="7">
        <v>0</v>
      </c>
      <c r="AZ88" s="6">
        <v>5768821</v>
      </c>
      <c r="BA88" s="7">
        <v>0</v>
      </c>
      <c r="BB88" s="6">
        <v>5768821</v>
      </c>
      <c r="BC88" s="7">
        <v>0</v>
      </c>
      <c r="BD88" s="7">
        <v>0</v>
      </c>
      <c r="BE88" s="25">
        <f t="shared" si="7"/>
        <v>0.23075283999999999</v>
      </c>
      <c r="BF88" s="25">
        <f t="shared" si="8"/>
        <v>0.23075283999999999</v>
      </c>
      <c r="BG88" s="25">
        <f t="shared" si="9"/>
        <v>0.23075283999999999</v>
      </c>
      <c r="BH88" s="25">
        <f t="shared" si="10"/>
        <v>0.23075283999999999</v>
      </c>
    </row>
    <row r="89" spans="1:60" x14ac:dyDescent="0.25">
      <c r="A89" s="131" t="s">
        <v>47</v>
      </c>
      <c r="B89" s="130"/>
      <c r="C89" s="131" t="s">
        <v>84</v>
      </c>
      <c r="D89" s="130"/>
      <c r="E89" s="131" t="s">
        <v>135</v>
      </c>
      <c r="F89" s="130"/>
      <c r="G89" s="131" t="s">
        <v>74</v>
      </c>
      <c r="H89" s="130"/>
      <c r="I89" s="131" t="s">
        <v>138</v>
      </c>
      <c r="J89" s="130"/>
      <c r="K89" s="130"/>
      <c r="L89" s="131" t="s">
        <v>55</v>
      </c>
      <c r="M89" s="130"/>
      <c r="N89" s="130"/>
      <c r="O89" s="131"/>
      <c r="P89" s="130"/>
      <c r="Q89" s="131"/>
      <c r="R89" s="130"/>
      <c r="S89" s="129" t="s">
        <v>140</v>
      </c>
      <c r="T89" s="130"/>
      <c r="U89" s="130"/>
      <c r="V89" s="130"/>
      <c r="W89" s="130"/>
      <c r="X89" s="130"/>
      <c r="Y89" s="130"/>
      <c r="Z89" s="130"/>
      <c r="AA89" s="131" t="s">
        <v>50</v>
      </c>
      <c r="AB89" s="130"/>
      <c r="AC89" s="130"/>
      <c r="AD89" s="130"/>
      <c r="AE89" s="130"/>
      <c r="AF89" s="131" t="s">
        <v>51</v>
      </c>
      <c r="AG89" s="130"/>
      <c r="AH89" s="130"/>
      <c r="AI89" s="5">
        <v>10</v>
      </c>
      <c r="AJ89" s="132" t="s">
        <v>52</v>
      </c>
      <c r="AK89" s="130"/>
      <c r="AL89" s="130"/>
      <c r="AM89" s="130"/>
      <c r="AN89" s="130"/>
      <c r="AO89" s="130"/>
      <c r="AP89" s="6">
        <v>15000000</v>
      </c>
      <c r="AQ89" s="6">
        <v>5768821</v>
      </c>
      <c r="AR89" s="6">
        <v>9231179</v>
      </c>
      <c r="AS89" s="133">
        <v>0</v>
      </c>
      <c r="AT89" s="130"/>
      <c r="AU89" s="139">
        <v>5768821</v>
      </c>
      <c r="AV89" s="130"/>
      <c r="AW89" s="7">
        <v>0</v>
      </c>
      <c r="AX89" s="6">
        <v>5768821</v>
      </c>
      <c r="AY89" s="7">
        <v>0</v>
      </c>
      <c r="AZ89" s="6">
        <v>5768821</v>
      </c>
      <c r="BA89" s="7">
        <v>0</v>
      </c>
      <c r="BB89" s="6">
        <v>5768821</v>
      </c>
      <c r="BC89" s="7">
        <v>0</v>
      </c>
      <c r="BD89" s="7">
        <v>0</v>
      </c>
      <c r="BE89" s="25">
        <f t="shared" si="7"/>
        <v>0.38458806666666667</v>
      </c>
      <c r="BF89" s="25">
        <f t="shared" si="8"/>
        <v>0.38458806666666667</v>
      </c>
      <c r="BG89" s="25">
        <f t="shared" si="9"/>
        <v>0.38458806666666667</v>
      </c>
      <c r="BH89" s="25">
        <f t="shared" si="10"/>
        <v>0.38458806666666667</v>
      </c>
    </row>
    <row r="90" spans="1:60" x14ac:dyDescent="0.25">
      <c r="A90" s="131" t="s">
        <v>47</v>
      </c>
      <c r="B90" s="130"/>
      <c r="C90" s="131" t="s">
        <v>84</v>
      </c>
      <c r="D90" s="130"/>
      <c r="E90" s="131" t="s">
        <v>135</v>
      </c>
      <c r="F90" s="130"/>
      <c r="G90" s="131" t="s">
        <v>74</v>
      </c>
      <c r="H90" s="130"/>
      <c r="I90" s="131" t="s">
        <v>138</v>
      </c>
      <c r="J90" s="130"/>
      <c r="K90" s="130"/>
      <c r="L90" s="131" t="s">
        <v>77</v>
      </c>
      <c r="M90" s="130"/>
      <c r="N90" s="130"/>
      <c r="O90" s="131"/>
      <c r="P90" s="130"/>
      <c r="Q90" s="131"/>
      <c r="R90" s="130"/>
      <c r="S90" s="129" t="s">
        <v>141</v>
      </c>
      <c r="T90" s="130"/>
      <c r="U90" s="130"/>
      <c r="V90" s="130"/>
      <c r="W90" s="130"/>
      <c r="X90" s="130"/>
      <c r="Y90" s="130"/>
      <c r="Z90" s="130"/>
      <c r="AA90" s="131" t="s">
        <v>50</v>
      </c>
      <c r="AB90" s="130"/>
      <c r="AC90" s="130"/>
      <c r="AD90" s="130"/>
      <c r="AE90" s="130"/>
      <c r="AF90" s="131" t="s">
        <v>51</v>
      </c>
      <c r="AG90" s="130"/>
      <c r="AH90" s="130"/>
      <c r="AI90" s="5">
        <v>10</v>
      </c>
      <c r="AJ90" s="132" t="s">
        <v>52</v>
      </c>
      <c r="AK90" s="130"/>
      <c r="AL90" s="130"/>
      <c r="AM90" s="130"/>
      <c r="AN90" s="130"/>
      <c r="AO90" s="130"/>
      <c r="AP90" s="6">
        <v>10000000</v>
      </c>
      <c r="AQ90" s="7">
        <v>0</v>
      </c>
      <c r="AR90" s="6">
        <v>10000000</v>
      </c>
      <c r="AS90" s="133">
        <v>0</v>
      </c>
      <c r="AT90" s="130"/>
      <c r="AU90" s="133">
        <v>0</v>
      </c>
      <c r="AV90" s="130"/>
      <c r="AW90" s="7">
        <v>0</v>
      </c>
      <c r="AX90" s="7">
        <v>0</v>
      </c>
      <c r="AY90" s="7">
        <v>0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25">
        <f t="shared" si="7"/>
        <v>0</v>
      </c>
      <c r="BF90" s="25">
        <f t="shared" si="8"/>
        <v>0</v>
      </c>
      <c r="BG90" s="25">
        <f t="shared" si="9"/>
        <v>0</v>
      </c>
      <c r="BH90" s="25">
        <f t="shared" si="10"/>
        <v>0</v>
      </c>
    </row>
    <row r="91" spans="1:60" s="11" customFormat="1" x14ac:dyDescent="0.25">
      <c r="A91" s="136" t="s">
        <v>47</v>
      </c>
      <c r="B91" s="135"/>
      <c r="C91" s="136" t="s">
        <v>84</v>
      </c>
      <c r="D91" s="135"/>
      <c r="E91" s="136" t="s">
        <v>142</v>
      </c>
      <c r="F91" s="135"/>
      <c r="G91" s="136"/>
      <c r="H91" s="135"/>
      <c r="I91" s="136"/>
      <c r="J91" s="135"/>
      <c r="K91" s="135"/>
      <c r="L91" s="136"/>
      <c r="M91" s="135"/>
      <c r="N91" s="135"/>
      <c r="O91" s="136"/>
      <c r="P91" s="135"/>
      <c r="Q91" s="136"/>
      <c r="R91" s="135"/>
      <c r="S91" s="137" t="s">
        <v>143</v>
      </c>
      <c r="T91" s="135"/>
      <c r="U91" s="135"/>
      <c r="V91" s="135"/>
      <c r="W91" s="135"/>
      <c r="X91" s="135"/>
      <c r="Y91" s="135"/>
      <c r="Z91" s="135"/>
      <c r="AA91" s="136" t="s">
        <v>50</v>
      </c>
      <c r="AB91" s="135"/>
      <c r="AC91" s="135"/>
      <c r="AD91" s="135"/>
      <c r="AE91" s="135"/>
      <c r="AF91" s="136" t="s">
        <v>51</v>
      </c>
      <c r="AG91" s="135"/>
      <c r="AH91" s="135"/>
      <c r="AI91" s="8">
        <v>10</v>
      </c>
      <c r="AJ91" s="138" t="s">
        <v>52</v>
      </c>
      <c r="AK91" s="135"/>
      <c r="AL91" s="135"/>
      <c r="AM91" s="135"/>
      <c r="AN91" s="135"/>
      <c r="AO91" s="135"/>
      <c r="AP91" s="9">
        <v>25205887</v>
      </c>
      <c r="AQ91" s="10">
        <v>0</v>
      </c>
      <c r="AR91" s="9">
        <v>25205887</v>
      </c>
      <c r="AS91" s="134">
        <v>0</v>
      </c>
      <c r="AT91" s="135"/>
      <c r="AU91" s="134">
        <v>0</v>
      </c>
      <c r="AV91" s="135"/>
      <c r="AW91" s="10">
        <v>0</v>
      </c>
      <c r="AX91" s="10">
        <v>0</v>
      </c>
      <c r="AY91" s="10">
        <v>0</v>
      </c>
      <c r="AZ91" s="10">
        <v>0</v>
      </c>
      <c r="BA91" s="10">
        <v>0</v>
      </c>
      <c r="BB91" s="10">
        <v>0</v>
      </c>
      <c r="BC91" s="10">
        <v>0</v>
      </c>
      <c r="BD91" s="10">
        <v>0</v>
      </c>
      <c r="BE91" s="26">
        <f t="shared" si="7"/>
        <v>0</v>
      </c>
      <c r="BF91" s="26">
        <f t="shared" si="8"/>
        <v>0</v>
      </c>
      <c r="BG91" s="26">
        <f t="shared" si="9"/>
        <v>0</v>
      </c>
      <c r="BH91" s="26">
        <f t="shared" si="10"/>
        <v>0</v>
      </c>
    </row>
    <row r="92" spans="1:60" x14ac:dyDescent="0.25">
      <c r="A92" s="131" t="s">
        <v>47</v>
      </c>
      <c r="B92" s="130"/>
      <c r="C92" s="131" t="s">
        <v>84</v>
      </c>
      <c r="D92" s="130"/>
      <c r="E92" s="131" t="s">
        <v>142</v>
      </c>
      <c r="F92" s="130"/>
      <c r="G92" s="131" t="s">
        <v>48</v>
      </c>
      <c r="H92" s="130"/>
      <c r="I92" s="131"/>
      <c r="J92" s="130"/>
      <c r="K92" s="130"/>
      <c r="L92" s="131"/>
      <c r="M92" s="130"/>
      <c r="N92" s="130"/>
      <c r="O92" s="131"/>
      <c r="P92" s="130"/>
      <c r="Q92" s="131"/>
      <c r="R92" s="130"/>
      <c r="S92" s="129" t="s">
        <v>144</v>
      </c>
      <c r="T92" s="130"/>
      <c r="U92" s="130"/>
      <c r="V92" s="130"/>
      <c r="W92" s="130"/>
      <c r="X92" s="130"/>
      <c r="Y92" s="130"/>
      <c r="Z92" s="130"/>
      <c r="AA92" s="131" t="s">
        <v>50</v>
      </c>
      <c r="AB92" s="130"/>
      <c r="AC92" s="130"/>
      <c r="AD92" s="130"/>
      <c r="AE92" s="130"/>
      <c r="AF92" s="131" t="s">
        <v>51</v>
      </c>
      <c r="AG92" s="130"/>
      <c r="AH92" s="130"/>
      <c r="AI92" s="5">
        <v>10</v>
      </c>
      <c r="AJ92" s="132" t="s">
        <v>52</v>
      </c>
      <c r="AK92" s="130"/>
      <c r="AL92" s="130"/>
      <c r="AM92" s="130"/>
      <c r="AN92" s="130"/>
      <c r="AO92" s="130"/>
      <c r="AP92" s="6">
        <v>25205887</v>
      </c>
      <c r="AQ92" s="7">
        <v>0</v>
      </c>
      <c r="AR92" s="6">
        <v>25205887</v>
      </c>
      <c r="AS92" s="133">
        <v>0</v>
      </c>
      <c r="AT92" s="130"/>
      <c r="AU92" s="133">
        <v>0</v>
      </c>
      <c r="AV92" s="130"/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25">
        <f t="shared" si="7"/>
        <v>0</v>
      </c>
      <c r="BF92" s="25">
        <f t="shared" si="8"/>
        <v>0</v>
      </c>
      <c r="BG92" s="25">
        <f t="shared" si="9"/>
        <v>0</v>
      </c>
      <c r="BH92" s="25">
        <f t="shared" si="10"/>
        <v>0</v>
      </c>
    </row>
    <row r="93" spans="1:60" x14ac:dyDescent="0.25">
      <c r="A93" s="131" t="s">
        <v>47</v>
      </c>
      <c r="B93" s="130"/>
      <c r="C93" s="131" t="s">
        <v>84</v>
      </c>
      <c r="D93" s="130"/>
      <c r="E93" s="131" t="s">
        <v>142</v>
      </c>
      <c r="F93" s="130"/>
      <c r="G93" s="131" t="s">
        <v>48</v>
      </c>
      <c r="H93" s="130"/>
      <c r="I93" s="131" t="s">
        <v>55</v>
      </c>
      <c r="J93" s="130"/>
      <c r="K93" s="130"/>
      <c r="L93" s="131"/>
      <c r="M93" s="130"/>
      <c r="N93" s="130"/>
      <c r="O93" s="131"/>
      <c r="P93" s="130"/>
      <c r="Q93" s="131"/>
      <c r="R93" s="130"/>
      <c r="S93" s="129" t="s">
        <v>145</v>
      </c>
      <c r="T93" s="130"/>
      <c r="U93" s="130"/>
      <c r="V93" s="130"/>
      <c r="W93" s="130"/>
      <c r="X93" s="130"/>
      <c r="Y93" s="130"/>
      <c r="Z93" s="130"/>
      <c r="AA93" s="131" t="s">
        <v>50</v>
      </c>
      <c r="AB93" s="130"/>
      <c r="AC93" s="130"/>
      <c r="AD93" s="130"/>
      <c r="AE93" s="130"/>
      <c r="AF93" s="131" t="s">
        <v>51</v>
      </c>
      <c r="AG93" s="130"/>
      <c r="AH93" s="130"/>
      <c r="AI93" s="5">
        <v>10</v>
      </c>
      <c r="AJ93" s="132" t="s">
        <v>52</v>
      </c>
      <c r="AK93" s="130"/>
      <c r="AL93" s="130"/>
      <c r="AM93" s="130"/>
      <c r="AN93" s="130"/>
      <c r="AO93" s="130"/>
      <c r="AP93" s="6">
        <v>25205887</v>
      </c>
      <c r="AQ93" s="7">
        <v>0</v>
      </c>
      <c r="AR93" s="6">
        <v>25205887</v>
      </c>
      <c r="AS93" s="133">
        <v>0</v>
      </c>
      <c r="AT93" s="130"/>
      <c r="AU93" s="133">
        <v>0</v>
      </c>
      <c r="AV93" s="130"/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25">
        <f t="shared" si="7"/>
        <v>0</v>
      </c>
      <c r="BF93" s="25">
        <f t="shared" si="8"/>
        <v>0</v>
      </c>
      <c r="BG93" s="25">
        <f t="shared" si="9"/>
        <v>0</v>
      </c>
      <c r="BH93" s="25">
        <f t="shared" si="10"/>
        <v>0</v>
      </c>
    </row>
    <row r="94" spans="1:60" s="11" customFormat="1" ht="13.5" customHeight="1" x14ac:dyDescent="0.25">
      <c r="A94" s="122" t="s">
        <v>146</v>
      </c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  <c r="AA94" s="123"/>
      <c r="AB94" s="123"/>
      <c r="AC94" s="123"/>
      <c r="AD94" s="123"/>
      <c r="AE94" s="123"/>
      <c r="AF94" s="123"/>
      <c r="AG94" s="123"/>
      <c r="AH94" s="123"/>
      <c r="AI94" s="123"/>
      <c r="AJ94" s="123"/>
      <c r="AK94" s="123"/>
      <c r="AL94" s="123"/>
      <c r="AM94" s="123"/>
      <c r="AN94" s="123"/>
      <c r="AO94" s="124"/>
      <c r="AP94" s="12">
        <f>+AP86+AP92</f>
        <v>50205887</v>
      </c>
      <c r="AQ94" s="12">
        <f>+AQ86+AQ92</f>
        <v>5768821</v>
      </c>
      <c r="AR94" s="12">
        <f>+AR86+AR92</f>
        <v>44437066</v>
      </c>
      <c r="AS94" s="125">
        <f>+AS86+AS91</f>
        <v>0</v>
      </c>
      <c r="AT94" s="126"/>
      <c r="AU94" s="125">
        <f>+AU86+AU91</f>
        <v>5768821</v>
      </c>
      <c r="AV94" s="126"/>
      <c r="AW94" s="12">
        <f t="shared" ref="AW94:BD94" si="12">+AW86+AW92</f>
        <v>0</v>
      </c>
      <c r="AX94" s="12">
        <f t="shared" si="12"/>
        <v>5768821</v>
      </c>
      <c r="AY94" s="12">
        <f t="shared" si="12"/>
        <v>0</v>
      </c>
      <c r="AZ94" s="12">
        <f t="shared" si="12"/>
        <v>5768821</v>
      </c>
      <c r="BA94" s="12">
        <f t="shared" si="12"/>
        <v>0</v>
      </c>
      <c r="BB94" s="12">
        <f t="shared" si="12"/>
        <v>5768821</v>
      </c>
      <c r="BC94" s="12">
        <f t="shared" si="12"/>
        <v>0</v>
      </c>
      <c r="BD94" s="12">
        <f t="shared" si="12"/>
        <v>0</v>
      </c>
      <c r="BE94" s="27">
        <f t="shared" si="7"/>
        <v>0.11490327817532633</v>
      </c>
      <c r="BF94" s="27">
        <f t="shared" si="8"/>
        <v>0.11490327817532633</v>
      </c>
      <c r="BG94" s="27">
        <f t="shared" si="9"/>
        <v>0.11490327817532633</v>
      </c>
      <c r="BH94" s="27">
        <f t="shared" si="10"/>
        <v>0.11490327817532633</v>
      </c>
    </row>
    <row r="95" spans="1:60" x14ac:dyDescent="0.25">
      <c r="A95" s="131" t="s">
        <v>47</v>
      </c>
      <c r="B95" s="130"/>
      <c r="C95" s="131" t="s">
        <v>147</v>
      </c>
      <c r="D95" s="130"/>
      <c r="E95" s="131"/>
      <c r="F95" s="130"/>
      <c r="G95" s="131"/>
      <c r="H95" s="130"/>
      <c r="I95" s="131"/>
      <c r="J95" s="130"/>
      <c r="K95" s="130"/>
      <c r="L95" s="131"/>
      <c r="M95" s="130"/>
      <c r="N95" s="130"/>
      <c r="O95" s="131"/>
      <c r="P95" s="130"/>
      <c r="Q95" s="131"/>
      <c r="R95" s="130"/>
      <c r="S95" s="129" t="s">
        <v>148</v>
      </c>
      <c r="T95" s="130"/>
      <c r="U95" s="130"/>
      <c r="V95" s="130"/>
      <c r="W95" s="130"/>
      <c r="X95" s="130"/>
      <c r="Y95" s="130"/>
      <c r="Z95" s="130"/>
      <c r="AA95" s="131" t="s">
        <v>50</v>
      </c>
      <c r="AB95" s="130"/>
      <c r="AC95" s="130"/>
      <c r="AD95" s="130"/>
      <c r="AE95" s="130"/>
      <c r="AF95" s="131" t="s">
        <v>51</v>
      </c>
      <c r="AG95" s="130"/>
      <c r="AH95" s="130"/>
      <c r="AI95" s="5">
        <v>10</v>
      </c>
      <c r="AJ95" s="132" t="s">
        <v>52</v>
      </c>
      <c r="AK95" s="130"/>
      <c r="AL95" s="130"/>
      <c r="AM95" s="130"/>
      <c r="AN95" s="130"/>
      <c r="AO95" s="130"/>
      <c r="AP95" s="6">
        <v>30501161</v>
      </c>
      <c r="AQ95" s="6">
        <v>25294000</v>
      </c>
      <c r="AR95" s="6">
        <v>5207161</v>
      </c>
      <c r="AS95" s="133">
        <v>0</v>
      </c>
      <c r="AT95" s="130"/>
      <c r="AU95" s="139">
        <v>25294000</v>
      </c>
      <c r="AV95" s="130"/>
      <c r="AW95" s="7">
        <v>0</v>
      </c>
      <c r="AX95" s="7">
        <v>0</v>
      </c>
      <c r="AY95" s="6">
        <v>25294000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25">
        <f t="shared" si="7"/>
        <v>0.82927990839430665</v>
      </c>
      <c r="BF95" s="25">
        <f t="shared" si="8"/>
        <v>0.82927990839430665</v>
      </c>
      <c r="BG95" s="25">
        <f t="shared" si="9"/>
        <v>0</v>
      </c>
      <c r="BH95" s="25">
        <f t="shared" si="10"/>
        <v>0</v>
      </c>
    </row>
    <row r="96" spans="1:60" x14ac:dyDescent="0.25">
      <c r="A96" s="131" t="s">
        <v>47</v>
      </c>
      <c r="B96" s="130"/>
      <c r="C96" s="131" t="s">
        <v>147</v>
      </c>
      <c r="D96" s="130"/>
      <c r="E96" s="131" t="s">
        <v>48</v>
      </c>
      <c r="F96" s="130"/>
      <c r="G96" s="131"/>
      <c r="H96" s="130"/>
      <c r="I96" s="131"/>
      <c r="J96" s="130"/>
      <c r="K96" s="130"/>
      <c r="L96" s="131"/>
      <c r="M96" s="130"/>
      <c r="N96" s="130"/>
      <c r="O96" s="131"/>
      <c r="P96" s="130"/>
      <c r="Q96" s="131"/>
      <c r="R96" s="130"/>
      <c r="S96" s="129" t="s">
        <v>149</v>
      </c>
      <c r="T96" s="130"/>
      <c r="U96" s="130"/>
      <c r="V96" s="130"/>
      <c r="W96" s="130"/>
      <c r="X96" s="130"/>
      <c r="Y96" s="130"/>
      <c r="Z96" s="130"/>
      <c r="AA96" s="131" t="s">
        <v>50</v>
      </c>
      <c r="AB96" s="130"/>
      <c r="AC96" s="130"/>
      <c r="AD96" s="130"/>
      <c r="AE96" s="130"/>
      <c r="AF96" s="131" t="s">
        <v>51</v>
      </c>
      <c r="AG96" s="130"/>
      <c r="AH96" s="130"/>
      <c r="AI96" s="5">
        <v>10</v>
      </c>
      <c r="AJ96" s="132" t="s">
        <v>52</v>
      </c>
      <c r="AK96" s="130"/>
      <c r="AL96" s="130"/>
      <c r="AM96" s="130"/>
      <c r="AN96" s="130"/>
      <c r="AO96" s="130"/>
      <c r="AP96" s="6">
        <v>30501161</v>
      </c>
      <c r="AQ96" s="6">
        <v>25294000</v>
      </c>
      <c r="AR96" s="6">
        <v>5207161</v>
      </c>
      <c r="AS96" s="133">
        <v>0</v>
      </c>
      <c r="AT96" s="130"/>
      <c r="AU96" s="139">
        <v>25294000</v>
      </c>
      <c r="AV96" s="130"/>
      <c r="AW96" s="7">
        <v>0</v>
      </c>
      <c r="AX96" s="7">
        <v>0</v>
      </c>
      <c r="AY96" s="6">
        <v>25294000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25">
        <f t="shared" si="7"/>
        <v>0.82927990839430665</v>
      </c>
      <c r="BF96" s="25">
        <f t="shared" si="8"/>
        <v>0.82927990839430665</v>
      </c>
      <c r="BG96" s="25">
        <f t="shared" si="9"/>
        <v>0</v>
      </c>
      <c r="BH96" s="25">
        <f t="shared" si="10"/>
        <v>0</v>
      </c>
    </row>
    <row r="97" spans="1:60" s="11" customFormat="1" x14ac:dyDescent="0.25">
      <c r="A97" s="136" t="s">
        <v>47</v>
      </c>
      <c r="B97" s="135"/>
      <c r="C97" s="136" t="s">
        <v>147</v>
      </c>
      <c r="D97" s="135"/>
      <c r="E97" s="136" t="s">
        <v>48</v>
      </c>
      <c r="F97" s="135"/>
      <c r="G97" s="136" t="s">
        <v>74</v>
      </c>
      <c r="H97" s="135"/>
      <c r="I97" s="136"/>
      <c r="J97" s="135"/>
      <c r="K97" s="135"/>
      <c r="L97" s="136"/>
      <c r="M97" s="135"/>
      <c r="N97" s="135"/>
      <c r="O97" s="136"/>
      <c r="P97" s="135"/>
      <c r="Q97" s="136"/>
      <c r="R97" s="135"/>
      <c r="S97" s="137" t="s">
        <v>150</v>
      </c>
      <c r="T97" s="135"/>
      <c r="U97" s="135"/>
      <c r="V97" s="135"/>
      <c r="W97" s="135"/>
      <c r="X97" s="135"/>
      <c r="Y97" s="135"/>
      <c r="Z97" s="135"/>
      <c r="AA97" s="136" t="s">
        <v>50</v>
      </c>
      <c r="AB97" s="135"/>
      <c r="AC97" s="135"/>
      <c r="AD97" s="135"/>
      <c r="AE97" s="135"/>
      <c r="AF97" s="136" t="s">
        <v>51</v>
      </c>
      <c r="AG97" s="135"/>
      <c r="AH97" s="135"/>
      <c r="AI97" s="8">
        <v>10</v>
      </c>
      <c r="AJ97" s="138" t="s">
        <v>52</v>
      </c>
      <c r="AK97" s="135"/>
      <c r="AL97" s="135"/>
      <c r="AM97" s="135"/>
      <c r="AN97" s="135"/>
      <c r="AO97" s="135"/>
      <c r="AP97" s="9">
        <v>30501161</v>
      </c>
      <c r="AQ97" s="9">
        <v>25294000</v>
      </c>
      <c r="AR97" s="9">
        <v>5207161</v>
      </c>
      <c r="AS97" s="134">
        <v>0</v>
      </c>
      <c r="AT97" s="135"/>
      <c r="AU97" s="140">
        <v>25294000</v>
      </c>
      <c r="AV97" s="135"/>
      <c r="AW97" s="10">
        <v>0</v>
      </c>
      <c r="AX97" s="10">
        <v>0</v>
      </c>
      <c r="AY97" s="9">
        <v>25294000</v>
      </c>
      <c r="AZ97" s="10">
        <v>0</v>
      </c>
      <c r="BA97" s="10">
        <v>0</v>
      </c>
      <c r="BB97" s="10">
        <v>0</v>
      </c>
      <c r="BC97" s="10">
        <v>0</v>
      </c>
      <c r="BD97" s="10">
        <v>0</v>
      </c>
      <c r="BE97" s="26">
        <f t="shared" si="7"/>
        <v>0.82927990839430665</v>
      </c>
      <c r="BF97" s="26">
        <f t="shared" si="8"/>
        <v>0.82927990839430665</v>
      </c>
      <c r="BG97" s="26">
        <f t="shared" si="9"/>
        <v>0</v>
      </c>
      <c r="BH97" s="26">
        <f t="shared" si="10"/>
        <v>0</v>
      </c>
    </row>
    <row r="98" spans="1:60" x14ac:dyDescent="0.25">
      <c r="A98" s="131" t="s">
        <v>47</v>
      </c>
      <c r="B98" s="130"/>
      <c r="C98" s="131" t="s">
        <v>147</v>
      </c>
      <c r="D98" s="130"/>
      <c r="E98" s="131" t="s">
        <v>48</v>
      </c>
      <c r="F98" s="130"/>
      <c r="G98" s="131" t="s">
        <v>74</v>
      </c>
      <c r="H98" s="130"/>
      <c r="I98" s="131" t="s">
        <v>55</v>
      </c>
      <c r="J98" s="130"/>
      <c r="K98" s="130"/>
      <c r="L98" s="131"/>
      <c r="M98" s="130"/>
      <c r="N98" s="130"/>
      <c r="O98" s="131"/>
      <c r="P98" s="130"/>
      <c r="Q98" s="131"/>
      <c r="R98" s="130"/>
      <c r="S98" s="129" t="s">
        <v>151</v>
      </c>
      <c r="T98" s="130"/>
      <c r="U98" s="130"/>
      <c r="V98" s="130"/>
      <c r="W98" s="130"/>
      <c r="X98" s="130"/>
      <c r="Y98" s="130"/>
      <c r="Z98" s="130"/>
      <c r="AA98" s="131" t="s">
        <v>50</v>
      </c>
      <c r="AB98" s="130"/>
      <c r="AC98" s="130"/>
      <c r="AD98" s="130"/>
      <c r="AE98" s="130"/>
      <c r="AF98" s="131" t="s">
        <v>51</v>
      </c>
      <c r="AG98" s="130"/>
      <c r="AH98" s="130"/>
      <c r="AI98" s="5">
        <v>10</v>
      </c>
      <c r="AJ98" s="132" t="s">
        <v>52</v>
      </c>
      <c r="AK98" s="130"/>
      <c r="AL98" s="130"/>
      <c r="AM98" s="130"/>
      <c r="AN98" s="130"/>
      <c r="AO98" s="130"/>
      <c r="AP98" s="6">
        <v>25201161</v>
      </c>
      <c r="AQ98" s="6">
        <v>22169000</v>
      </c>
      <c r="AR98" s="6">
        <v>3032161</v>
      </c>
      <c r="AS98" s="133">
        <v>0</v>
      </c>
      <c r="AT98" s="130"/>
      <c r="AU98" s="139">
        <v>22169000</v>
      </c>
      <c r="AV98" s="130"/>
      <c r="AW98" s="7">
        <v>0</v>
      </c>
      <c r="AX98" s="7">
        <v>0</v>
      </c>
      <c r="AY98" s="6">
        <v>22169000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25">
        <f t="shared" si="7"/>
        <v>0.87968169402989016</v>
      </c>
      <c r="BF98" s="25">
        <f t="shared" si="8"/>
        <v>0.87968169402989016</v>
      </c>
      <c r="BG98" s="25">
        <f t="shared" si="9"/>
        <v>0</v>
      </c>
      <c r="BH98" s="25">
        <f t="shared" si="10"/>
        <v>0</v>
      </c>
    </row>
    <row r="99" spans="1:60" x14ac:dyDescent="0.25">
      <c r="A99" s="131" t="s">
        <v>47</v>
      </c>
      <c r="B99" s="130"/>
      <c r="C99" s="131" t="s">
        <v>147</v>
      </c>
      <c r="D99" s="130"/>
      <c r="E99" s="131" t="s">
        <v>48</v>
      </c>
      <c r="F99" s="130"/>
      <c r="G99" s="131" t="s">
        <v>74</v>
      </c>
      <c r="H99" s="130"/>
      <c r="I99" s="131" t="s">
        <v>58</v>
      </c>
      <c r="J99" s="130"/>
      <c r="K99" s="130"/>
      <c r="L99" s="131"/>
      <c r="M99" s="130"/>
      <c r="N99" s="130"/>
      <c r="O99" s="131"/>
      <c r="P99" s="130"/>
      <c r="Q99" s="131"/>
      <c r="R99" s="130"/>
      <c r="S99" s="129" t="s">
        <v>152</v>
      </c>
      <c r="T99" s="130"/>
      <c r="U99" s="130"/>
      <c r="V99" s="130"/>
      <c r="W99" s="130"/>
      <c r="X99" s="130"/>
      <c r="Y99" s="130"/>
      <c r="Z99" s="130"/>
      <c r="AA99" s="131" t="s">
        <v>50</v>
      </c>
      <c r="AB99" s="130"/>
      <c r="AC99" s="130"/>
      <c r="AD99" s="130"/>
      <c r="AE99" s="130"/>
      <c r="AF99" s="131" t="s">
        <v>51</v>
      </c>
      <c r="AG99" s="130"/>
      <c r="AH99" s="130"/>
      <c r="AI99" s="5">
        <v>10</v>
      </c>
      <c r="AJ99" s="132" t="s">
        <v>52</v>
      </c>
      <c r="AK99" s="130"/>
      <c r="AL99" s="130"/>
      <c r="AM99" s="130"/>
      <c r="AN99" s="130"/>
      <c r="AO99" s="130"/>
      <c r="AP99" s="6">
        <v>5200000</v>
      </c>
      <c r="AQ99" s="6">
        <v>3030000</v>
      </c>
      <c r="AR99" s="6">
        <v>2170000</v>
      </c>
      <c r="AS99" s="133">
        <v>0</v>
      </c>
      <c r="AT99" s="130"/>
      <c r="AU99" s="139">
        <v>3030000</v>
      </c>
      <c r="AV99" s="130"/>
      <c r="AW99" s="7">
        <v>0</v>
      </c>
      <c r="AX99" s="7">
        <v>0</v>
      </c>
      <c r="AY99" s="6">
        <v>3030000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25">
        <f t="shared" si="7"/>
        <v>0.58269230769230773</v>
      </c>
      <c r="BF99" s="25">
        <f t="shared" si="8"/>
        <v>0.58269230769230773</v>
      </c>
      <c r="BG99" s="25">
        <f t="shared" si="9"/>
        <v>0</v>
      </c>
      <c r="BH99" s="25">
        <f t="shared" si="10"/>
        <v>0</v>
      </c>
    </row>
    <row r="100" spans="1:60" x14ac:dyDescent="0.25">
      <c r="A100" s="131" t="s">
        <v>47</v>
      </c>
      <c r="B100" s="130"/>
      <c r="C100" s="131" t="s">
        <v>147</v>
      </c>
      <c r="D100" s="130"/>
      <c r="E100" s="131" t="s">
        <v>48</v>
      </c>
      <c r="F100" s="130"/>
      <c r="G100" s="131" t="s">
        <v>74</v>
      </c>
      <c r="H100" s="130"/>
      <c r="I100" s="131" t="s">
        <v>64</v>
      </c>
      <c r="J100" s="130"/>
      <c r="K100" s="130"/>
      <c r="L100" s="131"/>
      <c r="M100" s="130"/>
      <c r="N100" s="130"/>
      <c r="O100" s="131"/>
      <c r="P100" s="130"/>
      <c r="Q100" s="131"/>
      <c r="R100" s="130"/>
      <c r="S100" s="129" t="s">
        <v>153</v>
      </c>
      <c r="T100" s="130"/>
      <c r="U100" s="130"/>
      <c r="V100" s="130"/>
      <c r="W100" s="130"/>
      <c r="X100" s="130"/>
      <c r="Y100" s="130"/>
      <c r="Z100" s="130"/>
      <c r="AA100" s="131" t="s">
        <v>50</v>
      </c>
      <c r="AB100" s="130"/>
      <c r="AC100" s="130"/>
      <c r="AD100" s="130"/>
      <c r="AE100" s="130"/>
      <c r="AF100" s="131" t="s">
        <v>51</v>
      </c>
      <c r="AG100" s="130"/>
      <c r="AH100" s="130"/>
      <c r="AI100" s="5">
        <v>10</v>
      </c>
      <c r="AJ100" s="132" t="s">
        <v>52</v>
      </c>
      <c r="AK100" s="130"/>
      <c r="AL100" s="130"/>
      <c r="AM100" s="130"/>
      <c r="AN100" s="130"/>
      <c r="AO100" s="130"/>
      <c r="AP100" s="6">
        <v>100000</v>
      </c>
      <c r="AQ100" s="6">
        <v>95000</v>
      </c>
      <c r="AR100" s="6">
        <v>5000</v>
      </c>
      <c r="AS100" s="133">
        <v>0</v>
      </c>
      <c r="AT100" s="130"/>
      <c r="AU100" s="139">
        <v>95000</v>
      </c>
      <c r="AV100" s="130"/>
      <c r="AW100" s="7">
        <v>0</v>
      </c>
      <c r="AX100" s="7">
        <v>0</v>
      </c>
      <c r="AY100" s="6">
        <v>95000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25">
        <f t="shared" si="7"/>
        <v>0.95</v>
      </c>
      <c r="BF100" s="25">
        <f t="shared" si="8"/>
        <v>0.95</v>
      </c>
      <c r="BG100" s="25">
        <f t="shared" si="9"/>
        <v>0</v>
      </c>
      <c r="BH100" s="25">
        <f t="shared" si="10"/>
        <v>0</v>
      </c>
    </row>
    <row r="101" spans="1:60" s="11" customFormat="1" ht="13.5" customHeight="1" x14ac:dyDescent="0.25">
      <c r="A101" s="122" t="s">
        <v>154</v>
      </c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3"/>
      <c r="AI101" s="123"/>
      <c r="AJ101" s="123"/>
      <c r="AK101" s="123"/>
      <c r="AL101" s="123"/>
      <c r="AM101" s="123"/>
      <c r="AN101" s="123"/>
      <c r="AO101" s="124"/>
      <c r="AP101" s="12">
        <f>+AP97</f>
        <v>30501161</v>
      </c>
      <c r="AQ101" s="12">
        <f>+AQ97</f>
        <v>25294000</v>
      </c>
      <c r="AR101" s="12">
        <f>+AR97</f>
        <v>5207161</v>
      </c>
      <c r="AS101" s="125">
        <f>+AS97</f>
        <v>0</v>
      </c>
      <c r="AT101" s="126"/>
      <c r="AU101" s="125">
        <f>+AU97</f>
        <v>25294000</v>
      </c>
      <c r="AV101" s="126"/>
      <c r="AW101" s="12">
        <f t="shared" ref="AW101:BD101" si="13">+AW97</f>
        <v>0</v>
      </c>
      <c r="AX101" s="12">
        <f t="shared" si="13"/>
        <v>0</v>
      </c>
      <c r="AY101" s="12">
        <f t="shared" si="13"/>
        <v>25294000</v>
      </c>
      <c r="AZ101" s="12">
        <f t="shared" si="13"/>
        <v>0</v>
      </c>
      <c r="BA101" s="12">
        <f t="shared" si="13"/>
        <v>0</v>
      </c>
      <c r="BB101" s="12">
        <f t="shared" si="13"/>
        <v>0</v>
      </c>
      <c r="BC101" s="12">
        <f t="shared" si="13"/>
        <v>0</v>
      </c>
      <c r="BD101" s="12">
        <f t="shared" si="13"/>
        <v>0</v>
      </c>
      <c r="BE101" s="27">
        <f t="shared" si="7"/>
        <v>0.82927990839430665</v>
      </c>
      <c r="BF101" s="27">
        <f t="shared" si="8"/>
        <v>0.82927990839430665</v>
      </c>
      <c r="BG101" s="27">
        <f t="shared" si="9"/>
        <v>0</v>
      </c>
      <c r="BH101" s="27">
        <f t="shared" si="10"/>
        <v>0</v>
      </c>
    </row>
    <row r="102" spans="1:60" s="15" customFormat="1" x14ac:dyDescent="0.25">
      <c r="A102" s="141" t="s">
        <v>155</v>
      </c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">
        <f>AP47+AP84+AP94+AP101</f>
        <v>8285707048</v>
      </c>
      <c r="AQ102" s="14">
        <f>AQ47+AQ84+AQ94+AQ101</f>
        <v>2176182175.21</v>
      </c>
      <c r="AR102" s="14">
        <f>AR47+AR84+AR94+AR101</f>
        <v>6094394872.79</v>
      </c>
      <c r="AS102" s="142">
        <f>+AS47+AS84+AS94+AS101</f>
        <v>15130000</v>
      </c>
      <c r="AT102" s="143"/>
      <c r="AU102" s="142">
        <f>+AU47+AU84+AU94+AU101</f>
        <v>2008673955.4400001</v>
      </c>
      <c r="AV102" s="143"/>
      <c r="AW102" s="14">
        <f t="shared" ref="AW102:BD102" si="14">AW47+AW84+AW94+AW101</f>
        <v>167508219.76999998</v>
      </c>
      <c r="AX102" s="14">
        <f t="shared" si="14"/>
        <v>1278758049.8499999</v>
      </c>
      <c r="AY102" s="14">
        <f t="shared" si="14"/>
        <v>729915905.59000003</v>
      </c>
      <c r="AZ102" s="14">
        <f t="shared" si="14"/>
        <v>1278758049.8499999</v>
      </c>
      <c r="BA102" s="14">
        <f t="shared" si="14"/>
        <v>0</v>
      </c>
      <c r="BB102" s="14">
        <f t="shared" si="14"/>
        <v>1278758049.8499999</v>
      </c>
      <c r="BC102" s="14">
        <f t="shared" si="14"/>
        <v>0</v>
      </c>
      <c r="BD102" s="14">
        <f t="shared" si="14"/>
        <v>3450762</v>
      </c>
      <c r="BE102" s="28">
        <f t="shared" si="7"/>
        <v>0.26264290574155474</v>
      </c>
      <c r="BF102" s="28">
        <f t="shared" si="8"/>
        <v>0.24242637879948373</v>
      </c>
      <c r="BG102" s="28">
        <f t="shared" si="9"/>
        <v>0.15433300289788376</v>
      </c>
      <c r="BH102" s="28">
        <f t="shared" si="10"/>
        <v>0.15433300289788376</v>
      </c>
    </row>
    <row r="103" spans="1:60" s="11" customFormat="1" x14ac:dyDescent="0.25">
      <c r="A103" s="136" t="s">
        <v>156</v>
      </c>
      <c r="B103" s="135"/>
      <c r="C103" s="136" t="s">
        <v>157</v>
      </c>
      <c r="D103" s="135"/>
      <c r="E103" s="136" t="s">
        <v>158</v>
      </c>
      <c r="F103" s="135"/>
      <c r="G103" s="136" t="s">
        <v>159</v>
      </c>
      <c r="H103" s="135"/>
      <c r="I103" s="136" t="s">
        <v>13</v>
      </c>
      <c r="J103" s="135"/>
      <c r="K103" s="135"/>
      <c r="L103" s="136" t="s">
        <v>13</v>
      </c>
      <c r="M103" s="135"/>
      <c r="N103" s="135"/>
      <c r="O103" s="136" t="s">
        <v>13</v>
      </c>
      <c r="P103" s="135"/>
      <c r="Q103" s="136" t="s">
        <v>13</v>
      </c>
      <c r="R103" s="135"/>
      <c r="S103" s="137" t="s">
        <v>160</v>
      </c>
      <c r="T103" s="135"/>
      <c r="U103" s="135"/>
      <c r="V103" s="135"/>
      <c r="W103" s="135"/>
      <c r="X103" s="135"/>
      <c r="Y103" s="135"/>
      <c r="Z103" s="135"/>
      <c r="AA103" s="136" t="s">
        <v>50</v>
      </c>
      <c r="AB103" s="135"/>
      <c r="AC103" s="135"/>
      <c r="AD103" s="135"/>
      <c r="AE103" s="135"/>
      <c r="AF103" s="136" t="s">
        <v>51</v>
      </c>
      <c r="AG103" s="135"/>
      <c r="AH103" s="135"/>
      <c r="AI103" s="8">
        <v>10</v>
      </c>
      <c r="AJ103" s="138" t="s">
        <v>52</v>
      </c>
      <c r="AK103" s="135"/>
      <c r="AL103" s="135"/>
      <c r="AM103" s="135"/>
      <c r="AN103" s="135"/>
      <c r="AO103" s="135"/>
      <c r="AP103" s="9">
        <v>1163976975</v>
      </c>
      <c r="AQ103" s="9">
        <v>599095586</v>
      </c>
      <c r="AR103" s="16">
        <v>564881389</v>
      </c>
      <c r="AS103" s="134">
        <v>0</v>
      </c>
      <c r="AT103" s="135"/>
      <c r="AU103" s="140">
        <v>529899395</v>
      </c>
      <c r="AV103" s="135"/>
      <c r="AW103" s="9">
        <v>69196191</v>
      </c>
      <c r="AX103" s="9">
        <v>14604031</v>
      </c>
      <c r="AY103" s="9">
        <v>515295364</v>
      </c>
      <c r="AZ103" s="9">
        <v>14604031</v>
      </c>
      <c r="BA103" s="10">
        <v>0</v>
      </c>
      <c r="BB103" s="9">
        <v>14604031</v>
      </c>
      <c r="BC103" s="10">
        <v>0</v>
      </c>
      <c r="BD103" s="10">
        <v>0</v>
      </c>
      <c r="BE103" s="26">
        <f t="shared" si="7"/>
        <v>0.51469711073966906</v>
      </c>
      <c r="BF103" s="26">
        <f t="shared" si="8"/>
        <v>0.45524903531704308</v>
      </c>
      <c r="BG103" s="26">
        <f t="shared" si="9"/>
        <v>1.2546666569585708E-2</v>
      </c>
      <c r="BH103" s="26">
        <f t="shared" si="10"/>
        <v>1.2546666569585708E-2</v>
      </c>
    </row>
    <row r="104" spans="1:60" x14ac:dyDescent="0.25">
      <c r="A104" s="131" t="s">
        <v>156</v>
      </c>
      <c r="B104" s="130"/>
      <c r="C104" s="131" t="s">
        <v>157</v>
      </c>
      <c r="D104" s="130"/>
      <c r="E104" s="131" t="s">
        <v>158</v>
      </c>
      <c r="F104" s="130"/>
      <c r="G104" s="131" t="s">
        <v>159</v>
      </c>
      <c r="H104" s="130"/>
      <c r="I104" s="131" t="s">
        <v>161</v>
      </c>
      <c r="J104" s="130"/>
      <c r="K104" s="130"/>
      <c r="L104" s="131"/>
      <c r="M104" s="130"/>
      <c r="N104" s="130"/>
      <c r="O104" s="131"/>
      <c r="P104" s="130"/>
      <c r="Q104" s="131"/>
      <c r="R104" s="130"/>
      <c r="S104" s="129" t="s">
        <v>162</v>
      </c>
      <c r="T104" s="130"/>
      <c r="U104" s="130"/>
      <c r="V104" s="130"/>
      <c r="W104" s="130"/>
      <c r="X104" s="130"/>
      <c r="Y104" s="130"/>
      <c r="Z104" s="130"/>
      <c r="AA104" s="131" t="s">
        <v>50</v>
      </c>
      <c r="AB104" s="130"/>
      <c r="AC104" s="130"/>
      <c r="AD104" s="130"/>
      <c r="AE104" s="130"/>
      <c r="AF104" s="131" t="s">
        <v>51</v>
      </c>
      <c r="AG104" s="130"/>
      <c r="AH104" s="130"/>
      <c r="AI104" s="5">
        <v>10</v>
      </c>
      <c r="AJ104" s="132" t="s">
        <v>52</v>
      </c>
      <c r="AK104" s="130"/>
      <c r="AL104" s="130"/>
      <c r="AM104" s="130"/>
      <c r="AN104" s="130"/>
      <c r="AO104" s="130"/>
      <c r="AP104" s="6">
        <v>1163976975</v>
      </c>
      <c r="AQ104" s="6">
        <v>599095586</v>
      </c>
      <c r="AR104" s="6">
        <v>564881389</v>
      </c>
      <c r="AS104" s="133">
        <v>0</v>
      </c>
      <c r="AT104" s="130"/>
      <c r="AU104" s="139">
        <v>529899395</v>
      </c>
      <c r="AV104" s="130"/>
      <c r="AW104" s="6">
        <v>69196191</v>
      </c>
      <c r="AX104" s="6">
        <v>14604031</v>
      </c>
      <c r="AY104" s="6">
        <v>515295364</v>
      </c>
      <c r="AZ104" s="6">
        <v>14604031</v>
      </c>
      <c r="BA104" s="7">
        <v>0</v>
      </c>
      <c r="BB104" s="6">
        <v>14604031</v>
      </c>
      <c r="BC104" s="7">
        <v>0</v>
      </c>
      <c r="BD104" s="7">
        <v>0</v>
      </c>
      <c r="BE104" s="25">
        <f t="shared" si="7"/>
        <v>0.51469711073966906</v>
      </c>
      <c r="BF104" s="25">
        <f t="shared" si="8"/>
        <v>0.45524903531704308</v>
      </c>
      <c r="BG104" s="25">
        <f t="shared" si="9"/>
        <v>1.2546666569585708E-2</v>
      </c>
      <c r="BH104" s="25">
        <f t="shared" si="10"/>
        <v>1.2546666569585708E-2</v>
      </c>
    </row>
    <row r="105" spans="1:60" x14ac:dyDescent="0.25">
      <c r="A105" s="131" t="s">
        <v>156</v>
      </c>
      <c r="B105" s="130"/>
      <c r="C105" s="131" t="s">
        <v>157</v>
      </c>
      <c r="D105" s="130"/>
      <c r="E105" s="131" t="s">
        <v>158</v>
      </c>
      <c r="F105" s="130"/>
      <c r="G105" s="131" t="s">
        <v>159</v>
      </c>
      <c r="H105" s="130"/>
      <c r="I105" s="131" t="s">
        <v>161</v>
      </c>
      <c r="J105" s="130"/>
      <c r="K105" s="130"/>
      <c r="L105" s="131" t="s">
        <v>163</v>
      </c>
      <c r="M105" s="130"/>
      <c r="N105" s="130"/>
      <c r="O105" s="131"/>
      <c r="P105" s="130"/>
      <c r="Q105" s="131"/>
      <c r="R105" s="130"/>
      <c r="S105" s="129" t="s">
        <v>164</v>
      </c>
      <c r="T105" s="130"/>
      <c r="U105" s="130"/>
      <c r="V105" s="130"/>
      <c r="W105" s="130"/>
      <c r="X105" s="130"/>
      <c r="Y105" s="130"/>
      <c r="Z105" s="130"/>
      <c r="AA105" s="131" t="s">
        <v>50</v>
      </c>
      <c r="AB105" s="130"/>
      <c r="AC105" s="130"/>
      <c r="AD105" s="130"/>
      <c r="AE105" s="130"/>
      <c r="AF105" s="131" t="s">
        <v>51</v>
      </c>
      <c r="AG105" s="130"/>
      <c r="AH105" s="130"/>
      <c r="AI105" s="5">
        <v>10</v>
      </c>
      <c r="AJ105" s="132" t="s">
        <v>52</v>
      </c>
      <c r="AK105" s="130"/>
      <c r="AL105" s="130"/>
      <c r="AM105" s="130"/>
      <c r="AN105" s="130"/>
      <c r="AO105" s="130"/>
      <c r="AP105" s="6">
        <v>104668260</v>
      </c>
      <c r="AQ105" s="6">
        <v>100640708</v>
      </c>
      <c r="AR105" s="6">
        <v>4027552</v>
      </c>
      <c r="AS105" s="133">
        <v>0</v>
      </c>
      <c r="AT105" s="130"/>
      <c r="AU105" s="139">
        <v>74132129</v>
      </c>
      <c r="AV105" s="130"/>
      <c r="AW105" s="6">
        <v>26508579</v>
      </c>
      <c r="AX105" s="7">
        <v>0</v>
      </c>
      <c r="AY105" s="6">
        <v>74132129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25">
        <f t="shared" si="7"/>
        <v>0.96152078958798015</v>
      </c>
      <c r="BF105" s="25">
        <f t="shared" si="8"/>
        <v>0.70825796664624019</v>
      </c>
      <c r="BG105" s="25">
        <f t="shared" si="9"/>
        <v>0</v>
      </c>
      <c r="BH105" s="25">
        <f t="shared" si="10"/>
        <v>0</v>
      </c>
    </row>
    <row r="106" spans="1:60" x14ac:dyDescent="0.25">
      <c r="A106" s="131" t="s">
        <v>156</v>
      </c>
      <c r="B106" s="130"/>
      <c r="C106" s="131" t="s">
        <v>157</v>
      </c>
      <c r="D106" s="130"/>
      <c r="E106" s="131" t="s">
        <v>158</v>
      </c>
      <c r="F106" s="130"/>
      <c r="G106" s="131" t="s">
        <v>159</v>
      </c>
      <c r="H106" s="130"/>
      <c r="I106" s="131" t="s">
        <v>161</v>
      </c>
      <c r="J106" s="130"/>
      <c r="K106" s="130"/>
      <c r="L106" s="131" t="s">
        <v>163</v>
      </c>
      <c r="M106" s="130"/>
      <c r="N106" s="130"/>
      <c r="O106" s="131" t="s">
        <v>74</v>
      </c>
      <c r="P106" s="130"/>
      <c r="Q106" s="131"/>
      <c r="R106" s="130"/>
      <c r="S106" s="129" t="s">
        <v>165</v>
      </c>
      <c r="T106" s="130"/>
      <c r="U106" s="130"/>
      <c r="V106" s="130"/>
      <c r="W106" s="130"/>
      <c r="X106" s="130"/>
      <c r="Y106" s="130"/>
      <c r="Z106" s="130"/>
      <c r="AA106" s="131" t="s">
        <v>50</v>
      </c>
      <c r="AB106" s="130"/>
      <c r="AC106" s="130"/>
      <c r="AD106" s="130"/>
      <c r="AE106" s="130"/>
      <c r="AF106" s="131" t="s">
        <v>51</v>
      </c>
      <c r="AG106" s="130"/>
      <c r="AH106" s="130"/>
      <c r="AI106" s="5">
        <v>10</v>
      </c>
      <c r="AJ106" s="132" t="s">
        <v>52</v>
      </c>
      <c r="AK106" s="130"/>
      <c r="AL106" s="130"/>
      <c r="AM106" s="130"/>
      <c r="AN106" s="130"/>
      <c r="AO106" s="130"/>
      <c r="AP106" s="6">
        <v>104668260</v>
      </c>
      <c r="AQ106" s="6">
        <v>100640708</v>
      </c>
      <c r="AR106" s="6">
        <v>4027552</v>
      </c>
      <c r="AS106" s="133">
        <v>0</v>
      </c>
      <c r="AT106" s="130"/>
      <c r="AU106" s="139">
        <v>74132129</v>
      </c>
      <c r="AV106" s="130"/>
      <c r="AW106" s="6">
        <v>26508579</v>
      </c>
      <c r="AX106" s="7">
        <v>0</v>
      </c>
      <c r="AY106" s="6">
        <v>74132129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25">
        <f t="shared" si="7"/>
        <v>0.96152078958798015</v>
      </c>
      <c r="BF106" s="25">
        <f t="shared" si="8"/>
        <v>0.70825796664624019</v>
      </c>
      <c r="BG106" s="25">
        <f t="shared" si="9"/>
        <v>0</v>
      </c>
      <c r="BH106" s="25">
        <f t="shared" si="10"/>
        <v>0</v>
      </c>
    </row>
    <row r="107" spans="1:60" x14ac:dyDescent="0.25">
      <c r="A107" s="131" t="s">
        <v>156</v>
      </c>
      <c r="B107" s="130"/>
      <c r="C107" s="131" t="s">
        <v>157</v>
      </c>
      <c r="D107" s="130"/>
      <c r="E107" s="131" t="s">
        <v>158</v>
      </c>
      <c r="F107" s="130"/>
      <c r="G107" s="131" t="s">
        <v>159</v>
      </c>
      <c r="H107" s="130"/>
      <c r="I107" s="131" t="s">
        <v>161</v>
      </c>
      <c r="J107" s="130"/>
      <c r="K107" s="130"/>
      <c r="L107" s="131" t="s">
        <v>166</v>
      </c>
      <c r="M107" s="130"/>
      <c r="N107" s="130"/>
      <c r="O107" s="131"/>
      <c r="P107" s="130"/>
      <c r="Q107" s="131"/>
      <c r="R107" s="130"/>
      <c r="S107" s="129" t="s">
        <v>167</v>
      </c>
      <c r="T107" s="130"/>
      <c r="U107" s="130"/>
      <c r="V107" s="130"/>
      <c r="W107" s="130"/>
      <c r="X107" s="130"/>
      <c r="Y107" s="130"/>
      <c r="Z107" s="130"/>
      <c r="AA107" s="131" t="s">
        <v>50</v>
      </c>
      <c r="AB107" s="130"/>
      <c r="AC107" s="130"/>
      <c r="AD107" s="130"/>
      <c r="AE107" s="130"/>
      <c r="AF107" s="131" t="s">
        <v>51</v>
      </c>
      <c r="AG107" s="130"/>
      <c r="AH107" s="130"/>
      <c r="AI107" s="5">
        <v>10</v>
      </c>
      <c r="AJ107" s="132" t="s">
        <v>52</v>
      </c>
      <c r="AK107" s="130"/>
      <c r="AL107" s="130"/>
      <c r="AM107" s="130"/>
      <c r="AN107" s="130"/>
      <c r="AO107" s="130"/>
      <c r="AP107" s="6">
        <v>755733994</v>
      </c>
      <c r="AQ107" s="6">
        <v>244040121</v>
      </c>
      <c r="AR107" s="6">
        <v>511693873</v>
      </c>
      <c r="AS107" s="133">
        <v>0</v>
      </c>
      <c r="AT107" s="130"/>
      <c r="AU107" s="139">
        <v>240840121</v>
      </c>
      <c r="AV107" s="130"/>
      <c r="AW107" s="6">
        <v>3200000</v>
      </c>
      <c r="AX107" s="6">
        <v>6953095</v>
      </c>
      <c r="AY107" s="6">
        <v>233887026</v>
      </c>
      <c r="AZ107" s="6">
        <v>6953095</v>
      </c>
      <c r="BA107" s="7">
        <v>0</v>
      </c>
      <c r="BB107" s="6">
        <v>6953095</v>
      </c>
      <c r="BC107" s="7">
        <v>0</v>
      </c>
      <c r="BD107" s="7">
        <v>0</v>
      </c>
      <c r="BE107" s="25">
        <f t="shared" si="7"/>
        <v>0.32291801472146031</v>
      </c>
      <c r="BF107" s="25">
        <f t="shared" si="8"/>
        <v>0.31868372061082645</v>
      </c>
      <c r="BG107" s="25">
        <f t="shared" si="9"/>
        <v>9.2004528778680296E-3</v>
      </c>
      <c r="BH107" s="25">
        <f t="shared" si="10"/>
        <v>9.2004528778680296E-3</v>
      </c>
    </row>
    <row r="108" spans="1:60" x14ac:dyDescent="0.25">
      <c r="A108" s="131" t="s">
        <v>156</v>
      </c>
      <c r="B108" s="130"/>
      <c r="C108" s="131" t="s">
        <v>157</v>
      </c>
      <c r="D108" s="130"/>
      <c r="E108" s="131" t="s">
        <v>158</v>
      </c>
      <c r="F108" s="130"/>
      <c r="G108" s="131" t="s">
        <v>159</v>
      </c>
      <c r="H108" s="130"/>
      <c r="I108" s="131" t="s">
        <v>161</v>
      </c>
      <c r="J108" s="130"/>
      <c r="K108" s="130"/>
      <c r="L108" s="131" t="s">
        <v>166</v>
      </c>
      <c r="M108" s="130"/>
      <c r="N108" s="130"/>
      <c r="O108" s="131" t="s">
        <v>74</v>
      </c>
      <c r="P108" s="130"/>
      <c r="Q108" s="131"/>
      <c r="R108" s="130"/>
      <c r="S108" s="129" t="s">
        <v>168</v>
      </c>
      <c r="T108" s="130"/>
      <c r="U108" s="130"/>
      <c r="V108" s="130"/>
      <c r="W108" s="130"/>
      <c r="X108" s="130"/>
      <c r="Y108" s="130"/>
      <c r="Z108" s="130"/>
      <c r="AA108" s="131" t="s">
        <v>50</v>
      </c>
      <c r="AB108" s="130"/>
      <c r="AC108" s="130"/>
      <c r="AD108" s="130"/>
      <c r="AE108" s="130"/>
      <c r="AF108" s="131" t="s">
        <v>51</v>
      </c>
      <c r="AG108" s="130"/>
      <c r="AH108" s="130"/>
      <c r="AI108" s="5">
        <v>10</v>
      </c>
      <c r="AJ108" s="132" t="s">
        <v>52</v>
      </c>
      <c r="AK108" s="130"/>
      <c r="AL108" s="130"/>
      <c r="AM108" s="130"/>
      <c r="AN108" s="130"/>
      <c r="AO108" s="130"/>
      <c r="AP108" s="6">
        <v>755733994</v>
      </c>
      <c r="AQ108" s="6">
        <v>244040121</v>
      </c>
      <c r="AR108" s="13">
        <v>511693873</v>
      </c>
      <c r="AS108" s="133">
        <v>0</v>
      </c>
      <c r="AT108" s="130"/>
      <c r="AU108" s="139">
        <v>240840121</v>
      </c>
      <c r="AV108" s="130"/>
      <c r="AW108" s="6">
        <v>3200000</v>
      </c>
      <c r="AX108" s="6">
        <v>6953095</v>
      </c>
      <c r="AY108" s="6">
        <v>233887026</v>
      </c>
      <c r="AZ108" s="6">
        <v>6953095</v>
      </c>
      <c r="BA108" s="7">
        <v>0</v>
      </c>
      <c r="BB108" s="6">
        <v>6953095</v>
      </c>
      <c r="BC108" s="7">
        <v>0</v>
      </c>
      <c r="BD108" s="7">
        <v>0</v>
      </c>
      <c r="BE108" s="25">
        <f t="shared" si="7"/>
        <v>0.32291801472146031</v>
      </c>
      <c r="BF108" s="25">
        <f t="shared" si="8"/>
        <v>0.31868372061082645</v>
      </c>
      <c r="BG108" s="25">
        <f t="shared" si="9"/>
        <v>9.2004528778680296E-3</v>
      </c>
      <c r="BH108" s="25">
        <f t="shared" si="10"/>
        <v>9.2004528778680296E-3</v>
      </c>
    </row>
    <row r="109" spans="1:60" x14ac:dyDescent="0.25">
      <c r="A109" s="131" t="s">
        <v>156</v>
      </c>
      <c r="B109" s="130"/>
      <c r="C109" s="131" t="s">
        <v>157</v>
      </c>
      <c r="D109" s="130"/>
      <c r="E109" s="131" t="s">
        <v>158</v>
      </c>
      <c r="F109" s="130"/>
      <c r="G109" s="131" t="s">
        <v>159</v>
      </c>
      <c r="H109" s="130"/>
      <c r="I109" s="131" t="s">
        <v>161</v>
      </c>
      <c r="J109" s="130"/>
      <c r="K109" s="130"/>
      <c r="L109" s="131" t="s">
        <v>169</v>
      </c>
      <c r="M109" s="130"/>
      <c r="N109" s="130"/>
      <c r="O109" s="131"/>
      <c r="P109" s="130"/>
      <c r="Q109" s="131"/>
      <c r="R109" s="130"/>
      <c r="S109" s="129" t="s">
        <v>170</v>
      </c>
      <c r="T109" s="130"/>
      <c r="U109" s="130"/>
      <c r="V109" s="130"/>
      <c r="W109" s="130"/>
      <c r="X109" s="130"/>
      <c r="Y109" s="130"/>
      <c r="Z109" s="130"/>
      <c r="AA109" s="131" t="s">
        <v>50</v>
      </c>
      <c r="AB109" s="130"/>
      <c r="AC109" s="130"/>
      <c r="AD109" s="130"/>
      <c r="AE109" s="130"/>
      <c r="AF109" s="131" t="s">
        <v>51</v>
      </c>
      <c r="AG109" s="130"/>
      <c r="AH109" s="130"/>
      <c r="AI109" s="5">
        <v>10</v>
      </c>
      <c r="AJ109" s="132" t="s">
        <v>52</v>
      </c>
      <c r="AK109" s="130"/>
      <c r="AL109" s="130"/>
      <c r="AM109" s="130"/>
      <c r="AN109" s="130"/>
      <c r="AO109" s="130"/>
      <c r="AP109" s="6">
        <v>303574721</v>
      </c>
      <c r="AQ109" s="6">
        <v>254414757</v>
      </c>
      <c r="AR109" s="6">
        <v>49159964</v>
      </c>
      <c r="AS109" s="133">
        <v>0</v>
      </c>
      <c r="AT109" s="130"/>
      <c r="AU109" s="139">
        <v>214927145</v>
      </c>
      <c r="AV109" s="130"/>
      <c r="AW109" s="6">
        <v>39487612</v>
      </c>
      <c r="AX109" s="6">
        <v>7650936</v>
      </c>
      <c r="AY109" s="6">
        <v>207276209</v>
      </c>
      <c r="AZ109" s="6">
        <v>7650936</v>
      </c>
      <c r="BA109" s="7">
        <v>0</v>
      </c>
      <c r="BB109" s="6">
        <v>7650936</v>
      </c>
      <c r="BC109" s="7">
        <v>0</v>
      </c>
      <c r="BD109" s="7">
        <v>0</v>
      </c>
      <c r="BE109" s="25">
        <f t="shared" si="7"/>
        <v>0.83806305136981418</v>
      </c>
      <c r="BF109" s="25">
        <f t="shared" si="8"/>
        <v>0.70798762259259396</v>
      </c>
      <c r="BG109" s="25">
        <f t="shared" si="9"/>
        <v>2.5202809953336004E-2</v>
      </c>
      <c r="BH109" s="25">
        <f t="shared" si="10"/>
        <v>2.5202809953336004E-2</v>
      </c>
    </row>
    <row r="110" spans="1:60" x14ac:dyDescent="0.25">
      <c r="A110" s="131" t="s">
        <v>156</v>
      </c>
      <c r="B110" s="130"/>
      <c r="C110" s="131" t="s">
        <v>157</v>
      </c>
      <c r="D110" s="130"/>
      <c r="E110" s="131" t="s">
        <v>158</v>
      </c>
      <c r="F110" s="130"/>
      <c r="G110" s="131" t="s">
        <v>159</v>
      </c>
      <c r="H110" s="130"/>
      <c r="I110" s="131" t="s">
        <v>161</v>
      </c>
      <c r="J110" s="130"/>
      <c r="K110" s="130"/>
      <c r="L110" s="131" t="s">
        <v>169</v>
      </c>
      <c r="M110" s="130"/>
      <c r="N110" s="130"/>
      <c r="O110" s="131" t="s">
        <v>74</v>
      </c>
      <c r="P110" s="130"/>
      <c r="Q110" s="131"/>
      <c r="R110" s="130"/>
      <c r="S110" s="129" t="s">
        <v>171</v>
      </c>
      <c r="T110" s="130"/>
      <c r="U110" s="130"/>
      <c r="V110" s="130"/>
      <c r="W110" s="130"/>
      <c r="X110" s="130"/>
      <c r="Y110" s="130"/>
      <c r="Z110" s="130"/>
      <c r="AA110" s="131" t="s">
        <v>50</v>
      </c>
      <c r="AB110" s="130"/>
      <c r="AC110" s="130"/>
      <c r="AD110" s="130"/>
      <c r="AE110" s="130"/>
      <c r="AF110" s="131" t="s">
        <v>51</v>
      </c>
      <c r="AG110" s="130"/>
      <c r="AH110" s="130"/>
      <c r="AI110" s="5">
        <v>10</v>
      </c>
      <c r="AJ110" s="132" t="s">
        <v>52</v>
      </c>
      <c r="AK110" s="130"/>
      <c r="AL110" s="130"/>
      <c r="AM110" s="130"/>
      <c r="AN110" s="130"/>
      <c r="AO110" s="130"/>
      <c r="AP110" s="6">
        <v>303574721</v>
      </c>
      <c r="AQ110" s="6">
        <v>254414757</v>
      </c>
      <c r="AR110" s="6">
        <v>49159964</v>
      </c>
      <c r="AS110" s="133">
        <v>0</v>
      </c>
      <c r="AT110" s="130"/>
      <c r="AU110" s="139">
        <v>214927145</v>
      </c>
      <c r="AV110" s="130"/>
      <c r="AW110" s="6">
        <v>39487612</v>
      </c>
      <c r="AX110" s="6">
        <v>7650936</v>
      </c>
      <c r="AY110" s="6">
        <v>207276209</v>
      </c>
      <c r="AZ110" s="6">
        <v>7650936</v>
      </c>
      <c r="BA110" s="7">
        <v>0</v>
      </c>
      <c r="BB110" s="6">
        <v>7650936</v>
      </c>
      <c r="BC110" s="7">
        <v>0</v>
      </c>
      <c r="BD110" s="7">
        <v>0</v>
      </c>
      <c r="BE110" s="25">
        <f t="shared" si="7"/>
        <v>0.83806305136981418</v>
      </c>
      <c r="BF110" s="25">
        <f t="shared" si="8"/>
        <v>0.70798762259259396</v>
      </c>
      <c r="BG110" s="25">
        <f t="shared" si="9"/>
        <v>2.5202809953336004E-2</v>
      </c>
      <c r="BH110" s="25">
        <f t="shared" si="10"/>
        <v>2.5202809953336004E-2</v>
      </c>
    </row>
    <row r="111" spans="1:60" s="11" customFormat="1" x14ac:dyDescent="0.25">
      <c r="A111" s="136" t="s">
        <v>156</v>
      </c>
      <c r="B111" s="135"/>
      <c r="C111" s="136" t="s">
        <v>157</v>
      </c>
      <c r="D111" s="135"/>
      <c r="E111" s="136" t="s">
        <v>158</v>
      </c>
      <c r="F111" s="135"/>
      <c r="G111" s="136" t="s">
        <v>159</v>
      </c>
      <c r="H111" s="135"/>
      <c r="I111" s="136" t="s">
        <v>13</v>
      </c>
      <c r="J111" s="135"/>
      <c r="K111" s="135"/>
      <c r="L111" s="136" t="s">
        <v>13</v>
      </c>
      <c r="M111" s="135"/>
      <c r="N111" s="135"/>
      <c r="O111" s="136" t="s">
        <v>13</v>
      </c>
      <c r="P111" s="135"/>
      <c r="Q111" s="136" t="s">
        <v>13</v>
      </c>
      <c r="R111" s="135"/>
      <c r="S111" s="137" t="s">
        <v>160</v>
      </c>
      <c r="T111" s="135"/>
      <c r="U111" s="135"/>
      <c r="V111" s="135"/>
      <c r="W111" s="135"/>
      <c r="X111" s="135"/>
      <c r="Y111" s="135"/>
      <c r="Z111" s="135"/>
      <c r="AA111" s="136" t="s">
        <v>172</v>
      </c>
      <c r="AB111" s="135"/>
      <c r="AC111" s="135"/>
      <c r="AD111" s="135"/>
      <c r="AE111" s="135"/>
      <c r="AF111" s="136" t="s">
        <v>51</v>
      </c>
      <c r="AG111" s="135"/>
      <c r="AH111" s="135"/>
      <c r="AI111" s="8">
        <v>20</v>
      </c>
      <c r="AJ111" s="138" t="s">
        <v>173</v>
      </c>
      <c r="AK111" s="135"/>
      <c r="AL111" s="135"/>
      <c r="AM111" s="135"/>
      <c r="AN111" s="135"/>
      <c r="AO111" s="135"/>
      <c r="AP111" s="9">
        <v>340134516</v>
      </c>
      <c r="AQ111" s="9">
        <v>37388922</v>
      </c>
      <c r="AR111" s="16">
        <v>302745594</v>
      </c>
      <c r="AS111" s="134">
        <v>0</v>
      </c>
      <c r="AT111" s="135"/>
      <c r="AU111" s="140">
        <v>36587732</v>
      </c>
      <c r="AV111" s="135"/>
      <c r="AW111" s="9">
        <v>801190</v>
      </c>
      <c r="AX111" s="10">
        <v>0</v>
      </c>
      <c r="AY111" s="9">
        <v>36587732</v>
      </c>
      <c r="AZ111" s="10">
        <v>0</v>
      </c>
      <c r="BA111" s="10">
        <v>0</v>
      </c>
      <c r="BB111" s="10">
        <v>0</v>
      </c>
      <c r="BC111" s="10">
        <v>0</v>
      </c>
      <c r="BD111" s="10">
        <v>0</v>
      </c>
      <c r="BE111" s="26">
        <f t="shared" si="7"/>
        <v>0.10992392786152876</v>
      </c>
      <c r="BF111" s="26">
        <f t="shared" si="8"/>
        <v>0.10756841860765462</v>
      </c>
      <c r="BG111" s="26">
        <f t="shared" si="9"/>
        <v>0</v>
      </c>
      <c r="BH111" s="26">
        <f t="shared" si="10"/>
        <v>0</v>
      </c>
    </row>
    <row r="112" spans="1:60" x14ac:dyDescent="0.25">
      <c r="A112" s="131" t="s">
        <v>156</v>
      </c>
      <c r="B112" s="130"/>
      <c r="C112" s="131" t="s">
        <v>157</v>
      </c>
      <c r="D112" s="130"/>
      <c r="E112" s="131" t="s">
        <v>158</v>
      </c>
      <c r="F112" s="130"/>
      <c r="G112" s="131" t="s">
        <v>159</v>
      </c>
      <c r="H112" s="130"/>
      <c r="I112" s="131" t="s">
        <v>161</v>
      </c>
      <c r="J112" s="130"/>
      <c r="K112" s="130"/>
      <c r="L112" s="131"/>
      <c r="M112" s="130"/>
      <c r="N112" s="130"/>
      <c r="O112" s="131"/>
      <c r="P112" s="130"/>
      <c r="Q112" s="131"/>
      <c r="R112" s="130"/>
      <c r="S112" s="129" t="s">
        <v>162</v>
      </c>
      <c r="T112" s="130"/>
      <c r="U112" s="130"/>
      <c r="V112" s="130"/>
      <c r="W112" s="130"/>
      <c r="X112" s="130"/>
      <c r="Y112" s="130"/>
      <c r="Z112" s="130"/>
      <c r="AA112" s="131" t="s">
        <v>172</v>
      </c>
      <c r="AB112" s="130"/>
      <c r="AC112" s="130"/>
      <c r="AD112" s="130"/>
      <c r="AE112" s="130"/>
      <c r="AF112" s="131" t="s">
        <v>51</v>
      </c>
      <c r="AG112" s="130"/>
      <c r="AH112" s="130"/>
      <c r="AI112" s="5">
        <v>20</v>
      </c>
      <c r="AJ112" s="132" t="s">
        <v>173</v>
      </c>
      <c r="AK112" s="130"/>
      <c r="AL112" s="130"/>
      <c r="AM112" s="130"/>
      <c r="AN112" s="130"/>
      <c r="AO112" s="130"/>
      <c r="AP112" s="6">
        <v>340134516</v>
      </c>
      <c r="AQ112" s="6">
        <v>37388922</v>
      </c>
      <c r="AR112" s="6">
        <v>302745594</v>
      </c>
      <c r="AS112" s="133">
        <v>0</v>
      </c>
      <c r="AT112" s="130"/>
      <c r="AU112" s="139">
        <v>36587732</v>
      </c>
      <c r="AV112" s="130"/>
      <c r="AW112" s="6">
        <v>801190</v>
      </c>
      <c r="AX112" s="7">
        <v>0</v>
      </c>
      <c r="AY112" s="6">
        <v>36587732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25">
        <f t="shared" si="7"/>
        <v>0.10992392786152876</v>
      </c>
      <c r="BF112" s="25">
        <f t="shared" si="8"/>
        <v>0.10756841860765462</v>
      </c>
      <c r="BG112" s="25">
        <f t="shared" si="9"/>
        <v>0</v>
      </c>
      <c r="BH112" s="25">
        <f t="shared" si="10"/>
        <v>0</v>
      </c>
    </row>
    <row r="113" spans="1:60" x14ac:dyDescent="0.25">
      <c r="A113" s="131" t="s">
        <v>156</v>
      </c>
      <c r="B113" s="130"/>
      <c r="C113" s="131" t="s">
        <v>157</v>
      </c>
      <c r="D113" s="130"/>
      <c r="E113" s="131" t="s">
        <v>158</v>
      </c>
      <c r="F113" s="130"/>
      <c r="G113" s="131" t="s">
        <v>159</v>
      </c>
      <c r="H113" s="130"/>
      <c r="I113" s="131" t="s">
        <v>161</v>
      </c>
      <c r="J113" s="130"/>
      <c r="K113" s="130"/>
      <c r="L113" s="131" t="s">
        <v>163</v>
      </c>
      <c r="M113" s="130"/>
      <c r="N113" s="130"/>
      <c r="O113" s="131"/>
      <c r="P113" s="130"/>
      <c r="Q113" s="131"/>
      <c r="R113" s="130"/>
      <c r="S113" s="129" t="s">
        <v>164</v>
      </c>
      <c r="T113" s="130"/>
      <c r="U113" s="130"/>
      <c r="V113" s="130"/>
      <c r="W113" s="130"/>
      <c r="X113" s="130"/>
      <c r="Y113" s="130"/>
      <c r="Z113" s="130"/>
      <c r="AA113" s="131" t="s">
        <v>172</v>
      </c>
      <c r="AB113" s="130"/>
      <c r="AC113" s="130"/>
      <c r="AD113" s="130"/>
      <c r="AE113" s="130"/>
      <c r="AF113" s="131" t="s">
        <v>51</v>
      </c>
      <c r="AG113" s="130"/>
      <c r="AH113" s="130"/>
      <c r="AI113" s="5">
        <v>20</v>
      </c>
      <c r="AJ113" s="132" t="s">
        <v>173</v>
      </c>
      <c r="AK113" s="130"/>
      <c r="AL113" s="130"/>
      <c r="AM113" s="130"/>
      <c r="AN113" s="130"/>
      <c r="AO113" s="130"/>
      <c r="AP113" s="6">
        <v>41534130</v>
      </c>
      <c r="AQ113" s="7">
        <v>0</v>
      </c>
      <c r="AR113" s="6">
        <v>41534130</v>
      </c>
      <c r="AS113" s="133">
        <v>0</v>
      </c>
      <c r="AT113" s="130"/>
      <c r="AU113" s="133">
        <v>0</v>
      </c>
      <c r="AV113" s="130"/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25">
        <f t="shared" si="7"/>
        <v>0</v>
      </c>
      <c r="BF113" s="25">
        <f t="shared" si="8"/>
        <v>0</v>
      </c>
      <c r="BG113" s="25">
        <f t="shared" si="9"/>
        <v>0</v>
      </c>
      <c r="BH113" s="25">
        <f t="shared" si="10"/>
        <v>0</v>
      </c>
    </row>
    <row r="114" spans="1:60" x14ac:dyDescent="0.25">
      <c r="A114" s="131" t="s">
        <v>156</v>
      </c>
      <c r="B114" s="130"/>
      <c r="C114" s="131" t="s">
        <v>157</v>
      </c>
      <c r="D114" s="130"/>
      <c r="E114" s="131" t="s">
        <v>158</v>
      </c>
      <c r="F114" s="130"/>
      <c r="G114" s="131" t="s">
        <v>159</v>
      </c>
      <c r="H114" s="130"/>
      <c r="I114" s="131" t="s">
        <v>161</v>
      </c>
      <c r="J114" s="130"/>
      <c r="K114" s="130"/>
      <c r="L114" s="131" t="s">
        <v>163</v>
      </c>
      <c r="M114" s="130"/>
      <c r="N114" s="130"/>
      <c r="O114" s="131" t="s">
        <v>74</v>
      </c>
      <c r="P114" s="130"/>
      <c r="Q114" s="131"/>
      <c r="R114" s="130"/>
      <c r="S114" s="129" t="s">
        <v>165</v>
      </c>
      <c r="T114" s="130"/>
      <c r="U114" s="130"/>
      <c r="V114" s="130"/>
      <c r="W114" s="130"/>
      <c r="X114" s="130"/>
      <c r="Y114" s="130"/>
      <c r="Z114" s="130"/>
      <c r="AA114" s="131" t="s">
        <v>172</v>
      </c>
      <c r="AB114" s="130"/>
      <c r="AC114" s="130"/>
      <c r="AD114" s="130"/>
      <c r="AE114" s="130"/>
      <c r="AF114" s="131" t="s">
        <v>51</v>
      </c>
      <c r="AG114" s="130"/>
      <c r="AH114" s="130"/>
      <c r="AI114" s="5">
        <v>20</v>
      </c>
      <c r="AJ114" s="132" t="s">
        <v>173</v>
      </c>
      <c r="AK114" s="130"/>
      <c r="AL114" s="130"/>
      <c r="AM114" s="130"/>
      <c r="AN114" s="130"/>
      <c r="AO114" s="130"/>
      <c r="AP114" s="6">
        <v>41534130</v>
      </c>
      <c r="AQ114" s="7">
        <v>0</v>
      </c>
      <c r="AR114" s="6">
        <v>41534130</v>
      </c>
      <c r="AS114" s="133">
        <v>0</v>
      </c>
      <c r="AT114" s="130"/>
      <c r="AU114" s="133">
        <v>0</v>
      </c>
      <c r="AV114" s="130"/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25">
        <f t="shared" si="7"/>
        <v>0</v>
      </c>
      <c r="BF114" s="25">
        <f t="shared" si="8"/>
        <v>0</v>
      </c>
      <c r="BG114" s="25">
        <f t="shared" si="9"/>
        <v>0</v>
      </c>
      <c r="BH114" s="25">
        <f t="shared" si="10"/>
        <v>0</v>
      </c>
    </row>
    <row r="115" spans="1:60" x14ac:dyDescent="0.25">
      <c r="A115" s="131" t="s">
        <v>156</v>
      </c>
      <c r="B115" s="130"/>
      <c r="C115" s="131" t="s">
        <v>157</v>
      </c>
      <c r="D115" s="130"/>
      <c r="E115" s="131" t="s">
        <v>158</v>
      </c>
      <c r="F115" s="130"/>
      <c r="G115" s="131" t="s">
        <v>159</v>
      </c>
      <c r="H115" s="130"/>
      <c r="I115" s="131" t="s">
        <v>161</v>
      </c>
      <c r="J115" s="130"/>
      <c r="K115" s="130"/>
      <c r="L115" s="131" t="s">
        <v>166</v>
      </c>
      <c r="M115" s="130"/>
      <c r="N115" s="130"/>
      <c r="O115" s="131"/>
      <c r="P115" s="130"/>
      <c r="Q115" s="131"/>
      <c r="R115" s="130"/>
      <c r="S115" s="129" t="s">
        <v>167</v>
      </c>
      <c r="T115" s="130"/>
      <c r="U115" s="130"/>
      <c r="V115" s="130"/>
      <c r="W115" s="130"/>
      <c r="X115" s="130"/>
      <c r="Y115" s="130"/>
      <c r="Z115" s="130"/>
      <c r="AA115" s="131" t="s">
        <v>172</v>
      </c>
      <c r="AB115" s="130"/>
      <c r="AC115" s="130"/>
      <c r="AD115" s="130"/>
      <c r="AE115" s="130"/>
      <c r="AF115" s="131" t="s">
        <v>51</v>
      </c>
      <c r="AG115" s="130"/>
      <c r="AH115" s="130"/>
      <c r="AI115" s="5">
        <v>20</v>
      </c>
      <c r="AJ115" s="132" t="s">
        <v>173</v>
      </c>
      <c r="AK115" s="130"/>
      <c r="AL115" s="130"/>
      <c r="AM115" s="130"/>
      <c r="AN115" s="130"/>
      <c r="AO115" s="130"/>
      <c r="AP115" s="6">
        <v>239534870</v>
      </c>
      <c r="AQ115" s="7">
        <v>0</v>
      </c>
      <c r="AR115" s="6">
        <v>239534870</v>
      </c>
      <c r="AS115" s="133">
        <v>0</v>
      </c>
      <c r="AT115" s="130"/>
      <c r="AU115" s="133">
        <v>0</v>
      </c>
      <c r="AV115" s="130"/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25">
        <f t="shared" si="7"/>
        <v>0</v>
      </c>
      <c r="BF115" s="25">
        <f t="shared" si="8"/>
        <v>0</v>
      </c>
      <c r="BG115" s="25">
        <f t="shared" si="9"/>
        <v>0</v>
      </c>
      <c r="BH115" s="25">
        <f t="shared" si="10"/>
        <v>0</v>
      </c>
    </row>
    <row r="116" spans="1:60" x14ac:dyDescent="0.25">
      <c r="A116" s="131" t="s">
        <v>156</v>
      </c>
      <c r="B116" s="130"/>
      <c r="C116" s="131" t="s">
        <v>157</v>
      </c>
      <c r="D116" s="130"/>
      <c r="E116" s="131" t="s">
        <v>158</v>
      </c>
      <c r="F116" s="130"/>
      <c r="G116" s="131" t="s">
        <v>159</v>
      </c>
      <c r="H116" s="130"/>
      <c r="I116" s="131" t="s">
        <v>161</v>
      </c>
      <c r="J116" s="130"/>
      <c r="K116" s="130"/>
      <c r="L116" s="131" t="s">
        <v>166</v>
      </c>
      <c r="M116" s="130"/>
      <c r="N116" s="130"/>
      <c r="O116" s="131" t="s">
        <v>74</v>
      </c>
      <c r="P116" s="130"/>
      <c r="Q116" s="131"/>
      <c r="R116" s="130"/>
      <c r="S116" s="129" t="s">
        <v>168</v>
      </c>
      <c r="T116" s="130"/>
      <c r="U116" s="130"/>
      <c r="V116" s="130"/>
      <c r="W116" s="130"/>
      <c r="X116" s="130"/>
      <c r="Y116" s="130"/>
      <c r="Z116" s="130"/>
      <c r="AA116" s="131" t="s">
        <v>172</v>
      </c>
      <c r="AB116" s="130"/>
      <c r="AC116" s="130"/>
      <c r="AD116" s="130"/>
      <c r="AE116" s="130"/>
      <c r="AF116" s="131" t="s">
        <v>51</v>
      </c>
      <c r="AG116" s="130"/>
      <c r="AH116" s="130"/>
      <c r="AI116" s="5">
        <v>20</v>
      </c>
      <c r="AJ116" s="132" t="s">
        <v>173</v>
      </c>
      <c r="AK116" s="130"/>
      <c r="AL116" s="130"/>
      <c r="AM116" s="130"/>
      <c r="AN116" s="130"/>
      <c r="AO116" s="130"/>
      <c r="AP116" s="6">
        <v>239534870</v>
      </c>
      <c r="AQ116" s="7">
        <v>0</v>
      </c>
      <c r="AR116" s="6">
        <v>239534870</v>
      </c>
      <c r="AS116" s="133">
        <v>0</v>
      </c>
      <c r="AT116" s="130"/>
      <c r="AU116" s="133">
        <v>0</v>
      </c>
      <c r="AV116" s="130"/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25">
        <f t="shared" si="7"/>
        <v>0</v>
      </c>
      <c r="BF116" s="25">
        <f t="shared" si="8"/>
        <v>0</v>
      </c>
      <c r="BG116" s="25">
        <f t="shared" si="9"/>
        <v>0</v>
      </c>
      <c r="BH116" s="25">
        <f t="shared" si="10"/>
        <v>0</v>
      </c>
    </row>
    <row r="117" spans="1:60" x14ac:dyDescent="0.25">
      <c r="A117" s="131" t="s">
        <v>156</v>
      </c>
      <c r="B117" s="130"/>
      <c r="C117" s="131" t="s">
        <v>157</v>
      </c>
      <c r="D117" s="130"/>
      <c r="E117" s="131" t="s">
        <v>158</v>
      </c>
      <c r="F117" s="130"/>
      <c r="G117" s="131" t="s">
        <v>159</v>
      </c>
      <c r="H117" s="130"/>
      <c r="I117" s="131" t="s">
        <v>161</v>
      </c>
      <c r="J117" s="130"/>
      <c r="K117" s="130"/>
      <c r="L117" s="131" t="s">
        <v>169</v>
      </c>
      <c r="M117" s="130"/>
      <c r="N117" s="130"/>
      <c r="O117" s="131"/>
      <c r="P117" s="130"/>
      <c r="Q117" s="131"/>
      <c r="R117" s="130"/>
      <c r="S117" s="129" t="s">
        <v>170</v>
      </c>
      <c r="T117" s="130"/>
      <c r="U117" s="130"/>
      <c r="V117" s="130"/>
      <c r="W117" s="130"/>
      <c r="X117" s="130"/>
      <c r="Y117" s="130"/>
      <c r="Z117" s="130"/>
      <c r="AA117" s="131" t="s">
        <v>172</v>
      </c>
      <c r="AB117" s="130"/>
      <c r="AC117" s="130"/>
      <c r="AD117" s="130"/>
      <c r="AE117" s="130"/>
      <c r="AF117" s="131" t="s">
        <v>51</v>
      </c>
      <c r="AG117" s="130"/>
      <c r="AH117" s="130"/>
      <c r="AI117" s="5">
        <v>20</v>
      </c>
      <c r="AJ117" s="132" t="s">
        <v>173</v>
      </c>
      <c r="AK117" s="130"/>
      <c r="AL117" s="130"/>
      <c r="AM117" s="130"/>
      <c r="AN117" s="130"/>
      <c r="AO117" s="130"/>
      <c r="AP117" s="6">
        <v>59065516</v>
      </c>
      <c r="AQ117" s="6">
        <v>37388922</v>
      </c>
      <c r="AR117" s="6">
        <v>21676594</v>
      </c>
      <c r="AS117" s="133">
        <v>0</v>
      </c>
      <c r="AT117" s="130"/>
      <c r="AU117" s="139">
        <v>36587732</v>
      </c>
      <c r="AV117" s="130"/>
      <c r="AW117" s="6">
        <v>801190</v>
      </c>
      <c r="AX117" s="7">
        <v>0</v>
      </c>
      <c r="AY117" s="6">
        <v>36587732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25">
        <f t="shared" si="7"/>
        <v>0.63300762495666674</v>
      </c>
      <c r="BF117" s="25">
        <f t="shared" si="8"/>
        <v>0.61944319592501318</v>
      </c>
      <c r="BG117" s="25">
        <f t="shared" si="9"/>
        <v>0</v>
      </c>
      <c r="BH117" s="25">
        <f t="shared" si="10"/>
        <v>0</v>
      </c>
    </row>
    <row r="118" spans="1:60" x14ac:dyDescent="0.25">
      <c r="A118" s="131" t="s">
        <v>156</v>
      </c>
      <c r="B118" s="130"/>
      <c r="C118" s="131" t="s">
        <v>157</v>
      </c>
      <c r="D118" s="130"/>
      <c r="E118" s="131" t="s">
        <v>158</v>
      </c>
      <c r="F118" s="130"/>
      <c r="G118" s="131" t="s">
        <v>159</v>
      </c>
      <c r="H118" s="130"/>
      <c r="I118" s="131" t="s">
        <v>161</v>
      </c>
      <c r="J118" s="130"/>
      <c r="K118" s="130"/>
      <c r="L118" s="131" t="s">
        <v>169</v>
      </c>
      <c r="M118" s="130"/>
      <c r="N118" s="130"/>
      <c r="O118" s="131" t="s">
        <v>74</v>
      </c>
      <c r="P118" s="130"/>
      <c r="Q118" s="131"/>
      <c r="R118" s="130"/>
      <c r="S118" s="129" t="s">
        <v>171</v>
      </c>
      <c r="T118" s="130"/>
      <c r="U118" s="130"/>
      <c r="V118" s="130"/>
      <c r="W118" s="130"/>
      <c r="X118" s="130"/>
      <c r="Y118" s="130"/>
      <c r="Z118" s="130"/>
      <c r="AA118" s="131" t="s">
        <v>172</v>
      </c>
      <c r="AB118" s="130"/>
      <c r="AC118" s="130"/>
      <c r="AD118" s="130"/>
      <c r="AE118" s="130"/>
      <c r="AF118" s="131" t="s">
        <v>51</v>
      </c>
      <c r="AG118" s="130"/>
      <c r="AH118" s="130"/>
      <c r="AI118" s="5">
        <v>20</v>
      </c>
      <c r="AJ118" s="132" t="s">
        <v>173</v>
      </c>
      <c r="AK118" s="130"/>
      <c r="AL118" s="130"/>
      <c r="AM118" s="130"/>
      <c r="AN118" s="130"/>
      <c r="AO118" s="130"/>
      <c r="AP118" s="6">
        <v>59065516</v>
      </c>
      <c r="AQ118" s="6">
        <v>37388922</v>
      </c>
      <c r="AR118" s="6">
        <v>21676594</v>
      </c>
      <c r="AS118" s="133">
        <v>0</v>
      </c>
      <c r="AT118" s="130"/>
      <c r="AU118" s="139">
        <v>36587732</v>
      </c>
      <c r="AV118" s="130"/>
      <c r="AW118" s="6">
        <v>801190</v>
      </c>
      <c r="AX118" s="7">
        <v>0</v>
      </c>
      <c r="AY118" s="6">
        <v>36587732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25">
        <f t="shared" si="7"/>
        <v>0.63300762495666674</v>
      </c>
      <c r="BF118" s="25">
        <f t="shared" si="8"/>
        <v>0.61944319592501318</v>
      </c>
      <c r="BG118" s="25">
        <f t="shared" si="9"/>
        <v>0</v>
      </c>
      <c r="BH118" s="25">
        <f t="shared" si="10"/>
        <v>0</v>
      </c>
    </row>
    <row r="119" spans="1:60" s="11" customFormat="1" x14ac:dyDescent="0.25">
      <c r="A119" s="136" t="s">
        <v>156</v>
      </c>
      <c r="B119" s="135"/>
      <c r="C119" s="136" t="s">
        <v>157</v>
      </c>
      <c r="D119" s="135"/>
      <c r="E119" s="136" t="s">
        <v>158</v>
      </c>
      <c r="F119" s="135"/>
      <c r="G119" s="136" t="s">
        <v>159</v>
      </c>
      <c r="H119" s="135"/>
      <c r="I119" s="136" t="s">
        <v>13</v>
      </c>
      <c r="J119" s="135"/>
      <c r="K119" s="135"/>
      <c r="L119" s="136" t="s">
        <v>13</v>
      </c>
      <c r="M119" s="135"/>
      <c r="N119" s="135"/>
      <c r="O119" s="136" t="s">
        <v>13</v>
      </c>
      <c r="P119" s="135"/>
      <c r="Q119" s="136" t="s">
        <v>13</v>
      </c>
      <c r="R119" s="135"/>
      <c r="S119" s="137" t="s">
        <v>160</v>
      </c>
      <c r="T119" s="135"/>
      <c r="U119" s="135"/>
      <c r="V119" s="135"/>
      <c r="W119" s="135"/>
      <c r="X119" s="135"/>
      <c r="Y119" s="135"/>
      <c r="Z119" s="135"/>
      <c r="AA119" s="136" t="s">
        <v>172</v>
      </c>
      <c r="AB119" s="135"/>
      <c r="AC119" s="135"/>
      <c r="AD119" s="135"/>
      <c r="AE119" s="135"/>
      <c r="AF119" s="136" t="s">
        <v>51</v>
      </c>
      <c r="AG119" s="135"/>
      <c r="AH119" s="135"/>
      <c r="AI119" s="8">
        <v>21</v>
      </c>
      <c r="AJ119" s="138" t="s">
        <v>174</v>
      </c>
      <c r="AK119" s="135"/>
      <c r="AL119" s="135"/>
      <c r="AM119" s="135"/>
      <c r="AN119" s="135"/>
      <c r="AO119" s="135"/>
      <c r="AP119" s="9">
        <v>827553855</v>
      </c>
      <c r="AQ119" s="9">
        <v>644618240</v>
      </c>
      <c r="AR119" s="9">
        <v>182935615</v>
      </c>
      <c r="AS119" s="134">
        <v>0</v>
      </c>
      <c r="AT119" s="135"/>
      <c r="AU119" s="140">
        <v>587818240</v>
      </c>
      <c r="AV119" s="135"/>
      <c r="AW119" s="9">
        <v>56800000</v>
      </c>
      <c r="AX119" s="9">
        <v>26015747</v>
      </c>
      <c r="AY119" s="9">
        <v>561802493</v>
      </c>
      <c r="AZ119" s="9">
        <v>26015747</v>
      </c>
      <c r="BA119" s="10">
        <v>0</v>
      </c>
      <c r="BB119" s="9">
        <v>26015747</v>
      </c>
      <c r="BC119" s="10">
        <v>0</v>
      </c>
      <c r="BD119" s="10">
        <v>0</v>
      </c>
      <c r="BE119" s="26">
        <f t="shared" si="7"/>
        <v>0.77894415705428621</v>
      </c>
      <c r="BF119" s="26">
        <f t="shared" si="8"/>
        <v>0.7103081406103775</v>
      </c>
      <c r="BG119" s="26">
        <f t="shared" si="9"/>
        <v>3.1436923219939565E-2</v>
      </c>
      <c r="BH119" s="26">
        <f t="shared" si="10"/>
        <v>3.1436923219939565E-2</v>
      </c>
    </row>
    <row r="120" spans="1:60" x14ac:dyDescent="0.25">
      <c r="A120" s="131" t="s">
        <v>156</v>
      </c>
      <c r="B120" s="130"/>
      <c r="C120" s="131" t="s">
        <v>157</v>
      </c>
      <c r="D120" s="130"/>
      <c r="E120" s="131" t="s">
        <v>158</v>
      </c>
      <c r="F120" s="130"/>
      <c r="G120" s="131" t="s">
        <v>159</v>
      </c>
      <c r="H120" s="130"/>
      <c r="I120" s="131" t="s">
        <v>161</v>
      </c>
      <c r="J120" s="130"/>
      <c r="K120" s="130"/>
      <c r="L120" s="131"/>
      <c r="M120" s="130"/>
      <c r="N120" s="130"/>
      <c r="O120" s="131"/>
      <c r="P120" s="130"/>
      <c r="Q120" s="131"/>
      <c r="R120" s="130"/>
      <c r="S120" s="129" t="s">
        <v>162</v>
      </c>
      <c r="T120" s="130"/>
      <c r="U120" s="130"/>
      <c r="V120" s="130"/>
      <c r="W120" s="130"/>
      <c r="X120" s="130"/>
      <c r="Y120" s="130"/>
      <c r="Z120" s="130"/>
      <c r="AA120" s="131" t="s">
        <v>172</v>
      </c>
      <c r="AB120" s="130"/>
      <c r="AC120" s="130"/>
      <c r="AD120" s="130"/>
      <c r="AE120" s="130"/>
      <c r="AF120" s="131" t="s">
        <v>51</v>
      </c>
      <c r="AG120" s="130"/>
      <c r="AH120" s="130"/>
      <c r="AI120" s="5">
        <v>21</v>
      </c>
      <c r="AJ120" s="132" t="s">
        <v>174</v>
      </c>
      <c r="AK120" s="130"/>
      <c r="AL120" s="130"/>
      <c r="AM120" s="130"/>
      <c r="AN120" s="130"/>
      <c r="AO120" s="130"/>
      <c r="AP120" s="6">
        <v>827553855</v>
      </c>
      <c r="AQ120" s="6">
        <v>644618240</v>
      </c>
      <c r="AR120" s="6">
        <v>182935615</v>
      </c>
      <c r="AS120" s="133">
        <v>0</v>
      </c>
      <c r="AT120" s="130"/>
      <c r="AU120" s="139">
        <v>587818240</v>
      </c>
      <c r="AV120" s="130"/>
      <c r="AW120" s="6">
        <v>56800000</v>
      </c>
      <c r="AX120" s="6">
        <v>26015747</v>
      </c>
      <c r="AY120" s="6">
        <v>561802493</v>
      </c>
      <c r="AZ120" s="6">
        <v>26015747</v>
      </c>
      <c r="BA120" s="7">
        <v>0</v>
      </c>
      <c r="BB120" s="6">
        <v>26015747</v>
      </c>
      <c r="BC120" s="7">
        <v>0</v>
      </c>
      <c r="BD120" s="7">
        <v>0</v>
      </c>
      <c r="BE120" s="25">
        <f t="shared" si="7"/>
        <v>0.77894415705428621</v>
      </c>
      <c r="BF120" s="25">
        <f t="shared" si="8"/>
        <v>0.7103081406103775</v>
      </c>
      <c r="BG120" s="25">
        <f t="shared" si="9"/>
        <v>3.1436923219939565E-2</v>
      </c>
      <c r="BH120" s="25">
        <f t="shared" si="10"/>
        <v>3.1436923219939565E-2</v>
      </c>
    </row>
    <row r="121" spans="1:60" x14ac:dyDescent="0.25">
      <c r="A121" s="131" t="s">
        <v>156</v>
      </c>
      <c r="B121" s="130"/>
      <c r="C121" s="131" t="s">
        <v>157</v>
      </c>
      <c r="D121" s="130"/>
      <c r="E121" s="131" t="s">
        <v>158</v>
      </c>
      <c r="F121" s="130"/>
      <c r="G121" s="131" t="s">
        <v>159</v>
      </c>
      <c r="H121" s="130"/>
      <c r="I121" s="131" t="s">
        <v>161</v>
      </c>
      <c r="J121" s="130"/>
      <c r="K121" s="130"/>
      <c r="L121" s="131" t="s">
        <v>163</v>
      </c>
      <c r="M121" s="130"/>
      <c r="N121" s="130"/>
      <c r="O121" s="131"/>
      <c r="P121" s="130"/>
      <c r="Q121" s="131"/>
      <c r="R121" s="130"/>
      <c r="S121" s="129" t="s">
        <v>164</v>
      </c>
      <c r="T121" s="130"/>
      <c r="U121" s="130"/>
      <c r="V121" s="130"/>
      <c r="W121" s="130"/>
      <c r="X121" s="130"/>
      <c r="Y121" s="130"/>
      <c r="Z121" s="130"/>
      <c r="AA121" s="131" t="s">
        <v>172</v>
      </c>
      <c r="AB121" s="130"/>
      <c r="AC121" s="130"/>
      <c r="AD121" s="130"/>
      <c r="AE121" s="130"/>
      <c r="AF121" s="131" t="s">
        <v>51</v>
      </c>
      <c r="AG121" s="130"/>
      <c r="AH121" s="130"/>
      <c r="AI121" s="5">
        <v>21</v>
      </c>
      <c r="AJ121" s="132" t="s">
        <v>174</v>
      </c>
      <c r="AK121" s="130"/>
      <c r="AL121" s="130"/>
      <c r="AM121" s="130"/>
      <c r="AN121" s="130"/>
      <c r="AO121" s="130"/>
      <c r="AP121" s="6">
        <v>41897688</v>
      </c>
      <c r="AQ121" s="7">
        <v>0</v>
      </c>
      <c r="AR121" s="6">
        <v>41897688</v>
      </c>
      <c r="AS121" s="133">
        <v>0</v>
      </c>
      <c r="AT121" s="130"/>
      <c r="AU121" s="133">
        <v>0</v>
      </c>
      <c r="AV121" s="130"/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25">
        <f t="shared" si="7"/>
        <v>0</v>
      </c>
      <c r="BF121" s="25">
        <f t="shared" si="8"/>
        <v>0</v>
      </c>
      <c r="BG121" s="25">
        <f t="shared" si="9"/>
        <v>0</v>
      </c>
      <c r="BH121" s="25">
        <f t="shared" si="10"/>
        <v>0</v>
      </c>
    </row>
    <row r="122" spans="1:60" x14ac:dyDescent="0.25">
      <c r="A122" s="131" t="s">
        <v>156</v>
      </c>
      <c r="B122" s="130"/>
      <c r="C122" s="131" t="s">
        <v>157</v>
      </c>
      <c r="D122" s="130"/>
      <c r="E122" s="131" t="s">
        <v>158</v>
      </c>
      <c r="F122" s="130"/>
      <c r="G122" s="131" t="s">
        <v>159</v>
      </c>
      <c r="H122" s="130"/>
      <c r="I122" s="131" t="s">
        <v>161</v>
      </c>
      <c r="J122" s="130"/>
      <c r="K122" s="130"/>
      <c r="L122" s="131" t="s">
        <v>163</v>
      </c>
      <c r="M122" s="130"/>
      <c r="N122" s="130"/>
      <c r="O122" s="131" t="s">
        <v>74</v>
      </c>
      <c r="P122" s="130"/>
      <c r="Q122" s="131"/>
      <c r="R122" s="130"/>
      <c r="S122" s="129" t="s">
        <v>165</v>
      </c>
      <c r="T122" s="130"/>
      <c r="U122" s="130"/>
      <c r="V122" s="130"/>
      <c r="W122" s="130"/>
      <c r="X122" s="130"/>
      <c r="Y122" s="130"/>
      <c r="Z122" s="130"/>
      <c r="AA122" s="131" t="s">
        <v>172</v>
      </c>
      <c r="AB122" s="130"/>
      <c r="AC122" s="130"/>
      <c r="AD122" s="130"/>
      <c r="AE122" s="130"/>
      <c r="AF122" s="131" t="s">
        <v>51</v>
      </c>
      <c r="AG122" s="130"/>
      <c r="AH122" s="130"/>
      <c r="AI122" s="5">
        <v>21</v>
      </c>
      <c r="AJ122" s="132" t="s">
        <v>174</v>
      </c>
      <c r="AK122" s="130"/>
      <c r="AL122" s="130"/>
      <c r="AM122" s="130"/>
      <c r="AN122" s="130"/>
      <c r="AO122" s="130"/>
      <c r="AP122" s="6">
        <v>41897688</v>
      </c>
      <c r="AQ122" s="7">
        <v>0</v>
      </c>
      <c r="AR122" s="6">
        <v>41897688</v>
      </c>
      <c r="AS122" s="133">
        <v>0</v>
      </c>
      <c r="AT122" s="130"/>
      <c r="AU122" s="133">
        <v>0</v>
      </c>
      <c r="AV122" s="130"/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25">
        <f t="shared" si="7"/>
        <v>0</v>
      </c>
      <c r="BF122" s="25">
        <f t="shared" si="8"/>
        <v>0</v>
      </c>
      <c r="BG122" s="25">
        <f t="shared" si="9"/>
        <v>0</v>
      </c>
      <c r="BH122" s="25">
        <f t="shared" si="10"/>
        <v>0</v>
      </c>
    </row>
    <row r="123" spans="1:60" x14ac:dyDescent="0.25">
      <c r="A123" s="131" t="s">
        <v>156</v>
      </c>
      <c r="B123" s="130"/>
      <c r="C123" s="131" t="s">
        <v>157</v>
      </c>
      <c r="D123" s="130"/>
      <c r="E123" s="131" t="s">
        <v>158</v>
      </c>
      <c r="F123" s="130"/>
      <c r="G123" s="131" t="s">
        <v>159</v>
      </c>
      <c r="H123" s="130"/>
      <c r="I123" s="131" t="s">
        <v>161</v>
      </c>
      <c r="J123" s="130"/>
      <c r="K123" s="130"/>
      <c r="L123" s="131" t="s">
        <v>166</v>
      </c>
      <c r="M123" s="130"/>
      <c r="N123" s="130"/>
      <c r="O123" s="131"/>
      <c r="P123" s="130"/>
      <c r="Q123" s="131"/>
      <c r="R123" s="130"/>
      <c r="S123" s="129" t="s">
        <v>167</v>
      </c>
      <c r="T123" s="130"/>
      <c r="U123" s="130"/>
      <c r="V123" s="130"/>
      <c r="W123" s="130"/>
      <c r="X123" s="130"/>
      <c r="Y123" s="130"/>
      <c r="Z123" s="130"/>
      <c r="AA123" s="131" t="s">
        <v>172</v>
      </c>
      <c r="AB123" s="130"/>
      <c r="AC123" s="130"/>
      <c r="AD123" s="130"/>
      <c r="AE123" s="130"/>
      <c r="AF123" s="131" t="s">
        <v>51</v>
      </c>
      <c r="AG123" s="130"/>
      <c r="AH123" s="130"/>
      <c r="AI123" s="5">
        <v>21</v>
      </c>
      <c r="AJ123" s="132" t="s">
        <v>174</v>
      </c>
      <c r="AK123" s="130"/>
      <c r="AL123" s="130"/>
      <c r="AM123" s="130"/>
      <c r="AN123" s="130"/>
      <c r="AO123" s="130"/>
      <c r="AP123" s="6">
        <v>550066806</v>
      </c>
      <c r="AQ123" s="6">
        <v>485284234</v>
      </c>
      <c r="AR123" s="6">
        <v>64782572</v>
      </c>
      <c r="AS123" s="133">
        <v>0</v>
      </c>
      <c r="AT123" s="130"/>
      <c r="AU123" s="139">
        <v>428484234</v>
      </c>
      <c r="AV123" s="130"/>
      <c r="AW123" s="6">
        <v>56800000</v>
      </c>
      <c r="AX123" s="6">
        <v>18797901</v>
      </c>
      <c r="AY123" s="6">
        <v>409686333</v>
      </c>
      <c r="AZ123" s="6">
        <v>18797901</v>
      </c>
      <c r="BA123" s="7">
        <v>0</v>
      </c>
      <c r="BB123" s="6">
        <v>18797901</v>
      </c>
      <c r="BC123" s="7">
        <v>0</v>
      </c>
      <c r="BD123" s="7">
        <v>0</v>
      </c>
      <c r="BE123" s="25">
        <f t="shared" si="7"/>
        <v>0.8822278107070507</v>
      </c>
      <c r="BF123" s="25">
        <f t="shared" si="8"/>
        <v>0.77896762597959779</v>
      </c>
      <c r="BG123" s="25">
        <f t="shared" si="9"/>
        <v>3.4173850875851612E-2</v>
      </c>
      <c r="BH123" s="25">
        <f t="shared" si="10"/>
        <v>3.4173850875851612E-2</v>
      </c>
    </row>
    <row r="124" spans="1:60" x14ac:dyDescent="0.25">
      <c r="A124" s="131" t="s">
        <v>156</v>
      </c>
      <c r="B124" s="130"/>
      <c r="C124" s="131" t="s">
        <v>157</v>
      </c>
      <c r="D124" s="130"/>
      <c r="E124" s="131" t="s">
        <v>158</v>
      </c>
      <c r="F124" s="130"/>
      <c r="G124" s="131" t="s">
        <v>159</v>
      </c>
      <c r="H124" s="130"/>
      <c r="I124" s="131" t="s">
        <v>161</v>
      </c>
      <c r="J124" s="130"/>
      <c r="K124" s="130"/>
      <c r="L124" s="131" t="s">
        <v>166</v>
      </c>
      <c r="M124" s="130"/>
      <c r="N124" s="130"/>
      <c r="O124" s="131" t="s">
        <v>74</v>
      </c>
      <c r="P124" s="130"/>
      <c r="Q124" s="131"/>
      <c r="R124" s="130"/>
      <c r="S124" s="129" t="s">
        <v>168</v>
      </c>
      <c r="T124" s="130"/>
      <c r="U124" s="130"/>
      <c r="V124" s="130"/>
      <c r="W124" s="130"/>
      <c r="X124" s="130"/>
      <c r="Y124" s="130"/>
      <c r="Z124" s="130"/>
      <c r="AA124" s="131" t="s">
        <v>172</v>
      </c>
      <c r="AB124" s="130"/>
      <c r="AC124" s="130"/>
      <c r="AD124" s="130"/>
      <c r="AE124" s="130"/>
      <c r="AF124" s="131" t="s">
        <v>51</v>
      </c>
      <c r="AG124" s="130"/>
      <c r="AH124" s="130"/>
      <c r="AI124" s="5">
        <v>21</v>
      </c>
      <c r="AJ124" s="132" t="s">
        <v>174</v>
      </c>
      <c r="AK124" s="130"/>
      <c r="AL124" s="130"/>
      <c r="AM124" s="130"/>
      <c r="AN124" s="130"/>
      <c r="AO124" s="130"/>
      <c r="AP124" s="6">
        <v>550066806</v>
      </c>
      <c r="AQ124" s="6">
        <v>485284234</v>
      </c>
      <c r="AR124" s="6">
        <v>64782572</v>
      </c>
      <c r="AS124" s="133">
        <v>0</v>
      </c>
      <c r="AT124" s="130"/>
      <c r="AU124" s="139">
        <v>428484234</v>
      </c>
      <c r="AV124" s="130"/>
      <c r="AW124" s="6">
        <v>56800000</v>
      </c>
      <c r="AX124" s="6">
        <v>18797901</v>
      </c>
      <c r="AY124" s="6">
        <v>409686333</v>
      </c>
      <c r="AZ124" s="6">
        <v>18797901</v>
      </c>
      <c r="BA124" s="7">
        <v>0</v>
      </c>
      <c r="BB124" s="6">
        <v>18797901</v>
      </c>
      <c r="BC124" s="7">
        <v>0</v>
      </c>
      <c r="BD124" s="7">
        <v>0</v>
      </c>
      <c r="BE124" s="25">
        <f t="shared" si="7"/>
        <v>0.8822278107070507</v>
      </c>
      <c r="BF124" s="25">
        <f t="shared" si="8"/>
        <v>0.77896762597959779</v>
      </c>
      <c r="BG124" s="25">
        <f t="shared" si="9"/>
        <v>3.4173850875851612E-2</v>
      </c>
      <c r="BH124" s="25">
        <f t="shared" si="10"/>
        <v>3.4173850875851612E-2</v>
      </c>
    </row>
    <row r="125" spans="1:60" x14ac:dyDescent="0.25">
      <c r="A125" s="131" t="s">
        <v>156</v>
      </c>
      <c r="B125" s="130"/>
      <c r="C125" s="131" t="s">
        <v>157</v>
      </c>
      <c r="D125" s="130"/>
      <c r="E125" s="131" t="s">
        <v>158</v>
      </c>
      <c r="F125" s="130"/>
      <c r="G125" s="131" t="s">
        <v>159</v>
      </c>
      <c r="H125" s="130"/>
      <c r="I125" s="131" t="s">
        <v>161</v>
      </c>
      <c r="J125" s="130"/>
      <c r="K125" s="130"/>
      <c r="L125" s="131" t="s">
        <v>169</v>
      </c>
      <c r="M125" s="130"/>
      <c r="N125" s="130"/>
      <c r="O125" s="131"/>
      <c r="P125" s="130"/>
      <c r="Q125" s="131"/>
      <c r="R125" s="130"/>
      <c r="S125" s="129" t="s">
        <v>170</v>
      </c>
      <c r="T125" s="130"/>
      <c r="U125" s="130"/>
      <c r="V125" s="130"/>
      <c r="W125" s="130"/>
      <c r="X125" s="130"/>
      <c r="Y125" s="130"/>
      <c r="Z125" s="130"/>
      <c r="AA125" s="131" t="s">
        <v>172</v>
      </c>
      <c r="AB125" s="130"/>
      <c r="AC125" s="130"/>
      <c r="AD125" s="130"/>
      <c r="AE125" s="130"/>
      <c r="AF125" s="131" t="s">
        <v>51</v>
      </c>
      <c r="AG125" s="130"/>
      <c r="AH125" s="130"/>
      <c r="AI125" s="5">
        <v>21</v>
      </c>
      <c r="AJ125" s="132" t="s">
        <v>174</v>
      </c>
      <c r="AK125" s="130"/>
      <c r="AL125" s="130"/>
      <c r="AM125" s="130"/>
      <c r="AN125" s="130"/>
      <c r="AO125" s="130"/>
      <c r="AP125" s="6">
        <v>235589361</v>
      </c>
      <c r="AQ125" s="6">
        <v>159334006</v>
      </c>
      <c r="AR125" s="6">
        <v>76255355</v>
      </c>
      <c r="AS125" s="133">
        <v>0</v>
      </c>
      <c r="AT125" s="130"/>
      <c r="AU125" s="139">
        <v>159334006</v>
      </c>
      <c r="AV125" s="130"/>
      <c r="AW125" s="7">
        <v>0</v>
      </c>
      <c r="AX125" s="6">
        <v>7217846</v>
      </c>
      <c r="AY125" s="6">
        <v>152116160</v>
      </c>
      <c r="AZ125" s="6">
        <v>7217846</v>
      </c>
      <c r="BA125" s="7">
        <v>0</v>
      </c>
      <c r="BB125" s="6">
        <v>7217846</v>
      </c>
      <c r="BC125" s="7">
        <v>0</v>
      </c>
      <c r="BD125" s="7">
        <v>0</v>
      </c>
      <c r="BE125" s="25">
        <f t="shared" si="7"/>
        <v>0.67632088870091212</v>
      </c>
      <c r="BF125" s="25">
        <f t="shared" si="8"/>
        <v>0.67632088870091212</v>
      </c>
      <c r="BG125" s="25">
        <f t="shared" si="9"/>
        <v>3.0637402170295796E-2</v>
      </c>
      <c r="BH125" s="25">
        <f t="shared" si="10"/>
        <v>3.0637402170295796E-2</v>
      </c>
    </row>
    <row r="126" spans="1:60" x14ac:dyDescent="0.25">
      <c r="A126" s="131" t="s">
        <v>156</v>
      </c>
      <c r="B126" s="130"/>
      <c r="C126" s="131" t="s">
        <v>157</v>
      </c>
      <c r="D126" s="130"/>
      <c r="E126" s="131" t="s">
        <v>158</v>
      </c>
      <c r="F126" s="130"/>
      <c r="G126" s="131" t="s">
        <v>159</v>
      </c>
      <c r="H126" s="130"/>
      <c r="I126" s="131" t="s">
        <v>161</v>
      </c>
      <c r="J126" s="130"/>
      <c r="K126" s="130"/>
      <c r="L126" s="131" t="s">
        <v>169</v>
      </c>
      <c r="M126" s="130"/>
      <c r="N126" s="130"/>
      <c r="O126" s="131" t="s">
        <v>74</v>
      </c>
      <c r="P126" s="130"/>
      <c r="Q126" s="131"/>
      <c r="R126" s="130"/>
      <c r="S126" s="129" t="s">
        <v>171</v>
      </c>
      <c r="T126" s="130"/>
      <c r="U126" s="130"/>
      <c r="V126" s="130"/>
      <c r="W126" s="130"/>
      <c r="X126" s="130"/>
      <c r="Y126" s="130"/>
      <c r="Z126" s="130"/>
      <c r="AA126" s="131" t="s">
        <v>172</v>
      </c>
      <c r="AB126" s="130"/>
      <c r="AC126" s="130"/>
      <c r="AD126" s="130"/>
      <c r="AE126" s="130"/>
      <c r="AF126" s="131" t="s">
        <v>51</v>
      </c>
      <c r="AG126" s="130"/>
      <c r="AH126" s="130"/>
      <c r="AI126" s="5">
        <v>21</v>
      </c>
      <c r="AJ126" s="132" t="s">
        <v>174</v>
      </c>
      <c r="AK126" s="130"/>
      <c r="AL126" s="130"/>
      <c r="AM126" s="130"/>
      <c r="AN126" s="130"/>
      <c r="AO126" s="130"/>
      <c r="AP126" s="6">
        <v>235589361</v>
      </c>
      <c r="AQ126" s="6">
        <v>159334006</v>
      </c>
      <c r="AR126" s="6">
        <v>76255355</v>
      </c>
      <c r="AS126" s="133">
        <v>0</v>
      </c>
      <c r="AT126" s="130"/>
      <c r="AU126" s="139">
        <v>159334006</v>
      </c>
      <c r="AV126" s="130"/>
      <c r="AW126" s="7">
        <v>0</v>
      </c>
      <c r="AX126" s="6">
        <v>7217846</v>
      </c>
      <c r="AY126" s="6">
        <v>152116160</v>
      </c>
      <c r="AZ126" s="6">
        <v>7217846</v>
      </c>
      <c r="BA126" s="7">
        <v>0</v>
      </c>
      <c r="BB126" s="6">
        <v>7217846</v>
      </c>
      <c r="BC126" s="7">
        <v>0</v>
      </c>
      <c r="BD126" s="7">
        <v>0</v>
      </c>
      <c r="BE126" s="25">
        <f t="shared" si="7"/>
        <v>0.67632088870091212</v>
      </c>
      <c r="BF126" s="25">
        <f t="shared" si="8"/>
        <v>0.67632088870091212</v>
      </c>
      <c r="BG126" s="25">
        <f t="shared" si="9"/>
        <v>3.0637402170295796E-2</v>
      </c>
      <c r="BH126" s="25">
        <f t="shared" si="10"/>
        <v>3.0637402170295796E-2</v>
      </c>
    </row>
    <row r="127" spans="1:60" s="11" customFormat="1" ht="13.5" customHeight="1" x14ac:dyDescent="0.25">
      <c r="A127" s="122" t="s">
        <v>175</v>
      </c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  <c r="AA127" s="123"/>
      <c r="AB127" s="123"/>
      <c r="AC127" s="123"/>
      <c r="AD127" s="123"/>
      <c r="AE127" s="123"/>
      <c r="AF127" s="123"/>
      <c r="AG127" s="123"/>
      <c r="AH127" s="123"/>
      <c r="AI127" s="123"/>
      <c r="AJ127" s="123"/>
      <c r="AK127" s="123"/>
      <c r="AL127" s="123"/>
      <c r="AM127" s="123"/>
      <c r="AN127" s="123"/>
      <c r="AO127" s="124"/>
      <c r="AP127" s="12">
        <f>+AP103+AP111+AP119</f>
        <v>2331665346</v>
      </c>
      <c r="AQ127" s="12">
        <f>+AQ103+AQ111+AQ119</f>
        <v>1281102748</v>
      </c>
      <c r="AR127" s="12">
        <f>+AR103+AR111+AR119</f>
        <v>1050562598</v>
      </c>
      <c r="AS127" s="125">
        <f>+AS103+AS111+AS119</f>
        <v>0</v>
      </c>
      <c r="AT127" s="126"/>
      <c r="AU127" s="125">
        <f>+AU103+AU111+AU119</f>
        <v>1154305367</v>
      </c>
      <c r="AV127" s="126"/>
      <c r="AW127" s="12">
        <f t="shared" ref="AW127:BD127" si="15">+AW103+AW111+AW119</f>
        <v>126797381</v>
      </c>
      <c r="AX127" s="12">
        <f t="shared" si="15"/>
        <v>40619778</v>
      </c>
      <c r="AY127" s="12">
        <f t="shared" si="15"/>
        <v>1113685589</v>
      </c>
      <c r="AZ127" s="12">
        <f t="shared" si="15"/>
        <v>40619778</v>
      </c>
      <c r="BA127" s="12">
        <f t="shared" si="15"/>
        <v>0</v>
      </c>
      <c r="BB127" s="12">
        <f t="shared" si="15"/>
        <v>40619778</v>
      </c>
      <c r="BC127" s="12">
        <f t="shared" si="15"/>
        <v>0</v>
      </c>
      <c r="BD127" s="12">
        <f t="shared" si="15"/>
        <v>0</v>
      </c>
      <c r="BE127" s="27">
        <f t="shared" si="7"/>
        <v>0.54943680069601208</v>
      </c>
      <c r="BF127" s="27">
        <f t="shared" si="8"/>
        <v>0.49505619191031197</v>
      </c>
      <c r="BG127" s="27">
        <f t="shared" si="9"/>
        <v>1.7420929667151301E-2</v>
      </c>
      <c r="BH127" s="27">
        <f t="shared" si="10"/>
        <v>1.7420929667151301E-2</v>
      </c>
    </row>
    <row r="128" spans="1:60" s="11" customFormat="1" x14ac:dyDescent="0.25">
      <c r="A128" s="136" t="s">
        <v>156</v>
      </c>
      <c r="B128" s="135"/>
      <c r="C128" s="136" t="s">
        <v>176</v>
      </c>
      <c r="D128" s="135"/>
      <c r="E128" s="136" t="s">
        <v>158</v>
      </c>
      <c r="F128" s="135"/>
      <c r="G128" s="136" t="s">
        <v>159</v>
      </c>
      <c r="H128" s="135"/>
      <c r="I128" s="136" t="s">
        <v>13</v>
      </c>
      <c r="J128" s="135"/>
      <c r="K128" s="135"/>
      <c r="L128" s="136" t="s">
        <v>13</v>
      </c>
      <c r="M128" s="135"/>
      <c r="N128" s="135"/>
      <c r="O128" s="136" t="s">
        <v>13</v>
      </c>
      <c r="P128" s="135"/>
      <c r="Q128" s="136" t="s">
        <v>13</v>
      </c>
      <c r="R128" s="135"/>
      <c r="S128" s="137" t="s">
        <v>177</v>
      </c>
      <c r="T128" s="135"/>
      <c r="U128" s="135"/>
      <c r="V128" s="135"/>
      <c r="W128" s="135"/>
      <c r="X128" s="135"/>
      <c r="Y128" s="135"/>
      <c r="Z128" s="135"/>
      <c r="AA128" s="136" t="s">
        <v>50</v>
      </c>
      <c r="AB128" s="135"/>
      <c r="AC128" s="135"/>
      <c r="AD128" s="135"/>
      <c r="AE128" s="135"/>
      <c r="AF128" s="136" t="s">
        <v>51</v>
      </c>
      <c r="AG128" s="135"/>
      <c r="AH128" s="135"/>
      <c r="AI128" s="8">
        <v>10</v>
      </c>
      <c r="AJ128" s="138" t="s">
        <v>52</v>
      </c>
      <c r="AK128" s="135"/>
      <c r="AL128" s="135"/>
      <c r="AM128" s="135"/>
      <c r="AN128" s="135"/>
      <c r="AO128" s="135"/>
      <c r="AP128" s="9">
        <v>816023025</v>
      </c>
      <c r="AQ128" s="9">
        <v>324001230</v>
      </c>
      <c r="AR128" s="9">
        <v>492021795</v>
      </c>
      <c r="AS128" s="134">
        <v>0</v>
      </c>
      <c r="AT128" s="135"/>
      <c r="AU128" s="140">
        <v>316623030</v>
      </c>
      <c r="AV128" s="135"/>
      <c r="AW128" s="9">
        <v>7378200</v>
      </c>
      <c r="AX128" s="9">
        <v>10095136</v>
      </c>
      <c r="AY128" s="9">
        <v>306527894</v>
      </c>
      <c r="AZ128" s="9">
        <v>10095136</v>
      </c>
      <c r="BA128" s="10">
        <v>0</v>
      </c>
      <c r="BB128" s="9">
        <v>10095136</v>
      </c>
      <c r="BC128" s="10">
        <v>0</v>
      </c>
      <c r="BD128" s="10">
        <v>0</v>
      </c>
      <c r="BE128" s="26">
        <f t="shared" si="7"/>
        <v>0.39704912738215936</v>
      </c>
      <c r="BF128" s="26">
        <f t="shared" si="8"/>
        <v>0.38800747074508102</v>
      </c>
      <c r="BG128" s="26">
        <f t="shared" si="9"/>
        <v>1.2371141120681E-2</v>
      </c>
      <c r="BH128" s="26">
        <f t="shared" si="10"/>
        <v>1.2371141120681E-2</v>
      </c>
    </row>
    <row r="129" spans="1:60" x14ac:dyDescent="0.25">
      <c r="A129" s="131" t="s">
        <v>156</v>
      </c>
      <c r="B129" s="130"/>
      <c r="C129" s="131" t="s">
        <v>176</v>
      </c>
      <c r="D129" s="130"/>
      <c r="E129" s="131" t="s">
        <v>158</v>
      </c>
      <c r="F129" s="130"/>
      <c r="G129" s="131" t="s">
        <v>159</v>
      </c>
      <c r="H129" s="130"/>
      <c r="I129" s="131" t="s">
        <v>161</v>
      </c>
      <c r="J129" s="130"/>
      <c r="K129" s="130"/>
      <c r="L129" s="131"/>
      <c r="M129" s="130"/>
      <c r="N129" s="130"/>
      <c r="O129" s="131"/>
      <c r="P129" s="130"/>
      <c r="Q129" s="131"/>
      <c r="R129" s="130"/>
      <c r="S129" s="129" t="s">
        <v>162</v>
      </c>
      <c r="T129" s="130"/>
      <c r="U129" s="130"/>
      <c r="V129" s="130"/>
      <c r="W129" s="130"/>
      <c r="X129" s="130"/>
      <c r="Y129" s="130"/>
      <c r="Z129" s="130"/>
      <c r="AA129" s="131" t="s">
        <v>50</v>
      </c>
      <c r="AB129" s="130"/>
      <c r="AC129" s="130"/>
      <c r="AD129" s="130"/>
      <c r="AE129" s="130"/>
      <c r="AF129" s="131" t="s">
        <v>51</v>
      </c>
      <c r="AG129" s="130"/>
      <c r="AH129" s="130"/>
      <c r="AI129" s="5">
        <v>10</v>
      </c>
      <c r="AJ129" s="132" t="s">
        <v>52</v>
      </c>
      <c r="AK129" s="130"/>
      <c r="AL129" s="130"/>
      <c r="AM129" s="130"/>
      <c r="AN129" s="130"/>
      <c r="AO129" s="130"/>
      <c r="AP129" s="6">
        <v>816023025</v>
      </c>
      <c r="AQ129" s="6">
        <v>324001230</v>
      </c>
      <c r="AR129" s="6">
        <v>492021795</v>
      </c>
      <c r="AS129" s="133">
        <v>0</v>
      </c>
      <c r="AT129" s="130"/>
      <c r="AU129" s="139">
        <v>316623030</v>
      </c>
      <c r="AV129" s="130"/>
      <c r="AW129" s="6">
        <v>7378200</v>
      </c>
      <c r="AX129" s="6">
        <v>10095136</v>
      </c>
      <c r="AY129" s="6">
        <v>306527894</v>
      </c>
      <c r="AZ129" s="6">
        <v>10095136</v>
      </c>
      <c r="BA129" s="7">
        <v>0</v>
      </c>
      <c r="BB129" s="6">
        <v>10095136</v>
      </c>
      <c r="BC129" s="7">
        <v>0</v>
      </c>
      <c r="BD129" s="7">
        <v>0</v>
      </c>
      <c r="BE129" s="25">
        <f t="shared" si="7"/>
        <v>0.39704912738215936</v>
      </c>
      <c r="BF129" s="25">
        <f t="shared" si="8"/>
        <v>0.38800747074508102</v>
      </c>
      <c r="BG129" s="25">
        <f t="shared" si="9"/>
        <v>1.2371141120681E-2</v>
      </c>
      <c r="BH129" s="25">
        <f t="shared" si="10"/>
        <v>1.2371141120681E-2</v>
      </c>
    </row>
    <row r="130" spans="1:60" x14ac:dyDescent="0.25">
      <c r="A130" s="131" t="s">
        <v>156</v>
      </c>
      <c r="B130" s="130"/>
      <c r="C130" s="131" t="s">
        <v>176</v>
      </c>
      <c r="D130" s="130"/>
      <c r="E130" s="131" t="s">
        <v>158</v>
      </c>
      <c r="F130" s="130"/>
      <c r="G130" s="131" t="s">
        <v>159</v>
      </c>
      <c r="H130" s="130"/>
      <c r="I130" s="131" t="s">
        <v>161</v>
      </c>
      <c r="J130" s="130"/>
      <c r="K130" s="130"/>
      <c r="L130" s="131" t="s">
        <v>178</v>
      </c>
      <c r="M130" s="130"/>
      <c r="N130" s="130"/>
      <c r="O130" s="131"/>
      <c r="P130" s="130"/>
      <c r="Q130" s="131"/>
      <c r="R130" s="130"/>
      <c r="S130" s="129" t="s">
        <v>179</v>
      </c>
      <c r="T130" s="130"/>
      <c r="U130" s="130"/>
      <c r="V130" s="130"/>
      <c r="W130" s="130"/>
      <c r="X130" s="130"/>
      <c r="Y130" s="130"/>
      <c r="Z130" s="130"/>
      <c r="AA130" s="131" t="s">
        <v>50</v>
      </c>
      <c r="AB130" s="130"/>
      <c r="AC130" s="130"/>
      <c r="AD130" s="130"/>
      <c r="AE130" s="130"/>
      <c r="AF130" s="131" t="s">
        <v>51</v>
      </c>
      <c r="AG130" s="130"/>
      <c r="AH130" s="130"/>
      <c r="AI130" s="5">
        <v>10</v>
      </c>
      <c r="AJ130" s="132" t="s">
        <v>52</v>
      </c>
      <c r="AK130" s="130"/>
      <c r="AL130" s="130"/>
      <c r="AM130" s="130"/>
      <c r="AN130" s="130"/>
      <c r="AO130" s="130"/>
      <c r="AP130" s="6">
        <v>154283152</v>
      </c>
      <c r="AQ130" s="7">
        <v>0</v>
      </c>
      <c r="AR130" s="6">
        <v>154283152</v>
      </c>
      <c r="AS130" s="133">
        <v>0</v>
      </c>
      <c r="AT130" s="130"/>
      <c r="AU130" s="133">
        <v>0</v>
      </c>
      <c r="AV130" s="130"/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  <c r="BE130" s="25">
        <f t="shared" si="7"/>
        <v>0</v>
      </c>
      <c r="BF130" s="25">
        <f t="shared" si="8"/>
        <v>0</v>
      </c>
      <c r="BG130" s="25">
        <f t="shared" si="9"/>
        <v>0</v>
      </c>
      <c r="BH130" s="25">
        <f t="shared" si="10"/>
        <v>0</v>
      </c>
    </row>
    <row r="131" spans="1:60" x14ac:dyDescent="0.25">
      <c r="A131" s="131" t="s">
        <v>156</v>
      </c>
      <c r="B131" s="130"/>
      <c r="C131" s="131" t="s">
        <v>176</v>
      </c>
      <c r="D131" s="130"/>
      <c r="E131" s="131" t="s">
        <v>158</v>
      </c>
      <c r="F131" s="130"/>
      <c r="G131" s="131" t="s">
        <v>159</v>
      </c>
      <c r="H131" s="130"/>
      <c r="I131" s="131" t="s">
        <v>161</v>
      </c>
      <c r="J131" s="130"/>
      <c r="K131" s="130"/>
      <c r="L131" s="131" t="s">
        <v>178</v>
      </c>
      <c r="M131" s="130"/>
      <c r="N131" s="130"/>
      <c r="O131" s="131" t="s">
        <v>74</v>
      </c>
      <c r="P131" s="130"/>
      <c r="Q131" s="131"/>
      <c r="R131" s="130"/>
      <c r="S131" s="129" t="s">
        <v>180</v>
      </c>
      <c r="T131" s="130"/>
      <c r="U131" s="130"/>
      <c r="V131" s="130"/>
      <c r="W131" s="130"/>
      <c r="X131" s="130"/>
      <c r="Y131" s="130"/>
      <c r="Z131" s="130"/>
      <c r="AA131" s="131" t="s">
        <v>50</v>
      </c>
      <c r="AB131" s="130"/>
      <c r="AC131" s="130"/>
      <c r="AD131" s="130"/>
      <c r="AE131" s="130"/>
      <c r="AF131" s="131" t="s">
        <v>51</v>
      </c>
      <c r="AG131" s="130"/>
      <c r="AH131" s="130"/>
      <c r="AI131" s="5">
        <v>10</v>
      </c>
      <c r="AJ131" s="132" t="s">
        <v>52</v>
      </c>
      <c r="AK131" s="130"/>
      <c r="AL131" s="130"/>
      <c r="AM131" s="130"/>
      <c r="AN131" s="130"/>
      <c r="AO131" s="130"/>
      <c r="AP131" s="6">
        <v>154283152</v>
      </c>
      <c r="AQ131" s="7">
        <v>0</v>
      </c>
      <c r="AR131" s="6">
        <v>154283152</v>
      </c>
      <c r="AS131" s="133">
        <v>0</v>
      </c>
      <c r="AT131" s="130"/>
      <c r="AU131" s="133">
        <v>0</v>
      </c>
      <c r="AV131" s="130"/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25">
        <f t="shared" si="7"/>
        <v>0</v>
      </c>
      <c r="BF131" s="25">
        <f t="shared" si="8"/>
        <v>0</v>
      </c>
      <c r="BG131" s="25">
        <f t="shared" si="9"/>
        <v>0</v>
      </c>
      <c r="BH131" s="25">
        <f t="shared" si="10"/>
        <v>0</v>
      </c>
    </row>
    <row r="132" spans="1:60" x14ac:dyDescent="0.25">
      <c r="A132" s="131" t="s">
        <v>156</v>
      </c>
      <c r="B132" s="130"/>
      <c r="C132" s="131" t="s">
        <v>176</v>
      </c>
      <c r="D132" s="130"/>
      <c r="E132" s="131" t="s">
        <v>158</v>
      </c>
      <c r="F132" s="130"/>
      <c r="G132" s="131" t="s">
        <v>159</v>
      </c>
      <c r="H132" s="130"/>
      <c r="I132" s="131" t="s">
        <v>161</v>
      </c>
      <c r="J132" s="130"/>
      <c r="K132" s="130"/>
      <c r="L132" s="131" t="s">
        <v>181</v>
      </c>
      <c r="M132" s="130"/>
      <c r="N132" s="130"/>
      <c r="O132" s="131"/>
      <c r="P132" s="130"/>
      <c r="Q132" s="131"/>
      <c r="R132" s="130"/>
      <c r="S132" s="129" t="s">
        <v>182</v>
      </c>
      <c r="T132" s="130"/>
      <c r="U132" s="130"/>
      <c r="V132" s="130"/>
      <c r="W132" s="130"/>
      <c r="X132" s="130"/>
      <c r="Y132" s="130"/>
      <c r="Z132" s="130"/>
      <c r="AA132" s="131" t="s">
        <v>50</v>
      </c>
      <c r="AB132" s="130"/>
      <c r="AC132" s="130"/>
      <c r="AD132" s="130"/>
      <c r="AE132" s="130"/>
      <c r="AF132" s="131" t="s">
        <v>51</v>
      </c>
      <c r="AG132" s="130"/>
      <c r="AH132" s="130"/>
      <c r="AI132" s="5">
        <v>10</v>
      </c>
      <c r="AJ132" s="132" t="s">
        <v>52</v>
      </c>
      <c r="AK132" s="130"/>
      <c r="AL132" s="130"/>
      <c r="AM132" s="130"/>
      <c r="AN132" s="130"/>
      <c r="AO132" s="130"/>
      <c r="AP132" s="6">
        <v>661739873</v>
      </c>
      <c r="AQ132" s="6">
        <v>324001230</v>
      </c>
      <c r="AR132" s="6">
        <v>337738643</v>
      </c>
      <c r="AS132" s="133">
        <v>0</v>
      </c>
      <c r="AT132" s="130"/>
      <c r="AU132" s="139">
        <v>316623030</v>
      </c>
      <c r="AV132" s="130"/>
      <c r="AW132" s="6">
        <v>7378200</v>
      </c>
      <c r="AX132" s="6">
        <v>10095136</v>
      </c>
      <c r="AY132" s="6">
        <v>306527894</v>
      </c>
      <c r="AZ132" s="6">
        <v>10095136</v>
      </c>
      <c r="BA132" s="7">
        <v>0</v>
      </c>
      <c r="BB132" s="6">
        <v>10095136</v>
      </c>
      <c r="BC132" s="7">
        <v>0</v>
      </c>
      <c r="BD132" s="7">
        <v>0</v>
      </c>
      <c r="BE132" s="25">
        <f t="shared" si="7"/>
        <v>0.48962023178554936</v>
      </c>
      <c r="BF132" s="25">
        <f t="shared" si="8"/>
        <v>0.47847053339039158</v>
      </c>
      <c r="BG132" s="25">
        <f t="shared" si="9"/>
        <v>1.525544464206708E-2</v>
      </c>
      <c r="BH132" s="25">
        <f t="shared" si="10"/>
        <v>1.525544464206708E-2</v>
      </c>
    </row>
    <row r="133" spans="1:60" x14ac:dyDescent="0.25">
      <c r="A133" s="131" t="s">
        <v>156</v>
      </c>
      <c r="B133" s="130"/>
      <c r="C133" s="131" t="s">
        <v>176</v>
      </c>
      <c r="D133" s="130"/>
      <c r="E133" s="131" t="s">
        <v>158</v>
      </c>
      <c r="F133" s="130"/>
      <c r="G133" s="131" t="s">
        <v>159</v>
      </c>
      <c r="H133" s="130"/>
      <c r="I133" s="131" t="s">
        <v>161</v>
      </c>
      <c r="J133" s="130"/>
      <c r="K133" s="130"/>
      <c r="L133" s="131" t="s">
        <v>181</v>
      </c>
      <c r="M133" s="130"/>
      <c r="N133" s="130"/>
      <c r="O133" s="131" t="s">
        <v>74</v>
      </c>
      <c r="P133" s="130"/>
      <c r="Q133" s="131"/>
      <c r="R133" s="130"/>
      <c r="S133" s="129" t="s">
        <v>183</v>
      </c>
      <c r="T133" s="130"/>
      <c r="U133" s="130"/>
      <c r="V133" s="130"/>
      <c r="W133" s="130"/>
      <c r="X133" s="130"/>
      <c r="Y133" s="130"/>
      <c r="Z133" s="130"/>
      <c r="AA133" s="131" t="s">
        <v>50</v>
      </c>
      <c r="AB133" s="130"/>
      <c r="AC133" s="130"/>
      <c r="AD133" s="130"/>
      <c r="AE133" s="130"/>
      <c r="AF133" s="131" t="s">
        <v>51</v>
      </c>
      <c r="AG133" s="130"/>
      <c r="AH133" s="130"/>
      <c r="AI133" s="5">
        <v>10</v>
      </c>
      <c r="AJ133" s="132" t="s">
        <v>52</v>
      </c>
      <c r="AK133" s="130"/>
      <c r="AL133" s="130"/>
      <c r="AM133" s="130"/>
      <c r="AN133" s="130"/>
      <c r="AO133" s="130"/>
      <c r="AP133" s="6">
        <v>661739873</v>
      </c>
      <c r="AQ133" s="6">
        <v>324001230</v>
      </c>
      <c r="AR133" s="6">
        <v>337738643</v>
      </c>
      <c r="AS133" s="133">
        <v>0</v>
      </c>
      <c r="AT133" s="130"/>
      <c r="AU133" s="139">
        <v>316623030</v>
      </c>
      <c r="AV133" s="130"/>
      <c r="AW133" s="6">
        <v>7378200</v>
      </c>
      <c r="AX133" s="6">
        <v>10095136</v>
      </c>
      <c r="AY133" s="6">
        <v>306527894</v>
      </c>
      <c r="AZ133" s="6">
        <v>10095136</v>
      </c>
      <c r="BA133" s="7">
        <v>0</v>
      </c>
      <c r="BB133" s="6">
        <v>10095136</v>
      </c>
      <c r="BC133" s="7">
        <v>0</v>
      </c>
      <c r="BD133" s="7">
        <v>0</v>
      </c>
      <c r="BE133" s="25">
        <f t="shared" si="7"/>
        <v>0.48962023178554936</v>
      </c>
      <c r="BF133" s="25">
        <f t="shared" si="8"/>
        <v>0.47847053339039158</v>
      </c>
      <c r="BG133" s="25">
        <f t="shared" si="9"/>
        <v>1.525544464206708E-2</v>
      </c>
      <c r="BH133" s="25">
        <f t="shared" si="10"/>
        <v>1.525544464206708E-2</v>
      </c>
    </row>
    <row r="134" spans="1:60" s="11" customFormat="1" x14ac:dyDescent="0.25">
      <c r="A134" s="136" t="s">
        <v>156</v>
      </c>
      <c r="B134" s="135"/>
      <c r="C134" s="136" t="s">
        <v>176</v>
      </c>
      <c r="D134" s="135"/>
      <c r="E134" s="136" t="s">
        <v>158</v>
      </c>
      <c r="F134" s="135"/>
      <c r="G134" s="136" t="s">
        <v>159</v>
      </c>
      <c r="H134" s="135"/>
      <c r="I134" s="136" t="s">
        <v>13</v>
      </c>
      <c r="J134" s="135"/>
      <c r="K134" s="135"/>
      <c r="L134" s="136" t="s">
        <v>13</v>
      </c>
      <c r="M134" s="135"/>
      <c r="N134" s="135"/>
      <c r="O134" s="136" t="s">
        <v>13</v>
      </c>
      <c r="P134" s="135"/>
      <c r="Q134" s="136" t="s">
        <v>13</v>
      </c>
      <c r="R134" s="135"/>
      <c r="S134" s="137" t="s">
        <v>177</v>
      </c>
      <c r="T134" s="135"/>
      <c r="U134" s="135"/>
      <c r="V134" s="135"/>
      <c r="W134" s="135"/>
      <c r="X134" s="135"/>
      <c r="Y134" s="135"/>
      <c r="Z134" s="135"/>
      <c r="AA134" s="136" t="s">
        <v>172</v>
      </c>
      <c r="AB134" s="135"/>
      <c r="AC134" s="135"/>
      <c r="AD134" s="135"/>
      <c r="AE134" s="135"/>
      <c r="AF134" s="136" t="s">
        <v>51</v>
      </c>
      <c r="AG134" s="135"/>
      <c r="AH134" s="135"/>
      <c r="AI134" s="8">
        <v>20</v>
      </c>
      <c r="AJ134" s="138" t="s">
        <v>173</v>
      </c>
      <c r="AK134" s="135"/>
      <c r="AL134" s="135"/>
      <c r="AM134" s="135"/>
      <c r="AN134" s="135"/>
      <c r="AO134" s="135"/>
      <c r="AP134" s="9">
        <v>171348415</v>
      </c>
      <c r="AQ134" s="9">
        <v>29350880</v>
      </c>
      <c r="AR134" s="9">
        <v>141997535</v>
      </c>
      <c r="AS134" s="134">
        <v>0</v>
      </c>
      <c r="AT134" s="135"/>
      <c r="AU134" s="140">
        <v>29350880</v>
      </c>
      <c r="AV134" s="135"/>
      <c r="AW134" s="10">
        <v>0</v>
      </c>
      <c r="AX134" s="10">
        <v>0</v>
      </c>
      <c r="AY134" s="9">
        <v>29350880</v>
      </c>
      <c r="AZ134" s="10">
        <v>0</v>
      </c>
      <c r="BA134" s="10">
        <v>0</v>
      </c>
      <c r="BB134" s="10">
        <v>0</v>
      </c>
      <c r="BC134" s="10">
        <v>0</v>
      </c>
      <c r="BD134" s="10">
        <v>0</v>
      </c>
      <c r="BE134" s="26">
        <f t="shared" si="7"/>
        <v>0.17129355996669127</v>
      </c>
      <c r="BF134" s="26">
        <f t="shared" si="8"/>
        <v>0.17129355996669127</v>
      </c>
      <c r="BG134" s="26">
        <f t="shared" si="9"/>
        <v>0</v>
      </c>
      <c r="BH134" s="26">
        <f t="shared" si="10"/>
        <v>0</v>
      </c>
    </row>
    <row r="135" spans="1:60" x14ac:dyDescent="0.25">
      <c r="A135" s="131" t="s">
        <v>156</v>
      </c>
      <c r="B135" s="130"/>
      <c r="C135" s="131" t="s">
        <v>176</v>
      </c>
      <c r="D135" s="130"/>
      <c r="E135" s="131" t="s">
        <v>158</v>
      </c>
      <c r="F135" s="130"/>
      <c r="G135" s="131" t="s">
        <v>159</v>
      </c>
      <c r="H135" s="130"/>
      <c r="I135" s="131" t="s">
        <v>161</v>
      </c>
      <c r="J135" s="130"/>
      <c r="K135" s="130"/>
      <c r="L135" s="131"/>
      <c r="M135" s="130"/>
      <c r="N135" s="130"/>
      <c r="O135" s="131"/>
      <c r="P135" s="130"/>
      <c r="Q135" s="131"/>
      <c r="R135" s="130"/>
      <c r="S135" s="129" t="s">
        <v>162</v>
      </c>
      <c r="T135" s="130"/>
      <c r="U135" s="130"/>
      <c r="V135" s="130"/>
      <c r="W135" s="130"/>
      <c r="X135" s="130"/>
      <c r="Y135" s="130"/>
      <c r="Z135" s="130"/>
      <c r="AA135" s="131" t="s">
        <v>172</v>
      </c>
      <c r="AB135" s="130"/>
      <c r="AC135" s="130"/>
      <c r="AD135" s="130"/>
      <c r="AE135" s="130"/>
      <c r="AF135" s="131" t="s">
        <v>51</v>
      </c>
      <c r="AG135" s="130"/>
      <c r="AH135" s="130"/>
      <c r="AI135" s="5">
        <v>20</v>
      </c>
      <c r="AJ135" s="132" t="s">
        <v>173</v>
      </c>
      <c r="AK135" s="130"/>
      <c r="AL135" s="130"/>
      <c r="AM135" s="130"/>
      <c r="AN135" s="130"/>
      <c r="AO135" s="130"/>
      <c r="AP135" s="6">
        <v>171348415</v>
      </c>
      <c r="AQ135" s="6">
        <v>29350880</v>
      </c>
      <c r="AR135" s="6">
        <v>141997535</v>
      </c>
      <c r="AS135" s="133">
        <v>0</v>
      </c>
      <c r="AT135" s="130"/>
      <c r="AU135" s="139">
        <v>29350880</v>
      </c>
      <c r="AV135" s="130"/>
      <c r="AW135" s="7">
        <v>0</v>
      </c>
      <c r="AX135" s="7">
        <v>0</v>
      </c>
      <c r="AY135" s="6">
        <v>29350880</v>
      </c>
      <c r="AZ135" s="7">
        <v>0</v>
      </c>
      <c r="BA135" s="7">
        <v>0</v>
      </c>
      <c r="BB135" s="7">
        <v>0</v>
      </c>
      <c r="BC135" s="7">
        <v>0</v>
      </c>
      <c r="BD135" s="7">
        <v>0</v>
      </c>
      <c r="BE135" s="25">
        <f t="shared" si="7"/>
        <v>0.17129355996669127</v>
      </c>
      <c r="BF135" s="25">
        <f t="shared" si="8"/>
        <v>0.17129355996669127</v>
      </c>
      <c r="BG135" s="25">
        <f t="shared" si="9"/>
        <v>0</v>
      </c>
      <c r="BH135" s="25">
        <f t="shared" si="10"/>
        <v>0</v>
      </c>
    </row>
    <row r="136" spans="1:60" x14ac:dyDescent="0.25">
      <c r="A136" s="131" t="s">
        <v>156</v>
      </c>
      <c r="B136" s="130"/>
      <c r="C136" s="131" t="s">
        <v>176</v>
      </c>
      <c r="D136" s="130"/>
      <c r="E136" s="131" t="s">
        <v>158</v>
      </c>
      <c r="F136" s="130"/>
      <c r="G136" s="131" t="s">
        <v>159</v>
      </c>
      <c r="H136" s="130"/>
      <c r="I136" s="131" t="s">
        <v>161</v>
      </c>
      <c r="J136" s="130"/>
      <c r="K136" s="130"/>
      <c r="L136" s="131" t="s">
        <v>178</v>
      </c>
      <c r="M136" s="130"/>
      <c r="N136" s="130"/>
      <c r="O136" s="131"/>
      <c r="P136" s="130"/>
      <c r="Q136" s="131"/>
      <c r="R136" s="130"/>
      <c r="S136" s="129" t="s">
        <v>179</v>
      </c>
      <c r="T136" s="130"/>
      <c r="U136" s="130"/>
      <c r="V136" s="130"/>
      <c r="W136" s="130"/>
      <c r="X136" s="130"/>
      <c r="Y136" s="130"/>
      <c r="Z136" s="130"/>
      <c r="AA136" s="131" t="s">
        <v>172</v>
      </c>
      <c r="AB136" s="130"/>
      <c r="AC136" s="130"/>
      <c r="AD136" s="130"/>
      <c r="AE136" s="130"/>
      <c r="AF136" s="131" t="s">
        <v>51</v>
      </c>
      <c r="AG136" s="130"/>
      <c r="AH136" s="130"/>
      <c r="AI136" s="5">
        <v>20</v>
      </c>
      <c r="AJ136" s="132" t="s">
        <v>173</v>
      </c>
      <c r="AK136" s="130"/>
      <c r="AL136" s="130"/>
      <c r="AM136" s="130"/>
      <c r="AN136" s="130"/>
      <c r="AO136" s="130"/>
      <c r="AP136" s="6">
        <v>15600000</v>
      </c>
      <c r="AQ136" s="7">
        <v>0</v>
      </c>
      <c r="AR136" s="6">
        <v>15600000</v>
      </c>
      <c r="AS136" s="133">
        <v>0</v>
      </c>
      <c r="AT136" s="130"/>
      <c r="AU136" s="133">
        <v>0</v>
      </c>
      <c r="AV136" s="130"/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25">
        <f t="shared" si="7"/>
        <v>0</v>
      </c>
      <c r="BF136" s="25">
        <f t="shared" si="8"/>
        <v>0</v>
      </c>
      <c r="BG136" s="25">
        <f t="shared" si="9"/>
        <v>0</v>
      </c>
      <c r="BH136" s="25">
        <f t="shared" si="10"/>
        <v>0</v>
      </c>
    </row>
    <row r="137" spans="1:60" x14ac:dyDescent="0.25">
      <c r="A137" s="131" t="s">
        <v>156</v>
      </c>
      <c r="B137" s="130"/>
      <c r="C137" s="131" t="s">
        <v>176</v>
      </c>
      <c r="D137" s="130"/>
      <c r="E137" s="131" t="s">
        <v>158</v>
      </c>
      <c r="F137" s="130"/>
      <c r="G137" s="131" t="s">
        <v>159</v>
      </c>
      <c r="H137" s="130"/>
      <c r="I137" s="131" t="s">
        <v>161</v>
      </c>
      <c r="J137" s="130"/>
      <c r="K137" s="130"/>
      <c r="L137" s="131" t="s">
        <v>178</v>
      </c>
      <c r="M137" s="130"/>
      <c r="N137" s="130"/>
      <c r="O137" s="131" t="s">
        <v>74</v>
      </c>
      <c r="P137" s="130"/>
      <c r="Q137" s="131"/>
      <c r="R137" s="130"/>
      <c r="S137" s="129" t="s">
        <v>180</v>
      </c>
      <c r="T137" s="130"/>
      <c r="U137" s="130"/>
      <c r="V137" s="130"/>
      <c r="W137" s="130"/>
      <c r="X137" s="130"/>
      <c r="Y137" s="130"/>
      <c r="Z137" s="130"/>
      <c r="AA137" s="131" t="s">
        <v>172</v>
      </c>
      <c r="AB137" s="130"/>
      <c r="AC137" s="130"/>
      <c r="AD137" s="130"/>
      <c r="AE137" s="130"/>
      <c r="AF137" s="131" t="s">
        <v>51</v>
      </c>
      <c r="AG137" s="130"/>
      <c r="AH137" s="130"/>
      <c r="AI137" s="5">
        <v>20</v>
      </c>
      <c r="AJ137" s="132" t="s">
        <v>173</v>
      </c>
      <c r="AK137" s="130"/>
      <c r="AL137" s="130"/>
      <c r="AM137" s="130"/>
      <c r="AN137" s="130"/>
      <c r="AO137" s="130"/>
      <c r="AP137" s="6">
        <v>15600000</v>
      </c>
      <c r="AQ137" s="7">
        <v>0</v>
      </c>
      <c r="AR137" s="6">
        <v>15600000</v>
      </c>
      <c r="AS137" s="133">
        <v>0</v>
      </c>
      <c r="AT137" s="130"/>
      <c r="AU137" s="133">
        <v>0</v>
      </c>
      <c r="AV137" s="130"/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25">
        <f t="shared" si="7"/>
        <v>0</v>
      </c>
      <c r="BF137" s="25">
        <f t="shared" si="8"/>
        <v>0</v>
      </c>
      <c r="BG137" s="25">
        <f t="shared" si="9"/>
        <v>0</v>
      </c>
      <c r="BH137" s="25">
        <f t="shared" si="10"/>
        <v>0</v>
      </c>
    </row>
    <row r="138" spans="1:60" x14ac:dyDescent="0.25">
      <c r="A138" s="131" t="s">
        <v>156</v>
      </c>
      <c r="B138" s="130"/>
      <c r="C138" s="131" t="s">
        <v>176</v>
      </c>
      <c r="D138" s="130"/>
      <c r="E138" s="131" t="s">
        <v>158</v>
      </c>
      <c r="F138" s="130"/>
      <c r="G138" s="131" t="s">
        <v>159</v>
      </c>
      <c r="H138" s="130"/>
      <c r="I138" s="131" t="s">
        <v>161</v>
      </c>
      <c r="J138" s="130"/>
      <c r="K138" s="130"/>
      <c r="L138" s="131" t="s">
        <v>181</v>
      </c>
      <c r="M138" s="130"/>
      <c r="N138" s="130"/>
      <c r="O138" s="131"/>
      <c r="P138" s="130"/>
      <c r="Q138" s="131"/>
      <c r="R138" s="130"/>
      <c r="S138" s="129" t="s">
        <v>182</v>
      </c>
      <c r="T138" s="130"/>
      <c r="U138" s="130"/>
      <c r="V138" s="130"/>
      <c r="W138" s="130"/>
      <c r="X138" s="130"/>
      <c r="Y138" s="130"/>
      <c r="Z138" s="130"/>
      <c r="AA138" s="131" t="s">
        <v>172</v>
      </c>
      <c r="AB138" s="130"/>
      <c r="AC138" s="130"/>
      <c r="AD138" s="130"/>
      <c r="AE138" s="130"/>
      <c r="AF138" s="131" t="s">
        <v>51</v>
      </c>
      <c r="AG138" s="130"/>
      <c r="AH138" s="130"/>
      <c r="AI138" s="5">
        <v>20</v>
      </c>
      <c r="AJ138" s="132" t="s">
        <v>173</v>
      </c>
      <c r="AK138" s="130"/>
      <c r="AL138" s="130"/>
      <c r="AM138" s="130"/>
      <c r="AN138" s="130"/>
      <c r="AO138" s="130"/>
      <c r="AP138" s="6">
        <v>155748415</v>
      </c>
      <c r="AQ138" s="6">
        <v>29350880</v>
      </c>
      <c r="AR138" s="6">
        <v>126397535</v>
      </c>
      <c r="AS138" s="133">
        <v>0</v>
      </c>
      <c r="AT138" s="130"/>
      <c r="AU138" s="139">
        <v>29350880</v>
      </c>
      <c r="AV138" s="130"/>
      <c r="AW138" s="7">
        <v>0</v>
      </c>
      <c r="AX138" s="7">
        <v>0</v>
      </c>
      <c r="AY138" s="6">
        <v>29350880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25">
        <f t="shared" si="7"/>
        <v>0.18845058551639193</v>
      </c>
      <c r="BF138" s="25">
        <f t="shared" si="8"/>
        <v>0.18845058551639193</v>
      </c>
      <c r="BG138" s="25">
        <f t="shared" si="9"/>
        <v>0</v>
      </c>
      <c r="BH138" s="25">
        <f t="shared" si="10"/>
        <v>0</v>
      </c>
    </row>
    <row r="139" spans="1:60" x14ac:dyDescent="0.25">
      <c r="A139" s="131" t="s">
        <v>156</v>
      </c>
      <c r="B139" s="130"/>
      <c r="C139" s="131" t="s">
        <v>176</v>
      </c>
      <c r="D139" s="130"/>
      <c r="E139" s="131" t="s">
        <v>158</v>
      </c>
      <c r="F139" s="130"/>
      <c r="G139" s="131" t="s">
        <v>159</v>
      </c>
      <c r="H139" s="130"/>
      <c r="I139" s="131" t="s">
        <v>161</v>
      </c>
      <c r="J139" s="130"/>
      <c r="K139" s="130"/>
      <c r="L139" s="131" t="s">
        <v>181</v>
      </c>
      <c r="M139" s="130"/>
      <c r="N139" s="130"/>
      <c r="O139" s="131" t="s">
        <v>74</v>
      </c>
      <c r="P139" s="130"/>
      <c r="Q139" s="131"/>
      <c r="R139" s="130"/>
      <c r="S139" s="129" t="s">
        <v>183</v>
      </c>
      <c r="T139" s="130"/>
      <c r="U139" s="130"/>
      <c r="V139" s="130"/>
      <c r="W139" s="130"/>
      <c r="X139" s="130"/>
      <c r="Y139" s="130"/>
      <c r="Z139" s="130"/>
      <c r="AA139" s="131" t="s">
        <v>172</v>
      </c>
      <c r="AB139" s="130"/>
      <c r="AC139" s="130"/>
      <c r="AD139" s="130"/>
      <c r="AE139" s="130"/>
      <c r="AF139" s="131" t="s">
        <v>51</v>
      </c>
      <c r="AG139" s="130"/>
      <c r="AH139" s="130"/>
      <c r="AI139" s="5">
        <v>20</v>
      </c>
      <c r="AJ139" s="132" t="s">
        <v>173</v>
      </c>
      <c r="AK139" s="130"/>
      <c r="AL139" s="130"/>
      <c r="AM139" s="130"/>
      <c r="AN139" s="130"/>
      <c r="AO139" s="130"/>
      <c r="AP139" s="6">
        <v>155748415</v>
      </c>
      <c r="AQ139" s="6">
        <v>29350880</v>
      </c>
      <c r="AR139" s="6">
        <v>126397535</v>
      </c>
      <c r="AS139" s="133">
        <v>0</v>
      </c>
      <c r="AT139" s="130"/>
      <c r="AU139" s="139">
        <v>29350880</v>
      </c>
      <c r="AV139" s="130"/>
      <c r="AW139" s="7">
        <v>0</v>
      </c>
      <c r="AX139" s="7">
        <v>0</v>
      </c>
      <c r="AY139" s="6">
        <v>29350880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25">
        <f t="shared" si="7"/>
        <v>0.18845058551639193</v>
      </c>
      <c r="BF139" s="25">
        <f t="shared" si="8"/>
        <v>0.18845058551639193</v>
      </c>
      <c r="BG139" s="25">
        <f t="shared" si="9"/>
        <v>0</v>
      </c>
      <c r="BH139" s="25">
        <f t="shared" si="10"/>
        <v>0</v>
      </c>
    </row>
    <row r="140" spans="1:60" s="11" customFormat="1" x14ac:dyDescent="0.25">
      <c r="A140" s="136" t="s">
        <v>156</v>
      </c>
      <c r="B140" s="135"/>
      <c r="C140" s="136" t="s">
        <v>176</v>
      </c>
      <c r="D140" s="135"/>
      <c r="E140" s="136" t="s">
        <v>158</v>
      </c>
      <c r="F140" s="135"/>
      <c r="G140" s="136" t="s">
        <v>159</v>
      </c>
      <c r="H140" s="135"/>
      <c r="I140" s="136" t="s">
        <v>13</v>
      </c>
      <c r="J140" s="135"/>
      <c r="K140" s="135"/>
      <c r="L140" s="136" t="s">
        <v>13</v>
      </c>
      <c r="M140" s="135"/>
      <c r="N140" s="135"/>
      <c r="O140" s="136" t="s">
        <v>13</v>
      </c>
      <c r="P140" s="135"/>
      <c r="Q140" s="136" t="s">
        <v>13</v>
      </c>
      <c r="R140" s="135"/>
      <c r="S140" s="137" t="s">
        <v>177</v>
      </c>
      <c r="T140" s="135"/>
      <c r="U140" s="135"/>
      <c r="V140" s="135"/>
      <c r="W140" s="135"/>
      <c r="X140" s="135"/>
      <c r="Y140" s="135"/>
      <c r="Z140" s="135"/>
      <c r="AA140" s="136" t="s">
        <v>172</v>
      </c>
      <c r="AB140" s="135"/>
      <c r="AC140" s="135"/>
      <c r="AD140" s="135"/>
      <c r="AE140" s="135"/>
      <c r="AF140" s="136" t="s">
        <v>51</v>
      </c>
      <c r="AG140" s="135"/>
      <c r="AH140" s="135"/>
      <c r="AI140" s="8">
        <v>21</v>
      </c>
      <c r="AJ140" s="138" t="s">
        <v>174</v>
      </c>
      <c r="AK140" s="135"/>
      <c r="AL140" s="135"/>
      <c r="AM140" s="135"/>
      <c r="AN140" s="135"/>
      <c r="AO140" s="135"/>
      <c r="AP140" s="9">
        <v>444978790</v>
      </c>
      <c r="AQ140" s="10">
        <v>0</v>
      </c>
      <c r="AR140" s="9">
        <v>444978790</v>
      </c>
      <c r="AS140" s="134">
        <v>0</v>
      </c>
      <c r="AT140" s="135"/>
      <c r="AU140" s="134">
        <v>0</v>
      </c>
      <c r="AV140" s="135"/>
      <c r="AW140" s="10">
        <v>0</v>
      </c>
      <c r="AX140" s="10">
        <v>0</v>
      </c>
      <c r="AY140" s="10">
        <v>0</v>
      </c>
      <c r="AZ140" s="10">
        <v>0</v>
      </c>
      <c r="BA140" s="10">
        <v>0</v>
      </c>
      <c r="BB140" s="10">
        <v>0</v>
      </c>
      <c r="BC140" s="10">
        <v>0</v>
      </c>
      <c r="BD140" s="10">
        <v>0</v>
      </c>
      <c r="BE140" s="26">
        <f t="shared" si="7"/>
        <v>0</v>
      </c>
      <c r="BF140" s="26">
        <f t="shared" si="8"/>
        <v>0</v>
      </c>
      <c r="BG140" s="26">
        <f t="shared" si="9"/>
        <v>0</v>
      </c>
      <c r="BH140" s="26">
        <f t="shared" si="10"/>
        <v>0</v>
      </c>
    </row>
    <row r="141" spans="1:60" x14ac:dyDescent="0.25">
      <c r="A141" s="131" t="s">
        <v>156</v>
      </c>
      <c r="B141" s="130"/>
      <c r="C141" s="131" t="s">
        <v>176</v>
      </c>
      <c r="D141" s="130"/>
      <c r="E141" s="131" t="s">
        <v>158</v>
      </c>
      <c r="F141" s="130"/>
      <c r="G141" s="131" t="s">
        <v>159</v>
      </c>
      <c r="H141" s="130"/>
      <c r="I141" s="131" t="s">
        <v>161</v>
      </c>
      <c r="J141" s="130"/>
      <c r="K141" s="130"/>
      <c r="L141" s="131"/>
      <c r="M141" s="130"/>
      <c r="N141" s="130"/>
      <c r="O141" s="131"/>
      <c r="P141" s="130"/>
      <c r="Q141" s="131"/>
      <c r="R141" s="130"/>
      <c r="S141" s="129" t="s">
        <v>162</v>
      </c>
      <c r="T141" s="130"/>
      <c r="U141" s="130"/>
      <c r="V141" s="130"/>
      <c r="W141" s="130"/>
      <c r="X141" s="130"/>
      <c r="Y141" s="130"/>
      <c r="Z141" s="130"/>
      <c r="AA141" s="131" t="s">
        <v>172</v>
      </c>
      <c r="AB141" s="130"/>
      <c r="AC141" s="130"/>
      <c r="AD141" s="130"/>
      <c r="AE141" s="130"/>
      <c r="AF141" s="131" t="s">
        <v>51</v>
      </c>
      <c r="AG141" s="130"/>
      <c r="AH141" s="130"/>
      <c r="AI141" s="5">
        <v>21</v>
      </c>
      <c r="AJ141" s="132" t="s">
        <v>174</v>
      </c>
      <c r="AK141" s="130"/>
      <c r="AL141" s="130"/>
      <c r="AM141" s="130"/>
      <c r="AN141" s="130"/>
      <c r="AO141" s="130"/>
      <c r="AP141" s="6">
        <v>444978790</v>
      </c>
      <c r="AQ141" s="7">
        <v>0</v>
      </c>
      <c r="AR141" s="6">
        <v>444978790</v>
      </c>
      <c r="AS141" s="133">
        <v>0</v>
      </c>
      <c r="AT141" s="130"/>
      <c r="AU141" s="133">
        <v>0</v>
      </c>
      <c r="AV141" s="130"/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25">
        <f t="shared" si="7"/>
        <v>0</v>
      </c>
      <c r="BF141" s="25">
        <f t="shared" si="8"/>
        <v>0</v>
      </c>
      <c r="BG141" s="25">
        <f t="shared" si="9"/>
        <v>0</v>
      </c>
      <c r="BH141" s="25">
        <f t="shared" si="10"/>
        <v>0</v>
      </c>
    </row>
    <row r="142" spans="1:60" x14ac:dyDescent="0.25">
      <c r="A142" s="131" t="s">
        <v>156</v>
      </c>
      <c r="B142" s="130"/>
      <c r="C142" s="131" t="s">
        <v>176</v>
      </c>
      <c r="D142" s="130"/>
      <c r="E142" s="131" t="s">
        <v>158</v>
      </c>
      <c r="F142" s="130"/>
      <c r="G142" s="131" t="s">
        <v>159</v>
      </c>
      <c r="H142" s="130"/>
      <c r="I142" s="131" t="s">
        <v>161</v>
      </c>
      <c r="J142" s="130"/>
      <c r="K142" s="130"/>
      <c r="L142" s="131" t="s">
        <v>181</v>
      </c>
      <c r="M142" s="130"/>
      <c r="N142" s="130"/>
      <c r="O142" s="131"/>
      <c r="P142" s="130"/>
      <c r="Q142" s="131"/>
      <c r="R142" s="130"/>
      <c r="S142" s="129" t="s">
        <v>182</v>
      </c>
      <c r="T142" s="130"/>
      <c r="U142" s="130"/>
      <c r="V142" s="130"/>
      <c r="W142" s="130"/>
      <c r="X142" s="130"/>
      <c r="Y142" s="130"/>
      <c r="Z142" s="130"/>
      <c r="AA142" s="131" t="s">
        <v>172</v>
      </c>
      <c r="AB142" s="130"/>
      <c r="AC142" s="130"/>
      <c r="AD142" s="130"/>
      <c r="AE142" s="130"/>
      <c r="AF142" s="131" t="s">
        <v>51</v>
      </c>
      <c r="AG142" s="130"/>
      <c r="AH142" s="130"/>
      <c r="AI142" s="5">
        <v>21</v>
      </c>
      <c r="AJ142" s="132" t="s">
        <v>174</v>
      </c>
      <c r="AK142" s="130"/>
      <c r="AL142" s="130"/>
      <c r="AM142" s="130"/>
      <c r="AN142" s="130"/>
      <c r="AO142" s="130"/>
      <c r="AP142" s="6">
        <v>344978790</v>
      </c>
      <c r="AQ142" s="7">
        <v>0</v>
      </c>
      <c r="AR142" s="6">
        <v>344978790</v>
      </c>
      <c r="AS142" s="133">
        <v>0</v>
      </c>
      <c r="AT142" s="130"/>
      <c r="AU142" s="133">
        <v>0</v>
      </c>
      <c r="AV142" s="130"/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0</v>
      </c>
      <c r="BD142" s="7">
        <v>0</v>
      </c>
      <c r="BE142" s="25">
        <f t="shared" si="7"/>
        <v>0</v>
      </c>
      <c r="BF142" s="25">
        <f t="shared" si="8"/>
        <v>0</v>
      </c>
      <c r="BG142" s="25">
        <f t="shared" si="9"/>
        <v>0</v>
      </c>
      <c r="BH142" s="25">
        <f t="shared" si="10"/>
        <v>0</v>
      </c>
    </row>
    <row r="143" spans="1:60" x14ac:dyDescent="0.25">
      <c r="A143" s="131" t="s">
        <v>156</v>
      </c>
      <c r="B143" s="130"/>
      <c r="C143" s="131" t="s">
        <v>176</v>
      </c>
      <c r="D143" s="130"/>
      <c r="E143" s="131" t="s">
        <v>158</v>
      </c>
      <c r="F143" s="130"/>
      <c r="G143" s="131" t="s">
        <v>159</v>
      </c>
      <c r="H143" s="130"/>
      <c r="I143" s="131" t="s">
        <v>161</v>
      </c>
      <c r="J143" s="130"/>
      <c r="K143" s="130"/>
      <c r="L143" s="131" t="s">
        <v>178</v>
      </c>
      <c r="M143" s="130"/>
      <c r="N143" s="130"/>
      <c r="O143" s="131" t="s">
        <v>74</v>
      </c>
      <c r="P143" s="130"/>
      <c r="Q143" s="131"/>
      <c r="R143" s="130"/>
      <c r="S143" s="129" t="s">
        <v>180</v>
      </c>
      <c r="T143" s="130"/>
      <c r="U143" s="130"/>
      <c r="V143" s="130"/>
      <c r="W143" s="130"/>
      <c r="X143" s="130"/>
      <c r="Y143" s="130"/>
      <c r="Z143" s="130"/>
      <c r="AA143" s="131" t="s">
        <v>172</v>
      </c>
      <c r="AB143" s="130"/>
      <c r="AC143" s="130"/>
      <c r="AD143" s="130"/>
      <c r="AE143" s="130"/>
      <c r="AF143" s="131" t="s">
        <v>51</v>
      </c>
      <c r="AG143" s="130"/>
      <c r="AH143" s="130"/>
      <c r="AI143" s="5">
        <v>21</v>
      </c>
      <c r="AJ143" s="132" t="s">
        <v>174</v>
      </c>
      <c r="AK143" s="130"/>
      <c r="AL143" s="130"/>
      <c r="AM143" s="130"/>
      <c r="AN143" s="130"/>
      <c r="AO143" s="130"/>
      <c r="AP143" s="6">
        <v>100000000</v>
      </c>
      <c r="AQ143" s="7">
        <v>0</v>
      </c>
      <c r="AR143" s="6">
        <v>100000000</v>
      </c>
      <c r="AS143" s="133">
        <v>0</v>
      </c>
      <c r="AT143" s="130"/>
      <c r="AU143" s="133">
        <v>0</v>
      </c>
      <c r="AV143" s="130"/>
      <c r="AW143" s="7">
        <v>0</v>
      </c>
      <c r="AX143" s="7">
        <v>0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25">
        <f t="shared" si="7"/>
        <v>0</v>
      </c>
      <c r="BF143" s="25">
        <f t="shared" si="8"/>
        <v>0</v>
      </c>
      <c r="BG143" s="25">
        <f t="shared" si="9"/>
        <v>0</v>
      </c>
      <c r="BH143" s="25">
        <f t="shared" si="10"/>
        <v>0</v>
      </c>
    </row>
    <row r="144" spans="1:60" x14ac:dyDescent="0.25">
      <c r="A144" s="131" t="s">
        <v>156</v>
      </c>
      <c r="B144" s="130"/>
      <c r="C144" s="131" t="s">
        <v>176</v>
      </c>
      <c r="D144" s="130"/>
      <c r="E144" s="131" t="s">
        <v>158</v>
      </c>
      <c r="F144" s="130"/>
      <c r="G144" s="131" t="s">
        <v>159</v>
      </c>
      <c r="H144" s="130"/>
      <c r="I144" s="131" t="s">
        <v>161</v>
      </c>
      <c r="J144" s="130"/>
      <c r="K144" s="130"/>
      <c r="L144" s="131" t="s">
        <v>178</v>
      </c>
      <c r="M144" s="130"/>
      <c r="N144" s="130"/>
      <c r="O144" s="131"/>
      <c r="P144" s="130"/>
      <c r="Q144" s="131"/>
      <c r="R144" s="130"/>
      <c r="S144" s="129" t="s">
        <v>179</v>
      </c>
      <c r="T144" s="130"/>
      <c r="U144" s="130"/>
      <c r="V144" s="130"/>
      <c r="W144" s="130"/>
      <c r="X144" s="130"/>
      <c r="Y144" s="130"/>
      <c r="Z144" s="130"/>
      <c r="AA144" s="131" t="s">
        <v>172</v>
      </c>
      <c r="AB144" s="130"/>
      <c r="AC144" s="130"/>
      <c r="AD144" s="130"/>
      <c r="AE144" s="130"/>
      <c r="AF144" s="131" t="s">
        <v>51</v>
      </c>
      <c r="AG144" s="130"/>
      <c r="AH144" s="130"/>
      <c r="AI144" s="5">
        <v>21</v>
      </c>
      <c r="AJ144" s="132" t="s">
        <v>174</v>
      </c>
      <c r="AK144" s="130"/>
      <c r="AL144" s="130"/>
      <c r="AM144" s="130"/>
      <c r="AN144" s="130"/>
      <c r="AO144" s="130"/>
      <c r="AP144" s="6">
        <v>100000000</v>
      </c>
      <c r="AQ144" s="7">
        <v>0</v>
      </c>
      <c r="AR144" s="6">
        <v>100000000</v>
      </c>
      <c r="AS144" s="133">
        <v>0</v>
      </c>
      <c r="AT144" s="130"/>
      <c r="AU144" s="133">
        <v>0</v>
      </c>
      <c r="AV144" s="130"/>
      <c r="AW144" s="7">
        <v>0</v>
      </c>
      <c r="AX144" s="7">
        <v>0</v>
      </c>
      <c r="AY144" s="7">
        <v>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  <c r="BE144" s="25">
        <f t="shared" si="7"/>
        <v>0</v>
      </c>
      <c r="BF144" s="25">
        <f t="shared" si="8"/>
        <v>0</v>
      </c>
      <c r="BG144" s="25">
        <f t="shared" si="9"/>
        <v>0</v>
      </c>
      <c r="BH144" s="25">
        <f t="shared" si="10"/>
        <v>0</v>
      </c>
    </row>
    <row r="145" spans="1:60" x14ac:dyDescent="0.25">
      <c r="A145" s="131" t="s">
        <v>156</v>
      </c>
      <c r="B145" s="130"/>
      <c r="C145" s="131" t="s">
        <v>176</v>
      </c>
      <c r="D145" s="130"/>
      <c r="E145" s="131" t="s">
        <v>158</v>
      </c>
      <c r="F145" s="130"/>
      <c r="G145" s="131" t="s">
        <v>159</v>
      </c>
      <c r="H145" s="130"/>
      <c r="I145" s="131" t="s">
        <v>161</v>
      </c>
      <c r="J145" s="130"/>
      <c r="K145" s="130"/>
      <c r="L145" s="131" t="s">
        <v>181</v>
      </c>
      <c r="M145" s="130"/>
      <c r="N145" s="130"/>
      <c r="O145" s="131" t="s">
        <v>74</v>
      </c>
      <c r="P145" s="130"/>
      <c r="Q145" s="131"/>
      <c r="R145" s="130"/>
      <c r="S145" s="129" t="s">
        <v>183</v>
      </c>
      <c r="T145" s="130"/>
      <c r="U145" s="130"/>
      <c r="V145" s="130"/>
      <c r="W145" s="130"/>
      <c r="X145" s="130"/>
      <c r="Y145" s="130"/>
      <c r="Z145" s="130"/>
      <c r="AA145" s="131" t="s">
        <v>172</v>
      </c>
      <c r="AB145" s="130"/>
      <c r="AC145" s="130"/>
      <c r="AD145" s="130"/>
      <c r="AE145" s="130"/>
      <c r="AF145" s="131" t="s">
        <v>51</v>
      </c>
      <c r="AG145" s="130"/>
      <c r="AH145" s="130"/>
      <c r="AI145" s="5">
        <v>21</v>
      </c>
      <c r="AJ145" s="132" t="s">
        <v>174</v>
      </c>
      <c r="AK145" s="130"/>
      <c r="AL145" s="130"/>
      <c r="AM145" s="130"/>
      <c r="AN145" s="130"/>
      <c r="AO145" s="130"/>
      <c r="AP145" s="6">
        <v>344978790</v>
      </c>
      <c r="AQ145" s="7">
        <v>0</v>
      </c>
      <c r="AR145" s="6">
        <v>344978790</v>
      </c>
      <c r="AS145" s="133">
        <v>0</v>
      </c>
      <c r="AT145" s="130"/>
      <c r="AU145" s="133">
        <v>0</v>
      </c>
      <c r="AV145" s="130"/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25">
        <f t="shared" si="7"/>
        <v>0</v>
      </c>
      <c r="BF145" s="25">
        <f t="shared" si="8"/>
        <v>0</v>
      </c>
      <c r="BG145" s="25">
        <f t="shared" si="9"/>
        <v>0</v>
      </c>
      <c r="BH145" s="25">
        <f t="shared" si="10"/>
        <v>0</v>
      </c>
    </row>
    <row r="146" spans="1:60" s="11" customFormat="1" ht="13.5" customHeight="1" x14ac:dyDescent="0.25">
      <c r="A146" s="122" t="s">
        <v>262</v>
      </c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  <c r="AA146" s="123"/>
      <c r="AB146" s="123"/>
      <c r="AC146" s="123"/>
      <c r="AD146" s="123"/>
      <c r="AE146" s="123"/>
      <c r="AF146" s="123"/>
      <c r="AG146" s="123"/>
      <c r="AH146" s="123"/>
      <c r="AI146" s="123"/>
      <c r="AJ146" s="123"/>
      <c r="AK146" s="123"/>
      <c r="AL146" s="123"/>
      <c r="AM146" s="123"/>
      <c r="AN146" s="123"/>
      <c r="AO146" s="124"/>
      <c r="AP146" s="12">
        <f>+AP128+AP134+AP140</f>
        <v>1432350230</v>
      </c>
      <c r="AQ146" s="12">
        <f>+AQ128+AQ134+AQ140</f>
        <v>353352110</v>
      </c>
      <c r="AR146" s="12">
        <f>+AR128+AR134+AR140</f>
        <v>1078998120</v>
      </c>
      <c r="AS146" s="125">
        <f>+AS128+AS134+AS140</f>
        <v>0</v>
      </c>
      <c r="AT146" s="126"/>
      <c r="AU146" s="125">
        <f>+AU128+AU134+AU140</f>
        <v>345973910</v>
      </c>
      <c r="AV146" s="126"/>
      <c r="AW146" s="12">
        <f t="shared" ref="AW146:BD146" si="16">+AW128+AW134+AW140</f>
        <v>7378200</v>
      </c>
      <c r="AX146" s="12">
        <f t="shared" si="16"/>
        <v>10095136</v>
      </c>
      <c r="AY146" s="12">
        <f t="shared" si="16"/>
        <v>335878774</v>
      </c>
      <c r="AZ146" s="12">
        <f t="shared" si="16"/>
        <v>10095136</v>
      </c>
      <c r="BA146" s="12">
        <f t="shared" si="16"/>
        <v>0</v>
      </c>
      <c r="BB146" s="12">
        <f t="shared" si="16"/>
        <v>10095136</v>
      </c>
      <c r="BC146" s="12">
        <f t="shared" si="16"/>
        <v>0</v>
      </c>
      <c r="BD146" s="12">
        <f t="shared" si="16"/>
        <v>0</v>
      </c>
      <c r="BE146" s="27">
        <f t="shared" si="7"/>
        <v>0.24669393183257979</v>
      </c>
      <c r="BF146" s="27">
        <f t="shared" si="8"/>
        <v>0.24154281735969002</v>
      </c>
      <c r="BG146" s="27">
        <f t="shared" si="9"/>
        <v>7.0479522316270376E-3</v>
      </c>
      <c r="BH146" s="27">
        <f t="shared" si="10"/>
        <v>7.0479522316270376E-3</v>
      </c>
    </row>
    <row r="147" spans="1:60" s="15" customFormat="1" x14ac:dyDescent="0.25">
      <c r="A147" s="117" t="s">
        <v>184</v>
      </c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  <c r="AH147" s="117"/>
      <c r="AI147" s="117"/>
      <c r="AJ147" s="117"/>
      <c r="AK147" s="117"/>
      <c r="AL147" s="117"/>
      <c r="AM147" s="117"/>
      <c r="AN147" s="117"/>
      <c r="AO147" s="117"/>
      <c r="AP147" s="17">
        <f>+AP127+AP146</f>
        <v>3764015576</v>
      </c>
      <c r="AQ147" s="17">
        <f>+AQ127+AQ146</f>
        <v>1634454858</v>
      </c>
      <c r="AR147" s="17">
        <f>+AR127+AR146</f>
        <v>2129560718</v>
      </c>
      <c r="AS147" s="127">
        <f>+AS127+AS146</f>
        <v>0</v>
      </c>
      <c r="AT147" s="128"/>
      <c r="AU147" s="127">
        <f>+AU127+AU146</f>
        <v>1500279277</v>
      </c>
      <c r="AV147" s="128"/>
      <c r="AW147" s="17">
        <f>+AW127+AW146</f>
        <v>134175581</v>
      </c>
      <c r="AX147" s="17">
        <f>+AX127+AX146</f>
        <v>50714914</v>
      </c>
      <c r="AY147" s="17">
        <f>+AY127+AY146</f>
        <v>1449564363</v>
      </c>
      <c r="AZ147" s="17">
        <f t="shared" ref="AZ147:BD147" si="17">+AZ127+AZ146</f>
        <v>50714914</v>
      </c>
      <c r="BA147" s="17">
        <f t="shared" si="17"/>
        <v>0</v>
      </c>
      <c r="BB147" s="17">
        <f t="shared" si="17"/>
        <v>50714914</v>
      </c>
      <c r="BC147" s="17">
        <f t="shared" si="17"/>
        <v>0</v>
      </c>
      <c r="BD147" s="17">
        <f t="shared" si="17"/>
        <v>0</v>
      </c>
      <c r="BE147" s="29">
        <f>+AQ147/AP147</f>
        <v>0.43423169351943192</v>
      </c>
      <c r="BF147" s="29">
        <f t="shared" ref="BF147" si="18">+AU147/AP147</f>
        <v>0.39858476850256264</v>
      </c>
      <c r="BG147" s="29">
        <f>+AX147/AP147</f>
        <v>1.3473619589506183E-2</v>
      </c>
      <c r="BH147" s="29">
        <f t="shared" ref="BH147" si="19">+BB147/AP147</f>
        <v>1.3473619589506183E-2</v>
      </c>
    </row>
    <row r="148" spans="1:60" s="20" customFormat="1" x14ac:dyDescent="0.25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  <c r="AI148" s="115"/>
      <c r="AJ148" s="115"/>
      <c r="AK148" s="115"/>
      <c r="AL148" s="115"/>
      <c r="AM148" s="115"/>
      <c r="AN148" s="115"/>
      <c r="AO148" s="115"/>
      <c r="AP148" s="18"/>
      <c r="AQ148" s="18"/>
      <c r="AR148" s="18"/>
      <c r="AS148" s="115"/>
      <c r="AT148" s="115"/>
      <c r="AU148" s="116"/>
      <c r="AV148" s="116"/>
      <c r="AW148" s="18"/>
      <c r="AX148" s="18"/>
      <c r="AY148" s="18"/>
      <c r="AZ148" s="18"/>
      <c r="BA148" s="18"/>
      <c r="BB148" s="18"/>
      <c r="BC148" s="19"/>
      <c r="BD148" s="19"/>
      <c r="BE148" s="19"/>
      <c r="BF148" s="19"/>
      <c r="BG148" s="19"/>
      <c r="BH148" s="19"/>
    </row>
    <row r="149" spans="1:60" s="15" customFormat="1" x14ac:dyDescent="0.25">
      <c r="A149" s="117" t="s">
        <v>185</v>
      </c>
      <c r="B149" s="117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/>
      <c r="AP149" s="17">
        <f>+AP102+AP147</f>
        <v>12049722624</v>
      </c>
      <c r="AQ149" s="17">
        <f>+AQ102+AQ147</f>
        <v>3810637033.21</v>
      </c>
      <c r="AR149" s="17">
        <f>+AR102+AR147</f>
        <v>8223955590.79</v>
      </c>
      <c r="AS149" s="118">
        <f>+AS102+AS147</f>
        <v>15130000</v>
      </c>
      <c r="AT149" s="119"/>
      <c r="AU149" s="120">
        <f>+AU102+AU147</f>
        <v>3508953232.4400001</v>
      </c>
      <c r="AV149" s="121"/>
      <c r="AW149" s="17">
        <f>+AW102+AW147</f>
        <v>301683800.76999998</v>
      </c>
      <c r="AX149" s="17">
        <f>+AX102+AX147</f>
        <v>1329472963.8499999</v>
      </c>
      <c r="AY149" s="17">
        <f t="shared" ref="AY149:BD149" si="20">+AY102+AY147</f>
        <v>2179480268.5900002</v>
      </c>
      <c r="AZ149" s="17">
        <f t="shared" si="20"/>
        <v>1329472963.8499999</v>
      </c>
      <c r="BA149" s="17">
        <f t="shared" si="20"/>
        <v>0</v>
      </c>
      <c r="BB149" s="17">
        <f t="shared" si="20"/>
        <v>1329472963.8499999</v>
      </c>
      <c r="BC149" s="17">
        <f t="shared" si="20"/>
        <v>0</v>
      </c>
      <c r="BD149" s="17">
        <f t="shared" si="20"/>
        <v>3450762</v>
      </c>
      <c r="BE149" s="29">
        <f>+AQ149/AP149</f>
        <v>0.31624271795436809</v>
      </c>
      <c r="BF149" s="29">
        <f>+AU149/AP149</f>
        <v>0.29120614157964536</v>
      </c>
      <c r="BG149" s="29">
        <f>+AX149/AP149</f>
        <v>0.11033224625453419</v>
      </c>
      <c r="BH149" s="29">
        <f t="shared" ref="BH149" si="21">+BB149/AP149</f>
        <v>0.11033224625453419</v>
      </c>
    </row>
    <row r="150" spans="1:60" x14ac:dyDescent="0.25">
      <c r="AQ150" s="21"/>
      <c r="AR150" s="21"/>
      <c r="AZ150" s="22"/>
    </row>
  </sheetData>
  <mergeCells count="1778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A47:AO47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A49:AE49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Q48:R48"/>
    <mergeCell ref="S48:Z48"/>
    <mergeCell ref="AA48:AE48"/>
    <mergeCell ref="AF48:AH48"/>
    <mergeCell ref="AJ48:AO48"/>
    <mergeCell ref="AS48:AT48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Q51:R51"/>
    <mergeCell ref="S51:Z51"/>
    <mergeCell ref="AA51:AE51"/>
    <mergeCell ref="AF51:AH51"/>
    <mergeCell ref="AJ51:AO51"/>
    <mergeCell ref="AS51:AT51"/>
    <mergeCell ref="AJ50:AO50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L50:N50"/>
    <mergeCell ref="O50:P50"/>
    <mergeCell ref="Q50:R50"/>
    <mergeCell ref="S50:Z50"/>
    <mergeCell ref="AA50:AE50"/>
    <mergeCell ref="AF50:AH50"/>
    <mergeCell ref="AJ53:AO53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L53:N53"/>
    <mergeCell ref="O53:P53"/>
    <mergeCell ref="Q53:R53"/>
    <mergeCell ref="S53:Z53"/>
    <mergeCell ref="AA53:AE53"/>
    <mergeCell ref="AF53:AH53"/>
    <mergeCell ref="AA52:AE52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AA55:AE55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Q54:R54"/>
    <mergeCell ref="S54:Z54"/>
    <mergeCell ref="AA54:AE54"/>
    <mergeCell ref="AF54:AH54"/>
    <mergeCell ref="AJ54:AO54"/>
    <mergeCell ref="AS54:AT54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Q57:R57"/>
    <mergeCell ref="S57:Z57"/>
    <mergeCell ref="AA57:AE57"/>
    <mergeCell ref="AF57:AH57"/>
    <mergeCell ref="AJ57:AO57"/>
    <mergeCell ref="AS57:AT57"/>
    <mergeCell ref="AJ56:AO56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L56:N56"/>
    <mergeCell ref="O56:P56"/>
    <mergeCell ref="Q56:R56"/>
    <mergeCell ref="S56:Z56"/>
    <mergeCell ref="AA56:AE56"/>
    <mergeCell ref="AF56:AH56"/>
    <mergeCell ref="AJ59:AO59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L59:N59"/>
    <mergeCell ref="O59:P59"/>
    <mergeCell ref="Q59:R59"/>
    <mergeCell ref="S59:Z59"/>
    <mergeCell ref="AA59:AE59"/>
    <mergeCell ref="AF59:AH59"/>
    <mergeCell ref="AA58:AE58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AA61:AE61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Q60:R60"/>
    <mergeCell ref="S60:Z60"/>
    <mergeCell ref="AA60:AE60"/>
    <mergeCell ref="AF60:AH60"/>
    <mergeCell ref="AJ60:AO60"/>
    <mergeCell ref="AS60:AT60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Q63:R63"/>
    <mergeCell ref="S63:Z63"/>
    <mergeCell ref="AA63:AE63"/>
    <mergeCell ref="AF63:AH63"/>
    <mergeCell ref="AJ63:AO63"/>
    <mergeCell ref="AS63:AT63"/>
    <mergeCell ref="AJ62:AO62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L62:N62"/>
    <mergeCell ref="O62:P62"/>
    <mergeCell ref="Q62:R62"/>
    <mergeCell ref="S62:Z62"/>
    <mergeCell ref="AA62:AE62"/>
    <mergeCell ref="AF62:AH62"/>
    <mergeCell ref="AJ65:AO65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L65:N65"/>
    <mergeCell ref="O65:P65"/>
    <mergeCell ref="Q65:R65"/>
    <mergeCell ref="S65:Z65"/>
    <mergeCell ref="AA65:AE65"/>
    <mergeCell ref="AF65:AH65"/>
    <mergeCell ref="AA64:AE64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AA67:AE67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Q66:R66"/>
    <mergeCell ref="S66:Z66"/>
    <mergeCell ref="AA66:AE66"/>
    <mergeCell ref="AF66:AH66"/>
    <mergeCell ref="AJ66:AO66"/>
    <mergeCell ref="AS66:AT66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Q69:R69"/>
    <mergeCell ref="S69:Z69"/>
    <mergeCell ref="AA69:AE69"/>
    <mergeCell ref="AF69:AH69"/>
    <mergeCell ref="AJ69:AO69"/>
    <mergeCell ref="AS69:AT69"/>
    <mergeCell ref="AJ68:AO68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L68:N68"/>
    <mergeCell ref="O68:P68"/>
    <mergeCell ref="Q68:R68"/>
    <mergeCell ref="S68:Z68"/>
    <mergeCell ref="AA68:AE68"/>
    <mergeCell ref="AF68:AH68"/>
    <mergeCell ref="AJ71:AO71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L71:N71"/>
    <mergeCell ref="O71:P71"/>
    <mergeCell ref="Q71:R71"/>
    <mergeCell ref="S71:Z71"/>
    <mergeCell ref="AA71:AE71"/>
    <mergeCell ref="AF71:AH71"/>
    <mergeCell ref="AA70:AE70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AA73:AE73"/>
    <mergeCell ref="AF73:AH73"/>
    <mergeCell ref="AJ73:AO73"/>
    <mergeCell ref="AS73:AT73"/>
    <mergeCell ref="AU73:AV73"/>
    <mergeCell ref="A74:B74"/>
    <mergeCell ref="C74:D74"/>
    <mergeCell ref="E74:F74"/>
    <mergeCell ref="G74:H74"/>
    <mergeCell ref="I74:K74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Q72:R72"/>
    <mergeCell ref="S72:Z72"/>
    <mergeCell ref="AA72:AE72"/>
    <mergeCell ref="AF72:AH72"/>
    <mergeCell ref="AJ72:AO72"/>
    <mergeCell ref="AS72:AT72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Q75:R75"/>
    <mergeCell ref="S75:Z75"/>
    <mergeCell ref="AA75:AE75"/>
    <mergeCell ref="AF75:AH75"/>
    <mergeCell ref="AJ75:AO75"/>
    <mergeCell ref="AS75:AT75"/>
    <mergeCell ref="AJ74:AO74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L74:N74"/>
    <mergeCell ref="O74:P74"/>
    <mergeCell ref="Q74:R74"/>
    <mergeCell ref="S74:Z74"/>
    <mergeCell ref="AA74:AE74"/>
    <mergeCell ref="AF74:AH74"/>
    <mergeCell ref="AJ77:AO77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L77:N77"/>
    <mergeCell ref="O77:P77"/>
    <mergeCell ref="Q77:R77"/>
    <mergeCell ref="S77:Z77"/>
    <mergeCell ref="AA77:AE77"/>
    <mergeCell ref="AF77:AH77"/>
    <mergeCell ref="AA76:AE76"/>
    <mergeCell ref="AF76:AH76"/>
    <mergeCell ref="AJ76:AO76"/>
    <mergeCell ref="AS76:AT76"/>
    <mergeCell ref="AU76:AV76"/>
    <mergeCell ref="A77:B77"/>
    <mergeCell ref="C77:D77"/>
    <mergeCell ref="E77:F77"/>
    <mergeCell ref="G77:H77"/>
    <mergeCell ref="I77:K77"/>
    <mergeCell ref="AA79:AE79"/>
    <mergeCell ref="AF79:AH79"/>
    <mergeCell ref="AJ79:AO79"/>
    <mergeCell ref="AS79:AT79"/>
    <mergeCell ref="AU79:AV79"/>
    <mergeCell ref="A80:B80"/>
    <mergeCell ref="C80:D80"/>
    <mergeCell ref="E80:F80"/>
    <mergeCell ref="G80:H80"/>
    <mergeCell ref="I80:K80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Q78:R78"/>
    <mergeCell ref="S78:Z78"/>
    <mergeCell ref="AA78:AE78"/>
    <mergeCell ref="AF78:AH78"/>
    <mergeCell ref="AJ78:AO78"/>
    <mergeCell ref="AS78:AT78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Q81:R81"/>
    <mergeCell ref="S81:Z81"/>
    <mergeCell ref="AA81:AE81"/>
    <mergeCell ref="AF81:AH81"/>
    <mergeCell ref="AJ81:AO81"/>
    <mergeCell ref="AS81:AT81"/>
    <mergeCell ref="AJ80:AO80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L80:N80"/>
    <mergeCell ref="O80:P80"/>
    <mergeCell ref="Q80:R80"/>
    <mergeCell ref="S80:Z80"/>
    <mergeCell ref="AA80:AE80"/>
    <mergeCell ref="AF80:AH80"/>
    <mergeCell ref="AJ83:AO83"/>
    <mergeCell ref="AS83:AT83"/>
    <mergeCell ref="AU83:AV83"/>
    <mergeCell ref="A84:AO84"/>
    <mergeCell ref="AS84:AT84"/>
    <mergeCell ref="AU84:AV84"/>
    <mergeCell ref="L83:N83"/>
    <mergeCell ref="O83:P83"/>
    <mergeCell ref="Q83:R83"/>
    <mergeCell ref="S83:Z83"/>
    <mergeCell ref="AA83:AE83"/>
    <mergeCell ref="AF83:AH83"/>
    <mergeCell ref="AA82:AE82"/>
    <mergeCell ref="AF82:AH82"/>
    <mergeCell ref="AJ82:AO82"/>
    <mergeCell ref="AS82:AT82"/>
    <mergeCell ref="AU82:AV82"/>
    <mergeCell ref="A83:B83"/>
    <mergeCell ref="C83:D83"/>
    <mergeCell ref="E83:F83"/>
    <mergeCell ref="G83:H83"/>
    <mergeCell ref="I83:K83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AJ95:AO95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L95:N95"/>
    <mergeCell ref="O95:P95"/>
    <mergeCell ref="Q95:R95"/>
    <mergeCell ref="S95:Z95"/>
    <mergeCell ref="AA95:AE95"/>
    <mergeCell ref="AF95:AH95"/>
    <mergeCell ref="AS93:AT93"/>
    <mergeCell ref="AU93:AV93"/>
    <mergeCell ref="A94:AO94"/>
    <mergeCell ref="AS94:AT94"/>
    <mergeCell ref="AU94:AV94"/>
    <mergeCell ref="A95:B95"/>
    <mergeCell ref="C95:D95"/>
    <mergeCell ref="E95:F95"/>
    <mergeCell ref="G95:H95"/>
    <mergeCell ref="I95:K95"/>
    <mergeCell ref="O93:P93"/>
    <mergeCell ref="Q93:R93"/>
    <mergeCell ref="S93:Z93"/>
    <mergeCell ref="AA93:AE93"/>
    <mergeCell ref="AF93:AH93"/>
    <mergeCell ref="AJ93:AO93"/>
    <mergeCell ref="AA97:AE97"/>
    <mergeCell ref="AF97:AH97"/>
    <mergeCell ref="AJ97:AO97"/>
    <mergeCell ref="AS97:AT97"/>
    <mergeCell ref="AU97:AV97"/>
    <mergeCell ref="A98:B98"/>
    <mergeCell ref="C98:D98"/>
    <mergeCell ref="E98:F98"/>
    <mergeCell ref="G98:H98"/>
    <mergeCell ref="I98:K98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Q96:R96"/>
    <mergeCell ref="S96:Z96"/>
    <mergeCell ref="AA96:AE96"/>
    <mergeCell ref="AF96:AH96"/>
    <mergeCell ref="AJ96:AO96"/>
    <mergeCell ref="AS96:AT96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Q99:R99"/>
    <mergeCell ref="S99:Z99"/>
    <mergeCell ref="AA99:AE99"/>
    <mergeCell ref="AF99:AH99"/>
    <mergeCell ref="AJ99:AO99"/>
    <mergeCell ref="AS99:AT99"/>
    <mergeCell ref="AJ98:AO98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L98:N98"/>
    <mergeCell ref="O98:P98"/>
    <mergeCell ref="Q98:R98"/>
    <mergeCell ref="S98:Z98"/>
    <mergeCell ref="AA98:AE98"/>
    <mergeCell ref="AF98:AH98"/>
    <mergeCell ref="A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AA100:AE100"/>
    <mergeCell ref="AF100:AH100"/>
    <mergeCell ref="AJ100:AO100"/>
    <mergeCell ref="AS100:AT100"/>
    <mergeCell ref="AU100:AV100"/>
    <mergeCell ref="A101:AO101"/>
    <mergeCell ref="AS101:AT101"/>
    <mergeCell ref="AU101:AV101"/>
    <mergeCell ref="AA104:AE104"/>
    <mergeCell ref="AF104:AH104"/>
    <mergeCell ref="AJ104:AO104"/>
    <mergeCell ref="AS104:AT104"/>
    <mergeCell ref="AU104:AV104"/>
    <mergeCell ref="A105:B105"/>
    <mergeCell ref="C105:D105"/>
    <mergeCell ref="E105:F105"/>
    <mergeCell ref="G105:H105"/>
    <mergeCell ref="I105:K105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Q103:R103"/>
    <mergeCell ref="S103:Z103"/>
    <mergeCell ref="AA103:AE103"/>
    <mergeCell ref="AF103:AH103"/>
    <mergeCell ref="AJ103:AO103"/>
    <mergeCell ref="AS103:AT103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Q106:R106"/>
    <mergeCell ref="S106:Z106"/>
    <mergeCell ref="AA106:AE106"/>
    <mergeCell ref="AF106:AH106"/>
    <mergeCell ref="AJ106:AO106"/>
    <mergeCell ref="AS106:AT106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L105:N105"/>
    <mergeCell ref="O105:P105"/>
    <mergeCell ref="Q105:R105"/>
    <mergeCell ref="S105:Z105"/>
    <mergeCell ref="AA105:AE105"/>
    <mergeCell ref="AF105:AH105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L108:N108"/>
    <mergeCell ref="O108:P108"/>
    <mergeCell ref="Q108:R108"/>
    <mergeCell ref="S108:Z108"/>
    <mergeCell ref="AA108:AE108"/>
    <mergeCell ref="AF108:AH108"/>
    <mergeCell ref="AA107:AE107"/>
    <mergeCell ref="AF107:AH107"/>
    <mergeCell ref="AJ107:AO107"/>
    <mergeCell ref="AS107:AT107"/>
    <mergeCell ref="AU107:AV107"/>
    <mergeCell ref="A108:B108"/>
    <mergeCell ref="C108:D108"/>
    <mergeCell ref="E108:F108"/>
    <mergeCell ref="G108:H108"/>
    <mergeCell ref="I108:K108"/>
    <mergeCell ref="AA110:AE110"/>
    <mergeCell ref="AF110:AH110"/>
    <mergeCell ref="AJ110:AO110"/>
    <mergeCell ref="AS110:AT110"/>
    <mergeCell ref="AU110:AV110"/>
    <mergeCell ref="A111:B111"/>
    <mergeCell ref="C111:D111"/>
    <mergeCell ref="E111:F111"/>
    <mergeCell ref="G111:H111"/>
    <mergeCell ref="I111:K111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Q109:R109"/>
    <mergeCell ref="S109:Z109"/>
    <mergeCell ref="AA109:AE109"/>
    <mergeCell ref="AF109:AH109"/>
    <mergeCell ref="AJ109:AO109"/>
    <mergeCell ref="AS109:AT109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Q112:R112"/>
    <mergeCell ref="S112:Z112"/>
    <mergeCell ref="AA112:AE112"/>
    <mergeCell ref="AF112:AH112"/>
    <mergeCell ref="AJ112:AO112"/>
    <mergeCell ref="AS112:AT112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L111:N111"/>
    <mergeCell ref="O111:P111"/>
    <mergeCell ref="Q111:R111"/>
    <mergeCell ref="S111:Z111"/>
    <mergeCell ref="AA111:AE111"/>
    <mergeCell ref="AF111:AH111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L114:N114"/>
    <mergeCell ref="O114:P114"/>
    <mergeCell ref="Q114:R114"/>
    <mergeCell ref="S114:Z114"/>
    <mergeCell ref="AA114:AE114"/>
    <mergeCell ref="AF114:AH114"/>
    <mergeCell ref="AA113:AE113"/>
    <mergeCell ref="AF113:AH113"/>
    <mergeCell ref="AJ113:AO113"/>
    <mergeCell ref="AS113:AT113"/>
    <mergeCell ref="AU113:AV113"/>
    <mergeCell ref="A114:B114"/>
    <mergeCell ref="C114:D114"/>
    <mergeCell ref="E114:F114"/>
    <mergeCell ref="G114:H114"/>
    <mergeCell ref="I114:K114"/>
    <mergeCell ref="AA116:AE116"/>
    <mergeCell ref="AF116:AH116"/>
    <mergeCell ref="AJ116:AO116"/>
    <mergeCell ref="AS116:AT116"/>
    <mergeCell ref="AU116:AV116"/>
    <mergeCell ref="A117:B117"/>
    <mergeCell ref="C117:D117"/>
    <mergeCell ref="E117:F117"/>
    <mergeCell ref="G117:H117"/>
    <mergeCell ref="I117:K117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Q115:R115"/>
    <mergeCell ref="S115:Z115"/>
    <mergeCell ref="AA115:AE115"/>
    <mergeCell ref="AF115:AH115"/>
    <mergeCell ref="AJ115:AO115"/>
    <mergeCell ref="AS115:AT115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Q118:R118"/>
    <mergeCell ref="S118:Z118"/>
    <mergeCell ref="AA118:AE118"/>
    <mergeCell ref="AF118:AH118"/>
    <mergeCell ref="AJ118:AO118"/>
    <mergeCell ref="AS118:AT118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L117:N117"/>
    <mergeCell ref="O117:P117"/>
    <mergeCell ref="Q117:R117"/>
    <mergeCell ref="S117:Z117"/>
    <mergeCell ref="AA117:AE117"/>
    <mergeCell ref="AF117:AH117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L120:N120"/>
    <mergeCell ref="O120:P120"/>
    <mergeCell ref="Q120:R120"/>
    <mergeCell ref="S120:Z120"/>
    <mergeCell ref="AA120:AE120"/>
    <mergeCell ref="AF120:AH120"/>
    <mergeCell ref="AA119:AE119"/>
    <mergeCell ref="AF119:AH119"/>
    <mergeCell ref="AJ119:AO119"/>
    <mergeCell ref="AS119:AT119"/>
    <mergeCell ref="AU119:AV119"/>
    <mergeCell ref="A120:B120"/>
    <mergeCell ref="C120:D120"/>
    <mergeCell ref="E120:F120"/>
    <mergeCell ref="G120:H120"/>
    <mergeCell ref="I120:K120"/>
    <mergeCell ref="AA122:AE122"/>
    <mergeCell ref="AF122:AH122"/>
    <mergeCell ref="AJ122:AO122"/>
    <mergeCell ref="AS122:AT122"/>
    <mergeCell ref="AU122:AV122"/>
    <mergeCell ref="A123:B123"/>
    <mergeCell ref="C123:D123"/>
    <mergeCell ref="E123:F123"/>
    <mergeCell ref="G123:H123"/>
    <mergeCell ref="I123:K123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Q121:R121"/>
    <mergeCell ref="S121:Z121"/>
    <mergeCell ref="AA121:AE121"/>
    <mergeCell ref="AF121:AH121"/>
    <mergeCell ref="AJ121:AO121"/>
    <mergeCell ref="AS121:AT121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Q124:R124"/>
    <mergeCell ref="S124:Z124"/>
    <mergeCell ref="AA124:AE124"/>
    <mergeCell ref="AF124:AH124"/>
    <mergeCell ref="AJ124:AO124"/>
    <mergeCell ref="AS124:AT124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L123:N123"/>
    <mergeCell ref="O123:P123"/>
    <mergeCell ref="Q123:R123"/>
    <mergeCell ref="S123:Z123"/>
    <mergeCell ref="AA123:AE123"/>
    <mergeCell ref="AF123:AH123"/>
    <mergeCell ref="AJ126:AO126"/>
    <mergeCell ref="AS126:AT126"/>
    <mergeCell ref="AU126:AV126"/>
    <mergeCell ref="A127:AO127"/>
    <mergeCell ref="AS127:AT127"/>
    <mergeCell ref="AU127:AV127"/>
    <mergeCell ref="L126:N126"/>
    <mergeCell ref="O126:P126"/>
    <mergeCell ref="Q126:R126"/>
    <mergeCell ref="S126:Z126"/>
    <mergeCell ref="AA126:AE126"/>
    <mergeCell ref="AF126:AH126"/>
    <mergeCell ref="AA125:AE125"/>
    <mergeCell ref="AF125:AH125"/>
    <mergeCell ref="AJ125:AO125"/>
    <mergeCell ref="AS125:AT125"/>
    <mergeCell ref="AU125:AV125"/>
    <mergeCell ref="A126:B126"/>
    <mergeCell ref="C126:D126"/>
    <mergeCell ref="E126:F126"/>
    <mergeCell ref="G126:H126"/>
    <mergeCell ref="I126:K126"/>
    <mergeCell ref="S129:Z129"/>
    <mergeCell ref="AA129:AE129"/>
    <mergeCell ref="AF129:AH129"/>
    <mergeCell ref="AJ129:AO129"/>
    <mergeCell ref="AS129:AT129"/>
    <mergeCell ref="AU129:AV129"/>
    <mergeCell ref="AS128:AT128"/>
    <mergeCell ref="AU128:AV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S131:Z131"/>
    <mergeCell ref="AA131:AE131"/>
    <mergeCell ref="AF131:AH131"/>
    <mergeCell ref="AJ131:AO131"/>
    <mergeCell ref="AS131:AT131"/>
    <mergeCell ref="AU131:AV131"/>
    <mergeCell ref="AS130:AT130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O130:P130"/>
    <mergeCell ref="Q130:R130"/>
    <mergeCell ref="S130:Z130"/>
    <mergeCell ref="AA130:AE130"/>
    <mergeCell ref="AF130:AH130"/>
    <mergeCell ref="AJ130:AO130"/>
    <mergeCell ref="A130:B130"/>
    <mergeCell ref="C130:D130"/>
    <mergeCell ref="E130:F130"/>
    <mergeCell ref="G130:H130"/>
    <mergeCell ref="I130:K130"/>
    <mergeCell ref="L130:N130"/>
    <mergeCell ref="S133:Z133"/>
    <mergeCell ref="AA133:AE133"/>
    <mergeCell ref="AF133:AH133"/>
    <mergeCell ref="AJ133:AO133"/>
    <mergeCell ref="AS133:AT133"/>
    <mergeCell ref="AU133:AV133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O132:P132"/>
    <mergeCell ref="Q132:R132"/>
    <mergeCell ref="S132:Z132"/>
    <mergeCell ref="AA132:AE132"/>
    <mergeCell ref="AF132:AH132"/>
    <mergeCell ref="AJ132:AO132"/>
    <mergeCell ref="A132:B132"/>
    <mergeCell ref="C132:D132"/>
    <mergeCell ref="E132:F132"/>
    <mergeCell ref="G132:H132"/>
    <mergeCell ref="I132:K132"/>
    <mergeCell ref="L132:N132"/>
    <mergeCell ref="S135:Z135"/>
    <mergeCell ref="AA135:AE135"/>
    <mergeCell ref="AF135:AH135"/>
    <mergeCell ref="AJ135:AO135"/>
    <mergeCell ref="AS135:AT135"/>
    <mergeCell ref="AU135:AV135"/>
    <mergeCell ref="AS134:AT134"/>
    <mergeCell ref="AU134:AV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O134:P134"/>
    <mergeCell ref="Q134:R134"/>
    <mergeCell ref="S134:Z134"/>
    <mergeCell ref="AA134:AE134"/>
    <mergeCell ref="AF134:AH134"/>
    <mergeCell ref="AJ134:AO134"/>
    <mergeCell ref="A134:B134"/>
    <mergeCell ref="C134:D134"/>
    <mergeCell ref="E134:F134"/>
    <mergeCell ref="G134:H134"/>
    <mergeCell ref="I134:K134"/>
    <mergeCell ref="L134:N134"/>
    <mergeCell ref="S137:Z137"/>
    <mergeCell ref="AA137:AE137"/>
    <mergeCell ref="AF137:AH137"/>
    <mergeCell ref="AJ137:AO137"/>
    <mergeCell ref="AS137:AT137"/>
    <mergeCell ref="AU137:AV137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O136:P136"/>
    <mergeCell ref="Q136:R136"/>
    <mergeCell ref="S136:Z136"/>
    <mergeCell ref="AA136:AE136"/>
    <mergeCell ref="AF136:AH136"/>
    <mergeCell ref="AJ136:AO136"/>
    <mergeCell ref="A136:B136"/>
    <mergeCell ref="C136:D136"/>
    <mergeCell ref="E136:F136"/>
    <mergeCell ref="G136:H136"/>
    <mergeCell ref="I136:K136"/>
    <mergeCell ref="L136:N136"/>
    <mergeCell ref="S139:Z139"/>
    <mergeCell ref="AA139:AE139"/>
    <mergeCell ref="AF139:AH139"/>
    <mergeCell ref="AJ139:AO139"/>
    <mergeCell ref="AS139:AT139"/>
    <mergeCell ref="AU139:AV139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O138:P138"/>
    <mergeCell ref="Q138:R138"/>
    <mergeCell ref="S138:Z138"/>
    <mergeCell ref="AA138:AE138"/>
    <mergeCell ref="AF138:AH138"/>
    <mergeCell ref="AJ138:AO138"/>
    <mergeCell ref="A138:B138"/>
    <mergeCell ref="C138:D138"/>
    <mergeCell ref="E138:F138"/>
    <mergeCell ref="G138:H138"/>
    <mergeCell ref="I138:K138"/>
    <mergeCell ref="L138:N138"/>
    <mergeCell ref="S141:Z141"/>
    <mergeCell ref="AA141:AE141"/>
    <mergeCell ref="AF141:AH141"/>
    <mergeCell ref="AJ141:AO141"/>
    <mergeCell ref="AS141:AT141"/>
    <mergeCell ref="AU141:AV141"/>
    <mergeCell ref="AS140:AT140"/>
    <mergeCell ref="AU140:AV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O140:P140"/>
    <mergeCell ref="Q140:R140"/>
    <mergeCell ref="S140:Z140"/>
    <mergeCell ref="AA140:AE140"/>
    <mergeCell ref="AF140:AH140"/>
    <mergeCell ref="AJ140:AO140"/>
    <mergeCell ref="A140:B140"/>
    <mergeCell ref="C140:D140"/>
    <mergeCell ref="E140:F140"/>
    <mergeCell ref="G140:H140"/>
    <mergeCell ref="I140:K140"/>
    <mergeCell ref="L140:N140"/>
    <mergeCell ref="S143:Z143"/>
    <mergeCell ref="AA143:AE143"/>
    <mergeCell ref="AF143:AH143"/>
    <mergeCell ref="AJ143:AO143"/>
    <mergeCell ref="AS143:AT143"/>
    <mergeCell ref="AU143:AV143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O142:P142"/>
    <mergeCell ref="Q142:R142"/>
    <mergeCell ref="S142:Z142"/>
    <mergeCell ref="AA142:AE142"/>
    <mergeCell ref="AF142:AH142"/>
    <mergeCell ref="AJ142:AO142"/>
    <mergeCell ref="A142:B142"/>
    <mergeCell ref="C142:D142"/>
    <mergeCell ref="E142:F142"/>
    <mergeCell ref="G142:H142"/>
    <mergeCell ref="I142:K142"/>
    <mergeCell ref="L142:N142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O144:P144"/>
    <mergeCell ref="Q144:R144"/>
    <mergeCell ref="S144:Z144"/>
    <mergeCell ref="AA144:AE144"/>
    <mergeCell ref="AF144:AH144"/>
    <mergeCell ref="AJ144:AO144"/>
    <mergeCell ref="A144:B144"/>
    <mergeCell ref="C144:D144"/>
    <mergeCell ref="E144:F144"/>
    <mergeCell ref="G144:H144"/>
    <mergeCell ref="I144:K144"/>
    <mergeCell ref="L144:N144"/>
    <mergeCell ref="A148:AO148"/>
    <mergeCell ref="AS148:AT148"/>
    <mergeCell ref="AU148:AV148"/>
    <mergeCell ref="A149:AO149"/>
    <mergeCell ref="AS149:AT149"/>
    <mergeCell ref="AU149:AV149"/>
    <mergeCell ref="A146:AO146"/>
    <mergeCell ref="AS146:AT146"/>
    <mergeCell ref="AU146:AV146"/>
    <mergeCell ref="A147:AO147"/>
    <mergeCell ref="AS147:AT147"/>
    <mergeCell ref="AU147:AV147"/>
    <mergeCell ref="S145:Z145"/>
    <mergeCell ref="AA145:AE145"/>
    <mergeCell ref="AF145:AH145"/>
    <mergeCell ref="AJ145:AO145"/>
    <mergeCell ref="AS145:AT145"/>
    <mergeCell ref="AU145:AV145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02CF-5522-468A-BE18-A114D69AF660}">
  <sheetPr>
    <tabColor theme="4" tint="-0.249977111117893"/>
  </sheetPr>
  <dimension ref="A1:M76"/>
  <sheetViews>
    <sheetView topLeftCell="A28" workbookViewId="0">
      <selection activeCell="E40" sqref="E40"/>
    </sheetView>
  </sheetViews>
  <sheetFormatPr baseColWidth="10" defaultColWidth="11.42578125" defaultRowHeight="12.75" x14ac:dyDescent="0.2"/>
  <cols>
    <col min="1" max="1" width="41" style="23" customWidth="1"/>
    <col min="2" max="2" width="17.85546875" style="23" customWidth="1"/>
    <col min="3" max="4" width="16.85546875" style="23" customWidth="1"/>
    <col min="5" max="7" width="11.42578125" style="23" customWidth="1"/>
    <col min="8" max="16384" width="11.42578125" style="23"/>
  </cols>
  <sheetData>
    <row r="1" spans="1:13" ht="18.75" thickBot="1" x14ac:dyDescent="0.3">
      <c r="A1" s="164" t="s">
        <v>186</v>
      </c>
      <c r="B1" s="165"/>
      <c r="C1" s="165"/>
      <c r="D1" s="165"/>
      <c r="E1" s="165"/>
      <c r="F1" s="165"/>
      <c r="G1" s="166"/>
    </row>
    <row r="2" spans="1:13" ht="63.75" thickBot="1" x14ac:dyDescent="0.25">
      <c r="A2" s="62" t="s">
        <v>25</v>
      </c>
      <c r="B2" s="57" t="s">
        <v>187</v>
      </c>
      <c r="C2" s="39" t="s">
        <v>188</v>
      </c>
      <c r="D2" s="47" t="s">
        <v>189</v>
      </c>
      <c r="E2" s="52" t="s">
        <v>44</v>
      </c>
      <c r="F2" s="40" t="s">
        <v>46</v>
      </c>
      <c r="G2" s="41" t="s">
        <v>190</v>
      </c>
    </row>
    <row r="3" spans="1:13" ht="30" customHeight="1" x14ac:dyDescent="0.2">
      <c r="A3" s="63" t="s">
        <v>49</v>
      </c>
      <c r="B3" s="58">
        <f>'EJEC. PRESUP.'!AP47/1000000</f>
        <v>6901</v>
      </c>
      <c r="C3" s="36">
        <f>'EJEC. PRESUP.'!AU47/1000000</f>
        <v>1203.208075</v>
      </c>
      <c r="D3" s="48">
        <f>'EJEC. PRESUP.'!BB47/1000000</f>
        <v>1178.63995</v>
      </c>
      <c r="E3" s="53">
        <f>+C3/B3</f>
        <v>0.17435271337487321</v>
      </c>
      <c r="F3" s="37">
        <f>+D3/B3</f>
        <v>0.17079263150268076</v>
      </c>
      <c r="G3" s="38">
        <f>+D3/C3</f>
        <v>0.97958115016806213</v>
      </c>
    </row>
    <row r="4" spans="1:13" ht="30" customHeight="1" x14ac:dyDescent="0.2">
      <c r="A4" s="64" t="s">
        <v>191</v>
      </c>
      <c r="B4" s="59">
        <f>'EJEC. PRESUP.'!AP84/1000000</f>
        <v>1304</v>
      </c>
      <c r="C4" s="32">
        <f>'EJEC. PRESUP.'!AU84/1000000</f>
        <v>774.40305943999999</v>
      </c>
      <c r="D4" s="49">
        <f>'EJEC. PRESUP.'!BB84/1000000</f>
        <v>94.34927884999999</v>
      </c>
      <c r="E4" s="54">
        <f t="shared" ref="E4:E6" si="0">+C4/B4</f>
        <v>0.59386737687116564</v>
      </c>
      <c r="F4" s="31">
        <f t="shared" ref="F4:F6" si="1">+D4/B4</f>
        <v>7.2353741449386499E-2</v>
      </c>
      <c r="G4" s="33">
        <f>+D4/C4</f>
        <v>0.12183484775773937</v>
      </c>
    </row>
    <row r="5" spans="1:13" ht="30" customHeight="1" x14ac:dyDescent="0.2">
      <c r="A5" s="64" t="s">
        <v>192</v>
      </c>
      <c r="B5" s="60">
        <f>'EJEC. PRESUP.'!AP94/1000000</f>
        <v>50.205886999999997</v>
      </c>
      <c r="C5" s="30">
        <f>'EJEC. PRESUP.'!AU94/1000000</f>
        <v>5.768821</v>
      </c>
      <c r="D5" s="50">
        <f>'EJEC. PRESUP.'!BB94/1000000</f>
        <v>5.768821</v>
      </c>
      <c r="E5" s="54">
        <f t="shared" si="0"/>
        <v>0.11490327817532633</v>
      </c>
      <c r="F5" s="31">
        <f t="shared" si="1"/>
        <v>0.11490327817532633</v>
      </c>
      <c r="G5" s="33">
        <f t="shared" ref="G5" si="2">+D5/C5</f>
        <v>1</v>
      </c>
    </row>
    <row r="6" spans="1:13" ht="30" customHeight="1" thickBot="1" x14ac:dyDescent="0.25">
      <c r="A6" s="65" t="s">
        <v>193</v>
      </c>
      <c r="B6" s="61">
        <f>+'EJEC. PRESUP.'!AP101/1000000</f>
        <v>30.501161</v>
      </c>
      <c r="C6" s="42">
        <f>'EJEC. PRESUP.'!AU101/1000000</f>
        <v>25.294</v>
      </c>
      <c r="D6" s="51">
        <f>'EJEC. PRESUP.'!BB101/1000000</f>
        <v>0</v>
      </c>
      <c r="E6" s="55">
        <f t="shared" si="0"/>
        <v>0.82927990839430676</v>
      </c>
      <c r="F6" s="43">
        <f t="shared" si="1"/>
        <v>0</v>
      </c>
      <c r="G6" s="44">
        <f>+D6/C6</f>
        <v>0</v>
      </c>
    </row>
    <row r="7" spans="1:13" ht="30" customHeight="1" thickBot="1" x14ac:dyDescent="0.25">
      <c r="A7" s="66" t="s">
        <v>155</v>
      </c>
      <c r="B7" s="112">
        <f>SUM(B3:B6)</f>
        <v>8285.7070480000002</v>
      </c>
      <c r="C7" s="113">
        <f>SUM(C3:C6)</f>
        <v>2008.6739554400001</v>
      </c>
      <c r="D7" s="114">
        <f>SUM(D3:D6)</f>
        <v>1278.7580498499999</v>
      </c>
      <c r="E7" s="56">
        <f>+C7/B7</f>
        <v>0.24242637879948373</v>
      </c>
      <c r="F7" s="45">
        <f>+D7/B7</f>
        <v>0.15433300289788376</v>
      </c>
      <c r="G7" s="46">
        <f>+D7/C7</f>
        <v>0.63661802672693479</v>
      </c>
    </row>
    <row r="10" spans="1:13" ht="12.75" customHeight="1" thickBot="1" x14ac:dyDescent="0.25"/>
    <row r="11" spans="1:13" ht="12.75" customHeight="1" x14ac:dyDescent="0.2">
      <c r="J11" s="167" t="s">
        <v>194</v>
      </c>
      <c r="K11" s="168"/>
      <c r="L11" s="169"/>
      <c r="M11" s="24"/>
    </row>
    <row r="12" spans="1:13" ht="12.75" customHeight="1" x14ac:dyDescent="0.2">
      <c r="J12" s="170"/>
      <c r="K12" s="171"/>
      <c r="L12" s="172"/>
      <c r="M12" s="24"/>
    </row>
    <row r="13" spans="1:13" ht="12.75" customHeight="1" x14ac:dyDescent="0.2">
      <c r="J13" s="170"/>
      <c r="K13" s="171"/>
      <c r="L13" s="172"/>
      <c r="M13" s="24"/>
    </row>
    <row r="14" spans="1:13" ht="12.75" customHeight="1" x14ac:dyDescent="0.2">
      <c r="J14" s="170"/>
      <c r="K14" s="171"/>
      <c r="L14" s="172"/>
      <c r="M14" s="24"/>
    </row>
    <row r="15" spans="1:13" ht="12.75" customHeight="1" x14ac:dyDescent="0.2">
      <c r="J15" s="170"/>
      <c r="K15" s="171"/>
      <c r="L15" s="172"/>
      <c r="M15" s="24"/>
    </row>
    <row r="16" spans="1:13" ht="12.75" customHeight="1" x14ac:dyDescent="0.2">
      <c r="J16" s="170"/>
      <c r="K16" s="171"/>
      <c r="L16" s="172"/>
      <c r="M16" s="24"/>
    </row>
    <row r="17" spans="10:13" ht="12.75" customHeight="1" x14ac:dyDescent="0.2">
      <c r="J17" s="170"/>
      <c r="K17" s="171"/>
      <c r="L17" s="172"/>
      <c r="M17" s="24"/>
    </row>
    <row r="18" spans="10:13" ht="12.75" customHeight="1" x14ac:dyDescent="0.2">
      <c r="J18" s="170"/>
      <c r="K18" s="171"/>
      <c r="L18" s="172"/>
      <c r="M18" s="24"/>
    </row>
    <row r="19" spans="10:13" ht="12.75" customHeight="1" x14ac:dyDescent="0.2">
      <c r="J19" s="170"/>
      <c r="K19" s="171"/>
      <c r="L19" s="172"/>
      <c r="M19" s="24"/>
    </row>
    <row r="20" spans="10:13" ht="12.75" customHeight="1" x14ac:dyDescent="0.2">
      <c r="J20" s="170"/>
      <c r="K20" s="171"/>
      <c r="L20" s="172"/>
      <c r="M20" s="24"/>
    </row>
    <row r="21" spans="10:13" ht="12.75" customHeight="1" x14ac:dyDescent="0.2">
      <c r="J21" s="170"/>
      <c r="K21" s="171"/>
      <c r="L21" s="172"/>
      <c r="M21" s="24"/>
    </row>
    <row r="22" spans="10:13" ht="12.75" customHeight="1" x14ac:dyDescent="0.2">
      <c r="J22" s="170"/>
      <c r="K22" s="171"/>
      <c r="L22" s="172"/>
      <c r="M22" s="24"/>
    </row>
    <row r="23" spans="10:13" ht="12.75" customHeight="1" x14ac:dyDescent="0.2">
      <c r="J23" s="170"/>
      <c r="K23" s="171"/>
      <c r="L23" s="172"/>
      <c r="M23" s="24"/>
    </row>
    <row r="24" spans="10:13" ht="12.75" customHeight="1" x14ac:dyDescent="0.2">
      <c r="J24" s="170"/>
      <c r="K24" s="171"/>
      <c r="L24" s="172"/>
      <c r="M24" s="24"/>
    </row>
    <row r="25" spans="10:13" ht="12.75" customHeight="1" x14ac:dyDescent="0.2">
      <c r="J25" s="170"/>
      <c r="K25" s="171"/>
      <c r="L25" s="172"/>
      <c r="M25" s="24"/>
    </row>
    <row r="26" spans="10:13" ht="12.75" customHeight="1" x14ac:dyDescent="0.2">
      <c r="J26" s="170"/>
      <c r="K26" s="171"/>
      <c r="L26" s="172"/>
      <c r="M26" s="24"/>
    </row>
    <row r="27" spans="10:13" ht="12.75" customHeight="1" x14ac:dyDescent="0.2">
      <c r="J27" s="170"/>
      <c r="K27" s="171"/>
      <c r="L27" s="172"/>
      <c r="M27" s="24"/>
    </row>
    <row r="28" spans="10:13" ht="12.75" customHeight="1" x14ac:dyDescent="0.2">
      <c r="J28" s="170"/>
      <c r="K28" s="171"/>
      <c r="L28" s="172"/>
      <c r="M28" s="24"/>
    </row>
    <row r="29" spans="10:13" ht="12.75" customHeight="1" x14ac:dyDescent="0.2">
      <c r="J29" s="170"/>
      <c r="K29" s="171"/>
      <c r="L29" s="172"/>
      <c r="M29" s="24"/>
    </row>
    <row r="30" spans="10:13" ht="12.75" customHeight="1" x14ac:dyDescent="0.2">
      <c r="J30" s="170"/>
      <c r="K30" s="171"/>
      <c r="L30" s="172"/>
      <c r="M30" s="24"/>
    </row>
    <row r="31" spans="10:13" ht="12.75" customHeight="1" x14ac:dyDescent="0.2">
      <c r="J31" s="170"/>
      <c r="K31" s="171"/>
      <c r="L31" s="172"/>
      <c r="M31" s="24"/>
    </row>
    <row r="32" spans="10:13" ht="12.75" customHeight="1" x14ac:dyDescent="0.2">
      <c r="J32" s="170"/>
      <c r="K32" s="171"/>
      <c r="L32" s="172"/>
      <c r="M32" s="24"/>
    </row>
    <row r="33" spans="1:13" ht="12.75" customHeight="1" x14ac:dyDescent="0.2">
      <c r="J33" s="170"/>
      <c r="K33" s="171"/>
      <c r="L33" s="172"/>
      <c r="M33" s="24"/>
    </row>
    <row r="34" spans="1:13" ht="12.75" customHeight="1" thickBot="1" x14ac:dyDescent="0.25">
      <c r="J34" s="173"/>
      <c r="K34" s="174"/>
      <c r="L34" s="175"/>
      <c r="M34" s="24"/>
    </row>
    <row r="35" spans="1:13" ht="12.75" customHeight="1" thickBot="1" x14ac:dyDescent="0.25">
      <c r="J35" s="24"/>
      <c r="K35" s="24"/>
      <c r="L35" s="24"/>
      <c r="M35" s="24"/>
    </row>
    <row r="36" spans="1:13" ht="18.75" thickBot="1" x14ac:dyDescent="0.3">
      <c r="A36" s="164" t="s">
        <v>195</v>
      </c>
      <c r="B36" s="165"/>
      <c r="C36" s="165"/>
      <c r="D36" s="165"/>
      <c r="E36" s="165"/>
      <c r="F36" s="165"/>
      <c r="G36" s="166"/>
    </row>
    <row r="37" spans="1:13" ht="63.75" thickBot="1" x14ac:dyDescent="0.25">
      <c r="A37" s="62" t="s">
        <v>25</v>
      </c>
      <c r="B37" s="68" t="s">
        <v>187</v>
      </c>
      <c r="C37" s="69" t="s">
        <v>188</v>
      </c>
      <c r="D37" s="74" t="s">
        <v>189</v>
      </c>
      <c r="E37" s="76" t="s">
        <v>44</v>
      </c>
      <c r="F37" s="70" t="s">
        <v>46</v>
      </c>
      <c r="G37" s="71" t="s">
        <v>190</v>
      </c>
    </row>
    <row r="38" spans="1:13" ht="71.25" customHeight="1" x14ac:dyDescent="0.2">
      <c r="A38" s="78" t="s">
        <v>160</v>
      </c>
      <c r="B38" s="79">
        <f>'EJEC. PRESUP.'!AP127/1000000</f>
        <v>2331.6653460000002</v>
      </c>
      <c r="C38" s="80">
        <f>'EJEC. PRESUP.'!AU127/1000000</f>
        <v>1154.3053669999999</v>
      </c>
      <c r="D38" s="81">
        <f>'EJEC. PRESUP.'!BB127/1000000</f>
        <v>40.619777999999997</v>
      </c>
      <c r="E38" s="53">
        <f>+C38/B38</f>
        <v>0.49505619191031192</v>
      </c>
      <c r="F38" s="37">
        <f>+D38/B38</f>
        <v>1.7420929667151298E-2</v>
      </c>
      <c r="G38" s="38">
        <f>+D38/C38</f>
        <v>3.5189802595797855E-2</v>
      </c>
    </row>
    <row r="39" spans="1:13" ht="71.25" customHeight="1" x14ac:dyDescent="0.2">
      <c r="A39" s="82" t="s">
        <v>177</v>
      </c>
      <c r="B39" s="83">
        <f>'EJEC. PRESUP.'!AP146/1000000</f>
        <v>1432.35023</v>
      </c>
      <c r="C39" s="84">
        <f>'EJEC. PRESUP.'!AU146/1000000</f>
        <v>345.97390999999999</v>
      </c>
      <c r="D39" s="85">
        <f>'EJEC. PRESUP.'!BB146/1000000</f>
        <v>10.095136</v>
      </c>
      <c r="E39" s="54">
        <f>+C39/B39</f>
        <v>0.24154281735969002</v>
      </c>
      <c r="F39" s="31">
        <f>+D39/B39</f>
        <v>7.0479522316270376E-3</v>
      </c>
      <c r="G39" s="33">
        <f>+D39/C39</f>
        <v>2.9178893865147233E-2</v>
      </c>
    </row>
    <row r="40" spans="1:13" ht="24.75" customHeight="1" thickBot="1" x14ac:dyDescent="0.25">
      <c r="A40" s="73" t="s">
        <v>184</v>
      </c>
      <c r="B40" s="72">
        <f>SUM(B38:B39)</f>
        <v>3764.0155760000002</v>
      </c>
      <c r="C40" s="67">
        <f>SUM(C38:C39)</f>
        <v>1500.2792769999999</v>
      </c>
      <c r="D40" s="75">
        <f>SUM(D38:D39)</f>
        <v>50.714913999999993</v>
      </c>
      <c r="E40" s="77">
        <f>+C40/B40</f>
        <v>0.39858476850256258</v>
      </c>
      <c r="F40" s="34">
        <f>+D40/B40</f>
        <v>1.3473619589506181E-2</v>
      </c>
      <c r="G40" s="35">
        <f>+D40/C40</f>
        <v>3.3803648945555619E-2</v>
      </c>
    </row>
    <row r="42" spans="1:13" ht="13.5" thickBot="1" x14ac:dyDescent="0.25"/>
    <row r="43" spans="1:13" ht="18" customHeight="1" x14ac:dyDescent="0.2">
      <c r="J43" s="167" t="s">
        <v>196</v>
      </c>
      <c r="K43" s="168"/>
      <c r="L43" s="169"/>
    </row>
    <row r="44" spans="1:13" ht="12.75" customHeight="1" x14ac:dyDescent="0.2">
      <c r="I44" s="24"/>
      <c r="J44" s="170"/>
      <c r="K44" s="171"/>
      <c r="L44" s="172"/>
      <c r="M44" s="24"/>
    </row>
    <row r="45" spans="1:13" ht="12.75" customHeight="1" x14ac:dyDescent="0.2">
      <c r="I45" s="24"/>
      <c r="J45" s="170"/>
      <c r="K45" s="171"/>
      <c r="L45" s="172"/>
      <c r="M45" s="24"/>
    </row>
    <row r="46" spans="1:13" ht="12.75" customHeight="1" x14ac:dyDescent="0.2">
      <c r="I46" s="24"/>
      <c r="J46" s="170"/>
      <c r="K46" s="171"/>
      <c r="L46" s="172"/>
      <c r="M46" s="24"/>
    </row>
    <row r="47" spans="1:13" ht="12.75" customHeight="1" x14ac:dyDescent="0.2">
      <c r="I47" s="24"/>
      <c r="J47" s="170"/>
      <c r="K47" s="171"/>
      <c r="L47" s="172"/>
      <c r="M47" s="24"/>
    </row>
    <row r="48" spans="1:13" ht="12.75" customHeight="1" x14ac:dyDescent="0.2">
      <c r="I48" s="24"/>
      <c r="J48" s="170"/>
      <c r="K48" s="171"/>
      <c r="L48" s="172"/>
      <c r="M48" s="24"/>
    </row>
    <row r="49" spans="9:13" ht="12.75" customHeight="1" x14ac:dyDescent="0.2">
      <c r="I49" s="24"/>
      <c r="J49" s="170"/>
      <c r="K49" s="171"/>
      <c r="L49" s="172"/>
      <c r="M49" s="24"/>
    </row>
    <row r="50" spans="9:13" ht="12.75" customHeight="1" x14ac:dyDescent="0.2">
      <c r="I50" s="24"/>
      <c r="J50" s="170"/>
      <c r="K50" s="171"/>
      <c r="L50" s="172"/>
      <c r="M50" s="24"/>
    </row>
    <row r="51" spans="9:13" ht="12.75" customHeight="1" x14ac:dyDescent="0.2">
      <c r="I51" s="24"/>
      <c r="J51" s="170"/>
      <c r="K51" s="171"/>
      <c r="L51" s="172"/>
      <c r="M51" s="24"/>
    </row>
    <row r="52" spans="9:13" ht="12.75" customHeight="1" x14ac:dyDescent="0.2">
      <c r="I52" s="24"/>
      <c r="J52" s="170"/>
      <c r="K52" s="171"/>
      <c r="L52" s="172"/>
      <c r="M52" s="24"/>
    </row>
    <row r="53" spans="9:13" ht="12.75" customHeight="1" x14ac:dyDescent="0.2">
      <c r="I53" s="24"/>
      <c r="J53" s="170"/>
      <c r="K53" s="171"/>
      <c r="L53" s="172"/>
      <c r="M53" s="24"/>
    </row>
    <row r="54" spans="9:13" ht="12.75" customHeight="1" x14ac:dyDescent="0.2">
      <c r="I54" s="24"/>
      <c r="J54" s="170"/>
      <c r="K54" s="171"/>
      <c r="L54" s="172"/>
      <c r="M54" s="24"/>
    </row>
    <row r="55" spans="9:13" ht="12.75" customHeight="1" x14ac:dyDescent="0.2">
      <c r="I55" s="24"/>
      <c r="J55" s="170"/>
      <c r="K55" s="171"/>
      <c r="L55" s="172"/>
      <c r="M55" s="24"/>
    </row>
    <row r="56" spans="9:13" ht="12.75" customHeight="1" x14ac:dyDescent="0.2">
      <c r="I56" s="24"/>
      <c r="J56" s="170"/>
      <c r="K56" s="171"/>
      <c r="L56" s="172"/>
      <c r="M56" s="24"/>
    </row>
    <row r="57" spans="9:13" ht="12.75" customHeight="1" x14ac:dyDescent="0.2">
      <c r="I57" s="24"/>
      <c r="J57" s="170"/>
      <c r="K57" s="171"/>
      <c r="L57" s="172"/>
      <c r="M57" s="24"/>
    </row>
    <row r="58" spans="9:13" ht="12.75" customHeight="1" x14ac:dyDescent="0.2">
      <c r="I58" s="24"/>
      <c r="J58" s="170"/>
      <c r="K58" s="171"/>
      <c r="L58" s="172"/>
      <c r="M58" s="24"/>
    </row>
    <row r="59" spans="9:13" ht="12.75" customHeight="1" x14ac:dyDescent="0.2">
      <c r="I59" s="24"/>
      <c r="J59" s="170"/>
      <c r="K59" s="171"/>
      <c r="L59" s="172"/>
      <c r="M59" s="24"/>
    </row>
    <row r="60" spans="9:13" ht="12.75" customHeight="1" x14ac:dyDescent="0.2">
      <c r="I60" s="24"/>
      <c r="J60" s="170"/>
      <c r="K60" s="171"/>
      <c r="L60" s="172"/>
      <c r="M60" s="24"/>
    </row>
    <row r="61" spans="9:13" ht="12.75" customHeight="1" x14ac:dyDescent="0.2">
      <c r="I61" s="24"/>
      <c r="J61" s="170"/>
      <c r="K61" s="171"/>
      <c r="L61" s="172"/>
      <c r="M61" s="24"/>
    </row>
    <row r="62" spans="9:13" ht="12.75" customHeight="1" x14ac:dyDescent="0.2">
      <c r="I62" s="24"/>
      <c r="J62" s="170"/>
      <c r="K62" s="171"/>
      <c r="L62" s="172"/>
      <c r="M62" s="24"/>
    </row>
    <row r="63" spans="9:13" ht="12.75" customHeight="1" x14ac:dyDescent="0.2">
      <c r="I63" s="24"/>
      <c r="J63" s="170"/>
      <c r="K63" s="171"/>
      <c r="L63" s="172"/>
      <c r="M63" s="24"/>
    </row>
    <row r="64" spans="9:13" ht="12.75" customHeight="1" x14ac:dyDescent="0.2">
      <c r="I64" s="24"/>
      <c r="J64" s="170"/>
      <c r="K64" s="171"/>
      <c r="L64" s="172"/>
      <c r="M64" s="24"/>
    </row>
    <row r="65" spans="9:13" ht="12.75" customHeight="1" x14ac:dyDescent="0.2">
      <c r="I65" s="24"/>
      <c r="J65" s="170"/>
      <c r="K65" s="171"/>
      <c r="L65" s="172"/>
      <c r="M65" s="24"/>
    </row>
    <row r="66" spans="9:13" ht="12.75" customHeight="1" x14ac:dyDescent="0.2">
      <c r="I66" s="24"/>
      <c r="J66" s="170"/>
      <c r="K66" s="171"/>
      <c r="L66" s="172"/>
      <c r="M66" s="24"/>
    </row>
    <row r="67" spans="9:13" ht="12.75" customHeight="1" x14ac:dyDescent="0.2">
      <c r="I67" s="24"/>
      <c r="J67" s="170"/>
      <c r="K67" s="171"/>
      <c r="L67" s="172"/>
      <c r="M67" s="24"/>
    </row>
    <row r="68" spans="9:13" ht="12.75" customHeight="1" thickBot="1" x14ac:dyDescent="0.25">
      <c r="I68" s="24"/>
      <c r="J68" s="173"/>
      <c r="K68" s="174"/>
      <c r="L68" s="175"/>
      <c r="M68" s="24"/>
    </row>
    <row r="69" spans="9:13" ht="12.75" customHeight="1" x14ac:dyDescent="0.2">
      <c r="I69" s="24"/>
      <c r="J69" s="24"/>
      <c r="K69" s="24"/>
      <c r="L69" s="24"/>
      <c r="M69" s="24"/>
    </row>
    <row r="70" spans="9:13" ht="12.75" customHeight="1" x14ac:dyDescent="0.2">
      <c r="I70" s="24"/>
      <c r="J70" s="24"/>
      <c r="K70" s="24"/>
      <c r="L70" s="24"/>
      <c r="M70" s="24"/>
    </row>
    <row r="71" spans="9:13" ht="12.75" customHeight="1" x14ac:dyDescent="0.2">
      <c r="I71" s="24"/>
      <c r="J71" s="24"/>
      <c r="K71" s="24"/>
      <c r="L71" s="24"/>
      <c r="M71" s="24"/>
    </row>
    <row r="72" spans="9:13" ht="12.75" customHeight="1" x14ac:dyDescent="0.2">
      <c r="I72" s="24"/>
      <c r="J72" s="24"/>
      <c r="K72" s="24"/>
      <c r="L72" s="24"/>
      <c r="M72" s="24"/>
    </row>
    <row r="73" spans="9:13" ht="12.75" customHeight="1" x14ac:dyDescent="0.2">
      <c r="I73" s="24"/>
      <c r="J73" s="24"/>
      <c r="K73" s="24"/>
      <c r="L73" s="24"/>
      <c r="M73" s="24"/>
    </row>
    <row r="74" spans="9:13" ht="12.75" customHeight="1" x14ac:dyDescent="0.2">
      <c r="I74" s="24"/>
      <c r="J74" s="24"/>
      <c r="K74" s="24"/>
      <c r="L74" s="24"/>
      <c r="M74" s="24"/>
    </row>
    <row r="75" spans="9:13" ht="12.75" customHeight="1" x14ac:dyDescent="0.2">
      <c r="I75" s="24"/>
      <c r="J75" s="24"/>
      <c r="K75" s="24"/>
      <c r="L75" s="24"/>
      <c r="M75" s="24"/>
    </row>
    <row r="76" spans="9:13" ht="12.75" customHeight="1" x14ac:dyDescent="0.2">
      <c r="I76" s="24"/>
      <c r="J76" s="24"/>
      <c r="K76" s="24"/>
    </row>
  </sheetData>
  <mergeCells count="4">
    <mergeCell ref="A1:G1"/>
    <mergeCell ref="J11:L34"/>
    <mergeCell ref="A36:G36"/>
    <mergeCell ref="J43:L6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38417-57F2-4E5F-B116-3D3676E19533}">
  <dimension ref="A1:AQ26"/>
  <sheetViews>
    <sheetView showGridLines="0" topLeftCell="A5" workbookViewId="0">
      <selection activeCell="H41" sqref="H41:H42"/>
    </sheetView>
  </sheetViews>
  <sheetFormatPr baseColWidth="10" defaultColWidth="11.42578125" defaultRowHeight="13.5" x14ac:dyDescent="0.25"/>
  <cols>
    <col min="1" max="1" width="0.5703125" style="1" customWidth="1"/>
    <col min="2" max="2" width="0.28515625" style="1" customWidth="1"/>
    <col min="3" max="3" width="9.7109375" style="1" customWidth="1"/>
    <col min="4" max="4" width="13" style="1" customWidth="1"/>
    <col min="5" max="5" width="0.85546875" style="1" customWidth="1"/>
    <col min="6" max="6" width="5.7109375" style="1" customWidth="1"/>
    <col min="7" max="7" width="4" style="1" customWidth="1"/>
    <col min="8" max="9" width="3.28515625" style="1" customWidth="1"/>
    <col min="10" max="14" width="4" style="1" customWidth="1"/>
    <col min="15" max="15" width="4.28515625" style="1" customWidth="1"/>
    <col min="16" max="16" width="3.85546875" style="1" customWidth="1"/>
    <col min="17" max="17" width="4" style="1" customWidth="1"/>
    <col min="18" max="18" width="3.85546875" style="1" customWidth="1"/>
    <col min="19" max="19" width="3.7109375" style="1" customWidth="1"/>
    <col min="20" max="20" width="4.85546875" style="1" customWidth="1"/>
    <col min="21" max="21" width="3.5703125" style="1" customWidth="1"/>
    <col min="22" max="22" width="3.7109375" style="1" customWidth="1"/>
    <col min="23" max="24" width="4" style="1" customWidth="1"/>
    <col min="25" max="25" width="2.7109375" style="1" customWidth="1"/>
    <col min="26" max="26" width="1.140625" style="1" customWidth="1"/>
    <col min="27" max="27" width="0.28515625" style="1" customWidth="1"/>
    <col min="28" max="28" width="3.7109375" style="1" customWidth="1"/>
    <col min="29" max="29" width="17.5703125" style="1" customWidth="1"/>
    <col min="30" max="30" width="0" style="1" hidden="1" customWidth="1"/>
    <col min="31" max="31" width="2.7109375" style="1" customWidth="1"/>
    <col min="32" max="32" width="10.85546875" style="1" customWidth="1"/>
    <col min="33" max="33" width="0.28515625" style="1" customWidth="1"/>
    <col min="34" max="34" width="12" style="1" customWidth="1"/>
    <col min="35" max="35" width="11.5703125" style="1" customWidth="1"/>
    <col min="36" max="36" width="3.140625" style="1" customWidth="1"/>
    <col min="37" max="37" width="1.28515625" style="1" customWidth="1"/>
    <col min="38" max="38" width="1.85546875" style="1" customWidth="1"/>
    <col min="39" max="39" width="6" style="1" customWidth="1"/>
    <col min="40" max="40" width="12.28515625" style="1" customWidth="1"/>
    <col min="41" max="41" width="11.140625" style="1" customWidth="1"/>
    <col min="42" max="42" width="11.85546875" style="1" customWidth="1"/>
    <col min="43" max="43" width="12" style="1" customWidth="1"/>
    <col min="44" max="44" width="0" style="1" hidden="1" customWidth="1"/>
    <col min="45" max="45" width="0.42578125" style="1" customWidth="1"/>
    <col min="46" max="16384" width="11.42578125" style="1"/>
  </cols>
  <sheetData>
    <row r="1" spans="1:43" x14ac:dyDescent="0.25">
      <c r="A1" s="86"/>
      <c r="B1" s="87"/>
      <c r="C1" s="87"/>
      <c r="D1" s="87"/>
      <c r="E1" s="87"/>
      <c r="F1" s="187" t="s">
        <v>197</v>
      </c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8"/>
    </row>
    <row r="2" spans="1:43" ht="14.1" customHeight="1" x14ac:dyDescent="0.25">
      <c r="A2" s="89"/>
      <c r="B2" s="146"/>
      <c r="C2" s="146"/>
      <c r="D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AA2" s="148" t="s">
        <v>1</v>
      </c>
      <c r="AB2" s="146"/>
      <c r="AC2" s="146"/>
      <c r="AE2" s="154" t="s">
        <v>198</v>
      </c>
      <c r="AF2" s="146"/>
      <c r="AG2" s="154" t="s">
        <v>199</v>
      </c>
      <c r="AH2" s="146"/>
      <c r="AI2" s="146"/>
      <c r="AJ2" s="146"/>
      <c r="AK2" s="146"/>
      <c r="AL2" s="90"/>
    </row>
    <row r="3" spans="1:43" ht="0" hidden="1" customHeight="1" x14ac:dyDescent="0.25">
      <c r="A3" s="89"/>
      <c r="B3" s="146"/>
      <c r="C3" s="146"/>
      <c r="D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AL3" s="90"/>
    </row>
    <row r="4" spans="1:43" ht="14.1" customHeight="1" x14ac:dyDescent="0.25">
      <c r="A4" s="89"/>
      <c r="B4" s="146"/>
      <c r="C4" s="146"/>
      <c r="D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AA4" s="148" t="s">
        <v>200</v>
      </c>
      <c r="AB4" s="146"/>
      <c r="AC4" s="146"/>
      <c r="AE4" s="154" t="s">
        <v>201</v>
      </c>
      <c r="AF4" s="146"/>
      <c r="AG4" s="154" t="s">
        <v>202</v>
      </c>
      <c r="AH4" s="146"/>
      <c r="AI4" s="146"/>
      <c r="AJ4" s="146"/>
      <c r="AK4" s="146"/>
      <c r="AL4" s="90"/>
    </row>
    <row r="5" spans="1:43" ht="14.1" customHeight="1" x14ac:dyDescent="0.25">
      <c r="A5" s="89"/>
      <c r="B5" s="146"/>
      <c r="C5" s="146"/>
      <c r="D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AA5" s="148" t="s">
        <v>5</v>
      </c>
      <c r="AB5" s="146"/>
      <c r="AC5" s="146"/>
      <c r="AE5" s="154" t="s">
        <v>203</v>
      </c>
      <c r="AF5" s="146"/>
      <c r="AG5" s="146"/>
      <c r="AH5" s="146"/>
      <c r="AI5" s="146"/>
      <c r="AJ5" s="146"/>
      <c r="AL5" s="90"/>
    </row>
    <row r="6" spans="1:43" ht="0" hidden="1" customHeight="1" x14ac:dyDescent="0.25">
      <c r="A6" s="89"/>
      <c r="B6" s="146"/>
      <c r="C6" s="146"/>
      <c r="D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AL6" s="90"/>
    </row>
    <row r="7" spans="1:43" ht="4.3499999999999996" customHeight="1" x14ac:dyDescent="0.25">
      <c r="A7" s="89"/>
      <c r="B7" s="146"/>
      <c r="C7" s="146"/>
      <c r="D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AL7" s="90"/>
    </row>
    <row r="8" spans="1:43" ht="9.9499999999999993" customHeight="1" x14ac:dyDescent="0.25">
      <c r="A8" s="89"/>
      <c r="B8" s="146"/>
      <c r="C8" s="146"/>
      <c r="D8" s="146"/>
      <c r="AL8" s="90"/>
    </row>
    <row r="9" spans="1:43" ht="11.45" customHeight="1" x14ac:dyDescent="0.25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3"/>
    </row>
    <row r="10" spans="1:43" ht="9.9499999999999993" customHeight="1" x14ac:dyDescent="0.25"/>
    <row r="11" spans="1:43" x14ac:dyDescent="0.25">
      <c r="C11" s="182" t="s">
        <v>204</v>
      </c>
      <c r="D11" s="183"/>
      <c r="E11" s="183"/>
      <c r="F11" s="183"/>
      <c r="G11" s="183"/>
      <c r="H11" s="183"/>
      <c r="I11" s="183"/>
      <c r="J11" s="184"/>
      <c r="K11" s="185" t="s">
        <v>8</v>
      </c>
      <c r="L11" s="146"/>
      <c r="M11" s="146"/>
      <c r="N11" s="146"/>
      <c r="O11" s="94" t="s">
        <v>13</v>
      </c>
      <c r="P11" s="94" t="s">
        <v>13</v>
      </c>
      <c r="Q11" s="94" t="s">
        <v>13</v>
      </c>
      <c r="R11" s="182" t="s">
        <v>205</v>
      </c>
      <c r="S11" s="183"/>
      <c r="T11" s="183"/>
      <c r="U11" s="183"/>
      <c r="V11" s="183"/>
      <c r="W11" s="184"/>
      <c r="X11" s="185" t="s">
        <v>206</v>
      </c>
      <c r="Y11" s="146"/>
      <c r="Z11" s="146"/>
      <c r="AA11" s="146"/>
      <c r="AB11" s="146"/>
      <c r="AC11" s="146"/>
      <c r="AD11" s="146"/>
      <c r="AE11" s="146"/>
      <c r="AF11" s="185" t="s">
        <v>13</v>
      </c>
      <c r="AG11" s="146"/>
      <c r="AH11" s="146"/>
      <c r="AI11" s="146"/>
      <c r="AJ11" s="154" t="s">
        <v>13</v>
      </c>
      <c r="AK11" s="146"/>
      <c r="AL11" s="146"/>
      <c r="AM11" s="146"/>
      <c r="AN11" s="2" t="s">
        <v>13</v>
      </c>
      <c r="AO11" s="2" t="s">
        <v>13</v>
      </c>
      <c r="AP11" s="2" t="s">
        <v>13</v>
      </c>
      <c r="AQ11" s="2" t="s">
        <v>13</v>
      </c>
    </row>
    <row r="12" spans="1:43" x14ac:dyDescent="0.25">
      <c r="C12" s="182" t="s">
        <v>207</v>
      </c>
      <c r="D12" s="183"/>
      <c r="E12" s="183"/>
      <c r="F12" s="183"/>
      <c r="G12" s="183"/>
      <c r="H12" s="183"/>
      <c r="I12" s="183"/>
      <c r="J12" s="184"/>
      <c r="K12" s="185" t="s">
        <v>208</v>
      </c>
      <c r="L12" s="146"/>
      <c r="M12" s="146"/>
      <c r="N12" s="146"/>
      <c r="O12" s="94" t="s">
        <v>13</v>
      </c>
      <c r="P12" s="94" t="s">
        <v>13</v>
      </c>
      <c r="Q12" s="94" t="s">
        <v>13</v>
      </c>
      <c r="R12" s="182" t="s">
        <v>209</v>
      </c>
      <c r="S12" s="183"/>
      <c r="T12" s="183"/>
      <c r="U12" s="183"/>
      <c r="V12" s="183"/>
      <c r="W12" s="184"/>
      <c r="X12" s="185" t="s">
        <v>210</v>
      </c>
      <c r="Y12" s="146"/>
      <c r="Z12" s="146"/>
      <c r="AA12" s="146"/>
      <c r="AB12" s="146"/>
      <c r="AC12" s="146"/>
      <c r="AD12" s="146"/>
      <c r="AE12" s="146"/>
      <c r="AF12" s="185" t="s">
        <v>13</v>
      </c>
      <c r="AG12" s="146"/>
      <c r="AH12" s="146"/>
      <c r="AI12" s="146"/>
      <c r="AJ12" s="146"/>
      <c r="AK12" s="146"/>
      <c r="AL12" s="146"/>
      <c r="AM12" s="146"/>
      <c r="AN12" s="2" t="s">
        <v>13</v>
      </c>
      <c r="AO12" s="2" t="s">
        <v>13</v>
      </c>
      <c r="AP12" s="2" t="s">
        <v>13</v>
      </c>
      <c r="AQ12" s="2" t="s">
        <v>13</v>
      </c>
    </row>
    <row r="13" spans="1:43" ht="18" customHeight="1" x14ac:dyDescent="0.25">
      <c r="C13" s="182" t="s">
        <v>211</v>
      </c>
      <c r="D13" s="183"/>
      <c r="E13" s="183"/>
      <c r="F13" s="183"/>
      <c r="G13" s="183"/>
      <c r="H13" s="183"/>
      <c r="I13" s="183"/>
      <c r="J13" s="184"/>
      <c r="K13" s="185" t="s">
        <v>212</v>
      </c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</row>
    <row r="14" spans="1:43" x14ac:dyDescent="0.25">
      <c r="C14" s="182" t="s">
        <v>213</v>
      </c>
      <c r="D14" s="183"/>
      <c r="E14" s="183"/>
      <c r="F14" s="183"/>
      <c r="G14" s="183"/>
      <c r="H14" s="183"/>
      <c r="I14" s="183"/>
      <c r="J14" s="184"/>
      <c r="K14" s="185" t="s">
        <v>214</v>
      </c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2" t="s">
        <v>13</v>
      </c>
    </row>
    <row r="15" spans="1:43" x14ac:dyDescent="0.25">
      <c r="C15" s="182" t="s">
        <v>215</v>
      </c>
      <c r="D15" s="183"/>
      <c r="E15" s="183"/>
      <c r="F15" s="183"/>
      <c r="G15" s="183"/>
      <c r="H15" s="183"/>
      <c r="I15" s="183"/>
      <c r="J15" s="184"/>
      <c r="K15" s="185" t="s">
        <v>216</v>
      </c>
      <c r="L15" s="146"/>
      <c r="M15" s="146"/>
      <c r="N15" s="146"/>
      <c r="O15" s="94" t="s">
        <v>13</v>
      </c>
      <c r="P15" s="94" t="s">
        <v>13</v>
      </c>
      <c r="Q15" s="94" t="s">
        <v>13</v>
      </c>
      <c r="R15" s="186" t="s">
        <v>217</v>
      </c>
      <c r="S15" s="146"/>
      <c r="T15" s="146"/>
      <c r="U15" s="146"/>
      <c r="V15" s="146"/>
      <c r="W15" s="146"/>
      <c r="X15" s="185" t="s">
        <v>218</v>
      </c>
      <c r="Y15" s="146"/>
      <c r="Z15" s="146"/>
      <c r="AA15" s="146"/>
      <c r="AB15" s="146"/>
      <c r="AC15" s="146"/>
      <c r="AD15" s="146"/>
      <c r="AE15" s="146"/>
      <c r="AF15" s="185" t="s">
        <v>13</v>
      </c>
      <c r="AG15" s="146"/>
      <c r="AH15" s="146"/>
      <c r="AI15" s="146"/>
      <c r="AJ15" s="185" t="s">
        <v>13</v>
      </c>
      <c r="AK15" s="146"/>
      <c r="AL15" s="146"/>
      <c r="AM15" s="146"/>
      <c r="AN15" s="94" t="s">
        <v>13</v>
      </c>
      <c r="AO15" s="94" t="s">
        <v>13</v>
      </c>
      <c r="AP15" s="94" t="s">
        <v>13</v>
      </c>
      <c r="AQ15" s="2" t="s">
        <v>13</v>
      </c>
    </row>
    <row r="16" spans="1:43" x14ac:dyDescent="0.25">
      <c r="C16" s="2" t="s">
        <v>13</v>
      </c>
      <c r="D16" s="154" t="s">
        <v>13</v>
      </c>
      <c r="E16" s="146"/>
      <c r="F16" s="146"/>
      <c r="G16" s="2" t="s">
        <v>13</v>
      </c>
      <c r="H16" s="2" t="s">
        <v>13</v>
      </c>
      <c r="I16" s="2" t="s">
        <v>13</v>
      </c>
      <c r="J16" s="2" t="s">
        <v>13</v>
      </c>
      <c r="K16" s="2" t="s">
        <v>13</v>
      </c>
      <c r="L16" s="2" t="s">
        <v>13</v>
      </c>
      <c r="M16" s="2" t="s">
        <v>13</v>
      </c>
      <c r="N16" s="2" t="s">
        <v>13</v>
      </c>
      <c r="O16" s="2" t="s">
        <v>13</v>
      </c>
      <c r="P16" s="2" t="s">
        <v>13</v>
      </c>
      <c r="Q16" s="2" t="s">
        <v>13</v>
      </c>
      <c r="R16" s="2" t="s">
        <v>13</v>
      </c>
      <c r="S16" s="2" t="s">
        <v>13</v>
      </c>
      <c r="T16" s="2" t="s">
        <v>13</v>
      </c>
      <c r="U16" s="2" t="s">
        <v>13</v>
      </c>
      <c r="V16" s="2" t="s">
        <v>13</v>
      </c>
      <c r="W16" s="2" t="s">
        <v>13</v>
      </c>
      <c r="X16" s="2" t="s">
        <v>13</v>
      </c>
      <c r="Y16" s="154" t="s">
        <v>13</v>
      </c>
      <c r="Z16" s="146"/>
      <c r="AA16" s="146"/>
      <c r="AB16" s="2" t="s">
        <v>13</v>
      </c>
      <c r="AC16" s="154" t="s">
        <v>13</v>
      </c>
      <c r="AD16" s="146"/>
      <c r="AE16" s="146"/>
      <c r="AF16" s="154" t="s">
        <v>13</v>
      </c>
      <c r="AG16" s="146"/>
      <c r="AH16" s="2" t="s">
        <v>13</v>
      </c>
      <c r="AI16" s="2" t="s">
        <v>13</v>
      </c>
      <c r="AJ16" s="154" t="s">
        <v>13</v>
      </c>
      <c r="AK16" s="146"/>
      <c r="AL16" s="146"/>
      <c r="AM16" s="146"/>
      <c r="AN16" s="2" t="s">
        <v>13</v>
      </c>
      <c r="AO16" s="2" t="s">
        <v>13</v>
      </c>
      <c r="AP16" s="2" t="s">
        <v>13</v>
      </c>
      <c r="AQ16" s="2" t="s">
        <v>13</v>
      </c>
    </row>
    <row r="17" spans="3:43" ht="54" x14ac:dyDescent="0.25">
      <c r="C17" s="95" t="s">
        <v>219</v>
      </c>
      <c r="D17" s="179" t="s">
        <v>220</v>
      </c>
      <c r="E17" s="180"/>
      <c r="F17" s="181"/>
      <c r="G17" s="95" t="s">
        <v>221</v>
      </c>
      <c r="H17" s="95" t="s">
        <v>222</v>
      </c>
      <c r="I17" s="95" t="s">
        <v>223</v>
      </c>
      <c r="J17" s="95" t="s">
        <v>224</v>
      </c>
      <c r="K17" s="95" t="s">
        <v>225</v>
      </c>
      <c r="L17" s="95" t="s">
        <v>226</v>
      </c>
      <c r="M17" s="95" t="s">
        <v>227</v>
      </c>
      <c r="N17" s="95" t="s">
        <v>228</v>
      </c>
      <c r="O17" s="95" t="s">
        <v>229</v>
      </c>
      <c r="P17" s="95" t="s">
        <v>230</v>
      </c>
      <c r="Q17" s="95" t="s">
        <v>231</v>
      </c>
      <c r="R17" s="95" t="s">
        <v>232</v>
      </c>
      <c r="S17" s="95" t="s">
        <v>233</v>
      </c>
      <c r="T17" s="95" t="s">
        <v>234</v>
      </c>
      <c r="U17" s="95" t="s">
        <v>235</v>
      </c>
      <c r="V17" s="95" t="s">
        <v>236</v>
      </c>
      <c r="W17" s="95" t="s">
        <v>237</v>
      </c>
      <c r="X17" s="95" t="s">
        <v>238</v>
      </c>
      <c r="Y17" s="179" t="s">
        <v>239</v>
      </c>
      <c r="Z17" s="180"/>
      <c r="AA17" s="181"/>
      <c r="AB17" s="95" t="s">
        <v>240</v>
      </c>
      <c r="AC17" s="179" t="s">
        <v>241</v>
      </c>
      <c r="AD17" s="180"/>
      <c r="AE17" s="181"/>
      <c r="AF17" s="179" t="s">
        <v>242</v>
      </c>
      <c r="AG17" s="181"/>
      <c r="AH17" s="95" t="s">
        <v>243</v>
      </c>
      <c r="AI17" s="95" t="s">
        <v>244</v>
      </c>
      <c r="AJ17" s="179" t="s">
        <v>245</v>
      </c>
      <c r="AK17" s="180"/>
      <c r="AL17" s="180"/>
      <c r="AM17" s="181"/>
      <c r="AN17" s="95" t="s">
        <v>246</v>
      </c>
      <c r="AO17" s="95" t="s">
        <v>247</v>
      </c>
      <c r="AP17" s="95" t="s">
        <v>248</v>
      </c>
      <c r="AQ17" s="95" t="s">
        <v>249</v>
      </c>
    </row>
    <row r="18" spans="3:43" x14ac:dyDescent="0.25">
      <c r="C18" s="96" t="s">
        <v>201</v>
      </c>
      <c r="D18" s="176" t="s">
        <v>202</v>
      </c>
      <c r="E18" s="130"/>
      <c r="F18" s="130"/>
      <c r="G18" s="96" t="s">
        <v>250</v>
      </c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176"/>
      <c r="Z18" s="130"/>
      <c r="AA18" s="130"/>
      <c r="AB18" s="96"/>
      <c r="AC18" s="176" t="s">
        <v>251</v>
      </c>
      <c r="AD18" s="130"/>
      <c r="AE18" s="130"/>
      <c r="AF18" s="177">
        <v>1784015576</v>
      </c>
      <c r="AG18" s="130"/>
      <c r="AH18" s="97">
        <v>0</v>
      </c>
      <c r="AI18" s="100">
        <v>1784015576</v>
      </c>
      <c r="AJ18" s="177">
        <v>14656062.74</v>
      </c>
      <c r="AK18" s="130"/>
      <c r="AL18" s="130"/>
      <c r="AM18" s="130"/>
      <c r="AN18" s="100">
        <v>1306985280.1800001</v>
      </c>
      <c r="AO18" s="97">
        <v>0</v>
      </c>
      <c r="AP18" s="100">
        <v>1306985280.1800001</v>
      </c>
      <c r="AQ18" s="100">
        <v>477030295.81999999</v>
      </c>
    </row>
    <row r="19" spans="3:43" x14ac:dyDescent="0.25">
      <c r="C19" s="96"/>
      <c r="D19" s="176"/>
      <c r="E19" s="130"/>
      <c r="F19" s="130"/>
      <c r="G19" s="96" t="s">
        <v>250</v>
      </c>
      <c r="H19" s="96" t="s">
        <v>252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176"/>
      <c r="Z19" s="130"/>
      <c r="AA19" s="130"/>
      <c r="AB19" s="96"/>
      <c r="AC19" s="176" t="s">
        <v>251</v>
      </c>
      <c r="AD19" s="130"/>
      <c r="AE19" s="130"/>
      <c r="AF19" s="177">
        <v>1784015576</v>
      </c>
      <c r="AG19" s="130"/>
      <c r="AH19" s="97">
        <v>0</v>
      </c>
      <c r="AI19" s="100">
        <v>1784015576</v>
      </c>
      <c r="AJ19" s="177">
        <v>14656062.74</v>
      </c>
      <c r="AK19" s="130"/>
      <c r="AL19" s="130"/>
      <c r="AM19" s="130"/>
      <c r="AN19" s="100">
        <v>1306985280.1800001</v>
      </c>
      <c r="AO19" s="97">
        <v>0</v>
      </c>
      <c r="AP19" s="100">
        <v>1306985280.1800001</v>
      </c>
      <c r="AQ19" s="100">
        <v>477030295.81999999</v>
      </c>
    </row>
    <row r="20" spans="3:43" x14ac:dyDescent="0.25">
      <c r="C20" s="96"/>
      <c r="D20" s="176"/>
      <c r="E20" s="130"/>
      <c r="F20" s="130"/>
      <c r="G20" s="96" t="s">
        <v>250</v>
      </c>
      <c r="H20" s="96" t="s">
        <v>252</v>
      </c>
      <c r="I20" s="96" t="s">
        <v>48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176"/>
      <c r="Z20" s="130"/>
      <c r="AA20" s="130"/>
      <c r="AB20" s="96"/>
      <c r="AC20" s="176" t="s">
        <v>251</v>
      </c>
      <c r="AD20" s="130"/>
      <c r="AE20" s="130"/>
      <c r="AF20" s="177">
        <v>1784015576</v>
      </c>
      <c r="AG20" s="130"/>
      <c r="AH20" s="97">
        <v>0</v>
      </c>
      <c r="AI20" s="100">
        <v>1784015576</v>
      </c>
      <c r="AJ20" s="177">
        <v>14656062.74</v>
      </c>
      <c r="AK20" s="130"/>
      <c r="AL20" s="130"/>
      <c r="AM20" s="130"/>
      <c r="AN20" s="100">
        <v>1306985280.1800001</v>
      </c>
      <c r="AO20" s="97">
        <v>0</v>
      </c>
      <c r="AP20" s="100">
        <v>1306985280.1800001</v>
      </c>
      <c r="AQ20" s="100">
        <v>477030295.81999999</v>
      </c>
    </row>
    <row r="21" spans="3:43" x14ac:dyDescent="0.25">
      <c r="C21" s="96"/>
      <c r="D21" s="176"/>
      <c r="E21" s="130"/>
      <c r="F21" s="130"/>
      <c r="G21" s="96" t="s">
        <v>250</v>
      </c>
      <c r="H21" s="96" t="s">
        <v>252</v>
      </c>
      <c r="I21" s="96" t="s">
        <v>48</v>
      </c>
      <c r="J21" s="96" t="s">
        <v>252</v>
      </c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176"/>
      <c r="Z21" s="130"/>
      <c r="AA21" s="130"/>
      <c r="AB21" s="96"/>
      <c r="AC21" s="176" t="s">
        <v>253</v>
      </c>
      <c r="AD21" s="130"/>
      <c r="AE21" s="130"/>
      <c r="AF21" s="177">
        <v>511482931</v>
      </c>
      <c r="AG21" s="130"/>
      <c r="AH21" s="97">
        <v>0</v>
      </c>
      <c r="AI21" s="100">
        <v>511482931</v>
      </c>
      <c r="AJ21" s="177">
        <v>14656062.74</v>
      </c>
      <c r="AK21" s="130"/>
      <c r="AL21" s="130"/>
      <c r="AM21" s="130"/>
      <c r="AN21" s="100">
        <v>34452635.18</v>
      </c>
      <c r="AO21" s="97">
        <v>0</v>
      </c>
      <c r="AP21" s="100">
        <v>34452635.18</v>
      </c>
      <c r="AQ21" s="100">
        <v>477030295.81999999</v>
      </c>
    </row>
    <row r="22" spans="3:43" x14ac:dyDescent="0.25">
      <c r="C22" s="96"/>
      <c r="D22" s="176"/>
      <c r="E22" s="130"/>
      <c r="F22" s="130"/>
      <c r="G22" s="96" t="s">
        <v>250</v>
      </c>
      <c r="H22" s="96" t="s">
        <v>252</v>
      </c>
      <c r="I22" s="96" t="s">
        <v>48</v>
      </c>
      <c r="J22" s="96" t="s">
        <v>252</v>
      </c>
      <c r="K22" s="96" t="s">
        <v>74</v>
      </c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176"/>
      <c r="Z22" s="130"/>
      <c r="AA22" s="130"/>
      <c r="AB22" s="96"/>
      <c r="AC22" s="176" t="s">
        <v>254</v>
      </c>
      <c r="AD22" s="130"/>
      <c r="AE22" s="130"/>
      <c r="AF22" s="177">
        <v>511482931</v>
      </c>
      <c r="AG22" s="130"/>
      <c r="AH22" s="97">
        <v>0</v>
      </c>
      <c r="AI22" s="100">
        <v>511482931</v>
      </c>
      <c r="AJ22" s="177">
        <v>14656062.74</v>
      </c>
      <c r="AK22" s="130"/>
      <c r="AL22" s="130"/>
      <c r="AM22" s="130"/>
      <c r="AN22" s="100">
        <v>34452635.18</v>
      </c>
      <c r="AO22" s="97">
        <v>0</v>
      </c>
      <c r="AP22" s="100">
        <v>34452635.18</v>
      </c>
      <c r="AQ22" s="100">
        <v>477030295.81999999</v>
      </c>
    </row>
    <row r="23" spans="3:43" x14ac:dyDescent="0.25">
      <c r="C23" s="96"/>
      <c r="D23" s="176"/>
      <c r="E23" s="130"/>
      <c r="F23" s="130"/>
      <c r="G23" s="96" t="s">
        <v>250</v>
      </c>
      <c r="H23" s="96" t="s">
        <v>252</v>
      </c>
      <c r="I23" s="96" t="s">
        <v>48</v>
      </c>
      <c r="J23" s="96" t="s">
        <v>252</v>
      </c>
      <c r="K23" s="96" t="s">
        <v>74</v>
      </c>
      <c r="L23" s="96" t="s">
        <v>255</v>
      </c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176"/>
      <c r="Z23" s="130"/>
      <c r="AA23" s="130"/>
      <c r="AB23" s="96"/>
      <c r="AC23" s="176" t="s">
        <v>256</v>
      </c>
      <c r="AD23" s="130"/>
      <c r="AE23" s="130"/>
      <c r="AF23" s="177">
        <v>511482931</v>
      </c>
      <c r="AG23" s="130"/>
      <c r="AH23" s="97">
        <v>0</v>
      </c>
      <c r="AI23" s="100">
        <v>511482931</v>
      </c>
      <c r="AJ23" s="177">
        <v>14656062.74</v>
      </c>
      <c r="AK23" s="130"/>
      <c r="AL23" s="130"/>
      <c r="AM23" s="130"/>
      <c r="AN23" s="100">
        <v>34452635.18</v>
      </c>
      <c r="AO23" s="97">
        <v>0</v>
      </c>
      <c r="AP23" s="100">
        <v>34452635.18</v>
      </c>
      <c r="AQ23" s="100">
        <v>477030295.81999999</v>
      </c>
    </row>
    <row r="24" spans="3:43" x14ac:dyDescent="0.25">
      <c r="C24" s="96"/>
      <c r="D24" s="176"/>
      <c r="E24" s="130"/>
      <c r="F24" s="130"/>
      <c r="G24" s="96" t="s">
        <v>250</v>
      </c>
      <c r="H24" s="96" t="s">
        <v>252</v>
      </c>
      <c r="I24" s="96" t="s">
        <v>48</v>
      </c>
      <c r="J24" s="96" t="s">
        <v>159</v>
      </c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176"/>
      <c r="Z24" s="130"/>
      <c r="AA24" s="130"/>
      <c r="AB24" s="96"/>
      <c r="AC24" s="176" t="s">
        <v>257</v>
      </c>
      <c r="AD24" s="130"/>
      <c r="AE24" s="130"/>
      <c r="AF24" s="177">
        <v>1272532645</v>
      </c>
      <c r="AG24" s="130"/>
      <c r="AH24" s="97">
        <v>0</v>
      </c>
      <c r="AI24" s="100">
        <v>1272532645</v>
      </c>
      <c r="AJ24" s="178">
        <v>0</v>
      </c>
      <c r="AK24" s="130"/>
      <c r="AL24" s="130"/>
      <c r="AM24" s="130"/>
      <c r="AN24" s="100">
        <v>1272532645</v>
      </c>
      <c r="AO24" s="97">
        <v>0</v>
      </c>
      <c r="AP24" s="100">
        <v>1272532645</v>
      </c>
      <c r="AQ24" s="97">
        <v>0</v>
      </c>
    </row>
    <row r="25" spans="3:43" x14ac:dyDescent="0.25">
      <c r="C25" s="96"/>
      <c r="D25" s="176"/>
      <c r="E25" s="130"/>
      <c r="F25" s="130"/>
      <c r="G25" s="96" t="s">
        <v>250</v>
      </c>
      <c r="H25" s="96" t="s">
        <v>252</v>
      </c>
      <c r="I25" s="96" t="s">
        <v>48</v>
      </c>
      <c r="J25" s="96" t="s">
        <v>159</v>
      </c>
      <c r="K25" s="96" t="s">
        <v>74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176"/>
      <c r="Z25" s="130"/>
      <c r="AA25" s="130"/>
      <c r="AB25" s="96"/>
      <c r="AC25" s="176" t="s">
        <v>258</v>
      </c>
      <c r="AD25" s="130"/>
      <c r="AE25" s="130"/>
      <c r="AF25" s="177">
        <v>1272532645</v>
      </c>
      <c r="AG25" s="130"/>
      <c r="AH25" s="97">
        <v>0</v>
      </c>
      <c r="AI25" s="100">
        <v>1272532645</v>
      </c>
      <c r="AJ25" s="178">
        <v>0</v>
      </c>
      <c r="AK25" s="130"/>
      <c r="AL25" s="130"/>
      <c r="AM25" s="130"/>
      <c r="AN25" s="100">
        <v>1272532645</v>
      </c>
      <c r="AO25" s="97">
        <v>0</v>
      </c>
      <c r="AP25" s="100">
        <v>1272532645</v>
      </c>
      <c r="AQ25" s="97">
        <v>0</v>
      </c>
    </row>
    <row r="26" spans="3:43" ht="0" hidden="1" customHeight="1" x14ac:dyDescent="0.25"/>
  </sheetData>
  <mergeCells count="81">
    <mergeCell ref="F1:Y7"/>
    <mergeCell ref="B2:D8"/>
    <mergeCell ref="AA2:AC2"/>
    <mergeCell ref="AE2:AF2"/>
    <mergeCell ref="AG2:AK2"/>
    <mergeCell ref="AA4:AC4"/>
    <mergeCell ref="AE4:AF4"/>
    <mergeCell ref="AG4:AK4"/>
    <mergeCell ref="AA5:AC5"/>
    <mergeCell ref="AE5:AJ5"/>
    <mergeCell ref="C13:J13"/>
    <mergeCell ref="K13:AQ13"/>
    <mergeCell ref="C11:J11"/>
    <mergeCell ref="K11:N11"/>
    <mergeCell ref="R11:W11"/>
    <mergeCell ref="X11:AE11"/>
    <mergeCell ref="AF11:AI11"/>
    <mergeCell ref="AJ11:AM11"/>
    <mergeCell ref="C12:J12"/>
    <mergeCell ref="K12:N12"/>
    <mergeCell ref="R12:W12"/>
    <mergeCell ref="X12:AE12"/>
    <mergeCell ref="AF12:AM12"/>
    <mergeCell ref="C14:J14"/>
    <mergeCell ref="K14:AP14"/>
    <mergeCell ref="C15:J15"/>
    <mergeCell ref="K15:N15"/>
    <mergeCell ref="R15:W15"/>
    <mergeCell ref="X15:AE15"/>
    <mergeCell ref="AF15:AI15"/>
    <mergeCell ref="AJ15:AM15"/>
    <mergeCell ref="D17:F17"/>
    <mergeCell ref="Y17:AA17"/>
    <mergeCell ref="AC17:AE17"/>
    <mergeCell ref="AF17:AG17"/>
    <mergeCell ref="AJ17:AM17"/>
    <mergeCell ref="D16:F16"/>
    <mergeCell ref="Y16:AA16"/>
    <mergeCell ref="AC16:AE16"/>
    <mergeCell ref="AF16:AG16"/>
    <mergeCell ref="AJ16:AM16"/>
    <mergeCell ref="D19:F19"/>
    <mergeCell ref="Y19:AA19"/>
    <mergeCell ref="AC19:AE19"/>
    <mergeCell ref="AF19:AG19"/>
    <mergeCell ref="AJ19:AM19"/>
    <mergeCell ref="D18:F18"/>
    <mergeCell ref="Y18:AA18"/>
    <mergeCell ref="AC18:AE18"/>
    <mergeCell ref="AF18:AG18"/>
    <mergeCell ref="AJ18:AM18"/>
    <mergeCell ref="D21:F21"/>
    <mergeCell ref="Y21:AA21"/>
    <mergeCell ref="AC21:AE21"/>
    <mergeCell ref="AF21:AG21"/>
    <mergeCell ref="AJ21:AM21"/>
    <mergeCell ref="D20:F20"/>
    <mergeCell ref="Y20:AA20"/>
    <mergeCell ref="AC20:AE20"/>
    <mergeCell ref="AF20:AG20"/>
    <mergeCell ref="AJ20:AM20"/>
    <mergeCell ref="D23:F23"/>
    <mergeCell ref="Y23:AA23"/>
    <mergeCell ref="AC23:AE23"/>
    <mergeCell ref="AF23:AG23"/>
    <mergeCell ref="AJ23:AM23"/>
    <mergeCell ref="D22:F22"/>
    <mergeCell ref="Y22:AA22"/>
    <mergeCell ref="AC22:AE22"/>
    <mergeCell ref="AF22:AG22"/>
    <mergeCell ref="AJ22:AM22"/>
    <mergeCell ref="D25:F25"/>
    <mergeCell ref="Y25:AA25"/>
    <mergeCell ref="AC25:AE25"/>
    <mergeCell ref="AF25:AG25"/>
    <mergeCell ref="AJ25:AM25"/>
    <mergeCell ref="D24:F24"/>
    <mergeCell ref="Y24:AA24"/>
    <mergeCell ref="AC24:AE24"/>
    <mergeCell ref="AF24:AG24"/>
    <mergeCell ref="AJ24:AM24"/>
  </mergeCells>
  <pageMargins left="0.86614173228346503" right="3.9370078740157501E-2" top="0.78740157480314998" bottom="0.74678346456692901" header="0.78740157480314998" footer="0.39370078740157499"/>
  <pageSetup paperSize="0" orientation="landscape" horizontalDpi="300" verticalDpi="300"/>
  <headerFooter alignWithMargins="0">
    <oddFooter>&amp;R&amp;"Arial,Regular"&amp;8&amp;P 
&amp;"-,Regular"de 
&amp;"-,Regular"&amp;N 
&amp;"-,Regular"Página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1BC3E-B5F1-4B84-A821-A2D670B99D9C}">
  <sheetPr>
    <tabColor theme="4" tint="-0.249977111117893"/>
  </sheetPr>
  <dimension ref="A1:L28"/>
  <sheetViews>
    <sheetView workbookViewId="0">
      <selection activeCell="I7" sqref="I7:L28"/>
    </sheetView>
  </sheetViews>
  <sheetFormatPr baseColWidth="10" defaultColWidth="11.42578125" defaultRowHeight="15" x14ac:dyDescent="0.25"/>
  <cols>
    <col min="1" max="1" width="27.42578125" style="99" customWidth="1"/>
    <col min="2" max="2" width="24" style="99" customWidth="1"/>
    <col min="3" max="3" width="21.42578125" style="99" customWidth="1"/>
    <col min="4" max="4" width="22.140625" style="99" customWidth="1"/>
    <col min="5" max="5" width="22.42578125" style="99" customWidth="1"/>
    <col min="6" max="16384" width="11.42578125" style="99"/>
  </cols>
  <sheetData>
    <row r="1" spans="1:12" ht="18.75" thickBot="1" x14ac:dyDescent="0.3">
      <c r="A1" s="189" t="s">
        <v>259</v>
      </c>
      <c r="B1" s="189"/>
      <c r="C1" s="189"/>
      <c r="D1" s="189"/>
      <c r="E1" s="189"/>
      <c r="F1" s="98"/>
      <c r="G1" s="98"/>
    </row>
    <row r="2" spans="1:12" s="111" customFormat="1" ht="81.75" customHeight="1" thickBot="1" x14ac:dyDescent="0.3">
      <c r="A2" s="107" t="s">
        <v>220</v>
      </c>
      <c r="B2" s="108" t="s">
        <v>242</v>
      </c>
      <c r="C2" s="109" t="s">
        <v>246</v>
      </c>
      <c r="D2" s="110" t="s">
        <v>249</v>
      </c>
      <c r="E2" s="107" t="s">
        <v>260</v>
      </c>
    </row>
    <row r="3" spans="1:12" ht="33" customHeight="1" x14ac:dyDescent="0.25">
      <c r="A3" s="63" t="s">
        <v>256</v>
      </c>
      <c r="B3" s="58">
        <f>+'EJEC. INGRES.'!AF23/1000000</f>
        <v>511.48293100000001</v>
      </c>
      <c r="C3" s="36">
        <f>'EJEC. INGRES.'!AN23/1000000</f>
        <v>34.452635180000001</v>
      </c>
      <c r="D3" s="48">
        <f>'EJEC. INGRES.'!AQ23/1000000</f>
        <v>477.03029581999999</v>
      </c>
      <c r="E3" s="105">
        <f>C3/B3</f>
        <v>6.7358328287987393E-2</v>
      </c>
    </row>
    <row r="4" spans="1:12" ht="33" customHeight="1" thickBot="1" x14ac:dyDescent="0.3">
      <c r="A4" s="103" t="s">
        <v>258</v>
      </c>
      <c r="B4" s="102">
        <f>'EJEC. INGRES.'!AF25/1000000</f>
        <v>1272.532645</v>
      </c>
      <c r="C4" s="101">
        <f>'EJEC. INGRES.'!AN25/1000000</f>
        <v>1272.532645</v>
      </c>
      <c r="D4" s="104">
        <f>'EJEC. INGRES.'!AQ25/1000000</f>
        <v>0</v>
      </c>
      <c r="E4" s="106">
        <v>0</v>
      </c>
    </row>
    <row r="7" spans="1:12" x14ac:dyDescent="0.25">
      <c r="I7" s="190" t="s">
        <v>261</v>
      </c>
      <c r="J7" s="190"/>
      <c r="K7" s="190"/>
      <c r="L7" s="190"/>
    </row>
    <row r="8" spans="1:12" x14ac:dyDescent="0.25">
      <c r="I8" s="190"/>
      <c r="J8" s="190"/>
      <c r="K8" s="190"/>
      <c r="L8" s="190"/>
    </row>
    <row r="9" spans="1:12" x14ac:dyDescent="0.25">
      <c r="I9" s="190"/>
      <c r="J9" s="190"/>
      <c r="K9" s="190"/>
      <c r="L9" s="190"/>
    </row>
    <row r="10" spans="1:12" x14ac:dyDescent="0.25">
      <c r="I10" s="190"/>
      <c r="J10" s="190"/>
      <c r="K10" s="190"/>
      <c r="L10" s="190"/>
    </row>
    <row r="11" spans="1:12" x14ac:dyDescent="0.25">
      <c r="I11" s="190"/>
      <c r="J11" s="190"/>
      <c r="K11" s="190"/>
      <c r="L11" s="190"/>
    </row>
    <row r="12" spans="1:12" x14ac:dyDescent="0.25">
      <c r="I12" s="190"/>
      <c r="J12" s="190"/>
      <c r="K12" s="190"/>
      <c r="L12" s="190"/>
    </row>
    <row r="13" spans="1:12" x14ac:dyDescent="0.25">
      <c r="I13" s="190"/>
      <c r="J13" s="190"/>
      <c r="K13" s="190"/>
      <c r="L13" s="190"/>
    </row>
    <row r="14" spans="1:12" x14ac:dyDescent="0.25">
      <c r="I14" s="190"/>
      <c r="J14" s="190"/>
      <c r="K14" s="190"/>
      <c r="L14" s="190"/>
    </row>
    <row r="15" spans="1:12" x14ac:dyDescent="0.25">
      <c r="I15" s="190"/>
      <c r="J15" s="190"/>
      <c r="K15" s="190"/>
      <c r="L15" s="190"/>
    </row>
    <row r="16" spans="1:12" x14ac:dyDescent="0.25">
      <c r="I16" s="190"/>
      <c r="J16" s="190"/>
      <c r="K16" s="190"/>
      <c r="L16" s="190"/>
    </row>
    <row r="17" spans="9:12" x14ac:dyDescent="0.25">
      <c r="I17" s="190"/>
      <c r="J17" s="190"/>
      <c r="K17" s="190"/>
      <c r="L17" s="190"/>
    </row>
    <row r="18" spans="9:12" x14ac:dyDescent="0.25">
      <c r="I18" s="190"/>
      <c r="J18" s="190"/>
      <c r="K18" s="190"/>
      <c r="L18" s="190"/>
    </row>
    <row r="19" spans="9:12" x14ac:dyDescent="0.25">
      <c r="I19" s="190"/>
      <c r="J19" s="190"/>
      <c r="K19" s="190"/>
      <c r="L19" s="190"/>
    </row>
    <row r="20" spans="9:12" x14ac:dyDescent="0.25">
      <c r="I20" s="190"/>
      <c r="J20" s="190"/>
      <c r="K20" s="190"/>
      <c r="L20" s="190"/>
    </row>
    <row r="21" spans="9:12" x14ac:dyDescent="0.25">
      <c r="I21" s="190"/>
      <c r="J21" s="190"/>
      <c r="K21" s="190"/>
      <c r="L21" s="190"/>
    </row>
    <row r="22" spans="9:12" x14ac:dyDescent="0.25">
      <c r="I22" s="190"/>
      <c r="J22" s="190"/>
      <c r="K22" s="190"/>
      <c r="L22" s="190"/>
    </row>
    <row r="23" spans="9:12" x14ac:dyDescent="0.25">
      <c r="I23" s="190"/>
      <c r="J23" s="190"/>
      <c r="K23" s="190"/>
      <c r="L23" s="190"/>
    </row>
    <row r="24" spans="9:12" x14ac:dyDescent="0.25">
      <c r="I24" s="190"/>
      <c r="J24" s="190"/>
      <c r="K24" s="190"/>
      <c r="L24" s="190"/>
    </row>
    <row r="25" spans="9:12" x14ac:dyDescent="0.25">
      <c r="I25" s="190"/>
      <c r="J25" s="190"/>
      <c r="K25" s="190"/>
      <c r="L25" s="190"/>
    </row>
    <row r="26" spans="9:12" x14ac:dyDescent="0.25">
      <c r="I26" s="190"/>
      <c r="J26" s="190"/>
      <c r="K26" s="190"/>
      <c r="L26" s="190"/>
    </row>
    <row r="27" spans="9:12" x14ac:dyDescent="0.25">
      <c r="I27" s="190"/>
      <c r="J27" s="190"/>
      <c r="K27" s="190"/>
      <c r="L27" s="190"/>
    </row>
    <row r="28" spans="9:12" x14ac:dyDescent="0.25">
      <c r="I28" s="190"/>
      <c r="J28" s="190"/>
      <c r="K28" s="190"/>
      <c r="L28" s="190"/>
    </row>
  </sheetData>
  <mergeCells count="2">
    <mergeCell ref="A1:E1"/>
    <mergeCell ref="I7:L2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955e19-a42b-4e74-a6f0-9c4423dab0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4AB3A6D399214F9998C97467B44B97" ma:contentTypeVersion="16" ma:contentTypeDescription="Create a new document." ma:contentTypeScope="" ma:versionID="f0a65c711b901d65745242aa05765b36">
  <xsd:schema xmlns:xsd="http://www.w3.org/2001/XMLSchema" xmlns:xs="http://www.w3.org/2001/XMLSchema" xmlns:p="http://schemas.microsoft.com/office/2006/metadata/properties" xmlns:ns3="8e955e19-a42b-4e74-a6f0-9c4423dab016" xmlns:ns4="ca02151a-f957-41b7-9284-ad4c41341b90" targetNamespace="http://schemas.microsoft.com/office/2006/metadata/properties" ma:root="true" ma:fieldsID="a871975fb370a1857c82675b741f8138" ns3:_="" ns4:_="">
    <xsd:import namespace="8e955e19-a42b-4e74-a6f0-9c4423dab016"/>
    <xsd:import namespace="ca02151a-f957-41b7-9284-ad4c41341b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_activity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55e19-a42b-4e74-a6f0-9c4423dab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2151a-f957-41b7-9284-ad4c41341b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4BEB04-6172-4286-B177-23F073918C9C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8e955e19-a42b-4e74-a6f0-9c4423dab016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ca02151a-f957-41b7-9284-ad4c41341b90"/>
  </ds:schemaRefs>
</ds:datastoreItem>
</file>

<file path=customXml/itemProps2.xml><?xml version="1.0" encoding="utf-8"?>
<ds:datastoreItem xmlns:ds="http://schemas.openxmlformats.org/officeDocument/2006/customXml" ds:itemID="{A9AB9D60-610B-40EA-A435-3B7D14A4B2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FDEC7D-552A-4D6F-AA51-35EDFE376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955e19-a42b-4e74-a6f0-9c4423dab016"/>
    <ds:schemaRef ds:uri="ca02151a-f957-41b7-9284-ad4c41341b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EJEC. PRESUP.</vt:lpstr>
      <vt:lpstr>GRAF. EJECUC.</vt:lpstr>
      <vt:lpstr>EJEC. INGRES.</vt:lpstr>
      <vt:lpstr>GRAF. INGR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presupuesto</dc:creator>
  <cp:keywords/>
  <dc:description/>
  <cp:lastModifiedBy>Martha  Gomez</cp:lastModifiedBy>
  <cp:revision/>
  <dcterms:created xsi:type="dcterms:W3CDTF">2025-04-02T21:03:53Z</dcterms:created>
  <dcterms:modified xsi:type="dcterms:W3CDTF">2025-07-21T13:09:52Z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0x010100E94AB3A6D399214F9998C97467B44B97</vt:lpwstr>
  </property>
</Properties>
</file>