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C:\Users\kleon\Desktop\SEGUIMIENTOS PERH\PERH 2024\"/>
    </mc:Choice>
  </mc:AlternateContent>
  <xr:revisionPtr revIDLastSave="0" documentId="8_{FF296F97-9C67-430F-87B0-4427BA38DEC5}" xr6:coauthVersionLast="47" xr6:coauthVersionMax="47" xr10:uidLastSave="{00000000-0000-0000-0000-000000000000}"/>
  <bookViews>
    <workbookView xWindow="0" yWindow="0" windowWidth="24000" windowHeight="8625" xr2:uid="{E7F9B4E2-4CF3-4273-B145-8B79D54E6995}"/>
  </bookViews>
  <sheets>
    <sheet name="PLAN DE TRABAJO ANUAL" sheetId="1" r:id="rId1"/>
  </sheets>
  <definedNames>
    <definedName name="_xlnm.Print_Area" localSheetId="0">'PLAN DE TRABAJO ANUAL'!$A$1:$O$44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2" i="1"/>
  <c r="K18" i="1"/>
  <c r="K19" i="1"/>
  <c r="L18" i="1" s="1"/>
  <c r="K20" i="1"/>
  <c r="K21" i="1"/>
  <c r="K24" i="1"/>
  <c r="K25" i="1"/>
  <c r="K17" i="1"/>
  <c r="K16" i="1"/>
  <c r="H27" i="1"/>
  <c r="H36" i="1" s="1"/>
  <c r="I27" i="1"/>
  <c r="I36" i="1" s="1"/>
  <c r="J27" i="1"/>
  <c r="J37" i="1" s="1"/>
  <c r="H26" i="1"/>
  <c r="H35" i="1" s="1"/>
  <c r="I26" i="1"/>
  <c r="I35" i="1" s="1"/>
  <c r="J26" i="1"/>
  <c r="J35" i="1" s="1"/>
  <c r="G26" i="1"/>
  <c r="G35" i="1" s="1"/>
  <c r="G27" i="1"/>
  <c r="G36" i="1" s="1"/>
  <c r="L22" i="1" l="1"/>
  <c r="L24" i="1"/>
  <c r="K26" i="1"/>
  <c r="G37" i="1"/>
  <c r="L20" i="1"/>
  <c r="I37" i="1"/>
  <c r="K27" i="1"/>
  <c r="H37" i="1"/>
  <c r="K36" i="1"/>
  <c r="K35" i="1"/>
  <c r="L16" i="1"/>
  <c r="M16" i="1" l="1"/>
  <c r="K37" i="1"/>
</calcChain>
</file>

<file path=xl/sharedStrings.xml><?xml version="1.0" encoding="utf-8"?>
<sst xmlns="http://schemas.openxmlformats.org/spreadsheetml/2006/main" count="80" uniqueCount="66">
  <si>
    <t>SEGUIMIENTO PLANES INSTITUCIONALES GESTION HUMANA</t>
  </si>
  <si>
    <t>Código:SG-112-GH-FM-0157</t>
  </si>
  <si>
    <t>Versión: 0001</t>
  </si>
  <si>
    <t>Vigencia: 08/04/2024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</si>
  <si>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</si>
  <si>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</si>
  <si>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</si>
  <si>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</si>
  <si>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</si>
  <si>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</si>
  <si>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Grupo Gestión Humana y de la Información.</t>
  </si>
  <si>
    <t>1. OBJETIVO</t>
  </si>
  <si>
    <t>Realizar seguimiento a los planes del Grupo de Gestion Humana y de la Información, enmarcados dentro del Plan Estrategico de Recursos Humanos 2023-2026</t>
  </si>
  <si>
    <t>2. ALCANCE</t>
  </si>
  <si>
    <t>Aplica para todos los planes del Grupo de Gestion Humana y de la Información del Instituto Nacional para Ciegos.</t>
  </si>
  <si>
    <t>3. METAS</t>
  </si>
  <si>
    <t>Cumplir el 90% de las actividades planteadas.</t>
  </si>
  <si>
    <t>4.  CRONOGRAMA</t>
  </si>
  <si>
    <t>DEPENDENCIA</t>
  </si>
  <si>
    <t xml:space="preserve">ACTIVIDAD  </t>
  </si>
  <si>
    <t xml:space="preserve">ENTREGABLE </t>
  </si>
  <si>
    <t>PERIODICIDAD</t>
  </si>
  <si>
    <t>TRIMESTRE</t>
  </si>
  <si>
    <t>TOTAL</t>
  </si>
  <si>
    <t>% 
CUMPLIMIENTO Actividad / Fase</t>
  </si>
  <si>
    <t>RESPONSABLE</t>
  </si>
  <si>
    <t>OBSERVACIONES</t>
  </si>
  <si>
    <t>Gestion Humana y de la Informacion</t>
  </si>
  <si>
    <t>Plan de Formación y Capacitación 2024</t>
  </si>
  <si>
    <t>Trimestral</t>
  </si>
  <si>
    <t>P*</t>
  </si>
  <si>
    <t>E*</t>
  </si>
  <si>
    <t>Plan de Previsión de Recursos Humanos 2024</t>
  </si>
  <si>
    <t>Plan de Trabajo de Bienestar Laboral e Incentivos 2024</t>
  </si>
  <si>
    <t>Programa de Capacitaciones SG-SST 2024</t>
  </si>
  <si>
    <t>Plan de trabajo Anual SST 2024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</si>
  <si>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</si>
  <si>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</si>
  <si>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</si>
  <si>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</si>
  <si>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</si>
  <si>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</si>
  <si>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</si>
  <si>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</si>
  <si>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</si>
  <si>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</si>
  <si>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</si>
  <si>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 xml:space="preserve">TOTAL 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</si>
  <si>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</si>
  <si>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</si>
  <si>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</si>
  <si>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</si>
  <si>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</si>
  <si>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</si>
  <si>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</si>
  <si>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r>
      <t xml:space="preserve">PRIMER TRIMESTRE: </t>
    </r>
    <r>
      <rPr>
        <sz val="12"/>
        <rFont val="Arial"/>
        <family val="2"/>
      </rPr>
      <t>Se realiza una ejecucion del 89% del total de los planes, se evidencia que el plan con menor ejecucion es el Plan de Trabajo de Bienestar Laboral e Incentivos 2024 y que el plan con mayor ejecucion es el Plan de trabajo Anual SST 2024.</t>
    </r>
  </si>
  <si>
    <t>SEGUNDO TRIMESTRE:</t>
  </si>
  <si>
    <t>TERCER TRIMESTRE:</t>
  </si>
  <si>
    <t>CUARTO TRIMESTRE</t>
  </si>
  <si>
    <t>FIRMA</t>
  </si>
  <si>
    <t>Elaboró</t>
  </si>
  <si>
    <t>David Rincon Pabon</t>
  </si>
  <si>
    <t>Revisó</t>
  </si>
  <si>
    <t>Karen Daniela León González</t>
  </si>
  <si>
    <t>Aprobó</t>
  </si>
  <si>
    <t>Dr. Dario Javier Montañez Vargas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</si>
</sst>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1" fontId="6" fillId="0" borderId="18" xfId="0" applyNumberFormat="1" applyFont="1" applyBorder="1" applyAlignment="1" applyProtection="1">
      <alignment horizontal="center" vertical="center" wrapText="1"/>
      <protection locked="0"/>
    </xf>
    <xf numFmtId="1" fontId="6" fillId="0" borderId="19" xfId="0" applyNumberFormat="1" applyFont="1" applyBorder="1" applyAlignment="1" applyProtection="1">
      <alignment horizontal="center" vertical="center" wrapText="1"/>
      <protection locked="0"/>
    </xf>
    <xf numFmtId="1" fontId="6" fillId="0" borderId="20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17" xfId="0" applyNumberFormat="1" applyFont="1" applyBorder="1" applyAlignment="1" applyProtection="1">
      <alignment horizontal="center" vertical="center" wrapText="1"/>
      <protection locked="0"/>
    </xf>
    <xf numFmtId="9" fontId="13" fillId="0" borderId="4" xfId="4" applyFont="1" applyFill="1" applyBorder="1" applyAlignment="1" applyProtection="1">
      <alignment horizontal="center" vertical="center" wrapText="1"/>
    </xf>
    <xf numFmtId="9" fontId="13" fillId="0" borderId="8" xfId="4" applyFont="1" applyFill="1" applyBorder="1" applyAlignment="1" applyProtection="1">
      <alignment horizontal="center" vertical="center" wrapText="1"/>
    </xf>
    <xf numFmtId="9" fontId="13" fillId="0" borderId="2" xfId="4" applyFont="1" applyFill="1" applyBorder="1" applyAlignment="1" applyProtection="1">
      <alignment horizontal="center" vertical="center" wrapText="1"/>
    </xf>
    <xf numFmtId="9" fontId="3" fillId="0" borderId="2" xfId="4" applyFont="1" applyFill="1" applyBorder="1" applyAlignment="1" applyProtection="1">
      <alignment horizontal="center" vertical="center" wrapText="1"/>
    </xf>
    <xf numFmtId="9" fontId="3" fillId="0" borderId="1" xfId="4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1" fontId="3" fillId="0" borderId="18" xfId="0" applyNumberFormat="1" applyFont="1" applyBorder="1" applyAlignment="1" applyProtection="1">
      <alignment horizontal="center" vertical="center" wrapText="1"/>
      <protection locked="0"/>
    </xf>
    <xf numFmtId="1" fontId="3" fillId="0" borderId="19" xfId="0" applyNumberFormat="1" applyFont="1" applyBorder="1" applyAlignment="1" applyProtection="1">
      <alignment horizontal="center"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1" fontId="3" fillId="0" borderId="15" xfId="0" applyNumberFormat="1" applyFont="1" applyBorder="1" applyAlignment="1" applyProtection="1">
      <alignment horizontal="center" vertical="center" wrapText="1"/>
      <protection locked="0"/>
    </xf>
    <xf numFmtId="1" fontId="3" fillId="0" borderId="16" xfId="0" applyNumberFormat="1" applyFont="1" applyBorder="1" applyAlignment="1" applyProtection="1">
      <alignment horizontal="center" vertical="center" wrapText="1"/>
      <protection locked="0"/>
    </xf>
    <xf numFmtId="1" fontId="3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9" fillId="7" borderId="1" xfId="2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1" fontId="6" fillId="0" borderId="13" xfId="0" applyNumberFormat="1" applyFont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9" xfId="0" applyFont="1" applyBorder="1" applyAlignment="1">
      <alignment horizontal="left" vertical="center" wrapText="1"/>
    </xf>
    <xf numFmtId="1" fontId="2" fillId="8" borderId="4" xfId="0" applyNumberFormat="1" applyFont="1" applyFill="1" applyBorder="1" applyAlignment="1">
      <alignment horizontal="center" vertical="center" wrapText="1"/>
    </xf>
    <xf numFmtId="1" fontId="2" fillId="8" borderId="8" xfId="0" applyNumberFormat="1" applyFont="1" applyFill="1" applyBorder="1" applyAlignment="1">
      <alignment horizontal="center" vertical="center" wrapText="1"/>
    </xf>
    <xf numFmtId="1" fontId="2" fillId="8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7" borderId="5" xfId="2" applyFont="1" applyFill="1" applyBorder="1" applyAlignment="1">
      <alignment horizontal="center" vertical="center"/>
    </xf>
    <xf numFmtId="0" fontId="9" fillId="7" borderId="6" xfId="2" applyFont="1" applyFill="1" applyBorder="1" applyAlignment="1">
      <alignment horizontal="center" vertical="center"/>
    </xf>
    <xf numFmtId="0" fontId="9" fillId="7" borderId="7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9" fontId="2" fillId="6" borderId="5" xfId="4" applyFont="1" applyFill="1" applyBorder="1" applyAlignment="1" applyProtection="1">
      <alignment horizontal="center" vertical="center" wrapText="1"/>
    </xf>
    <xf numFmtId="9" fontId="2" fillId="6" borderId="6" xfId="4" applyFont="1" applyFill="1" applyBorder="1" applyAlignment="1" applyProtection="1">
      <alignment horizontal="center" vertical="center" wrapText="1"/>
    </xf>
    <xf numFmtId="9" fontId="2" fillId="6" borderId="7" xfId="4" applyFont="1" applyFill="1" applyBorder="1" applyAlignment="1" applyProtection="1">
      <alignment horizontal="center" vertical="center" wrapText="1"/>
    </xf>
  </cellXfs>
  <cellStyles count="5">
    <cellStyle name="Normal" xfId="0" builtinId="0"/>
    <cellStyle name="Normal 2" xfId="1" xr:uid="{0A7819F9-D282-48F9-937B-9A81FD3C2BD6}"/>
    <cellStyle name="Normal 6" xfId="2" xr:uid="{B8ACB14F-52AA-416C-99E1-B8679C2EBCA1}"/>
    <cellStyle name="Normal 6 2" xfId="3" xr:uid="{5DA5692C-A72A-4A50-8992-740285C25945}"/>
    <cellStyle name="Porcentaje" xfId="4" builtinId="5"/>
  </cellStyles>
  <dxfs count="14"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EJECUCION TRIMESTRAL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 TRIM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ANUAL'!$G$37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2-402B-9E1A-541432576F5C}"/>
            </c:ext>
          </c:extLst>
        </c:ser>
        <c:ser>
          <c:idx val="1"/>
          <c:order val="1"/>
          <c:tx>
            <c:v>2 TRIM</c:v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ANUAL'!$H$37</c:f>
              <c:numCache>
                <c:formatCode>0%</c:formatCode>
                <c:ptCount val="1"/>
                <c:pt idx="0">
                  <c:v>0.8392857142857143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2-402B-9E1A-541432576F5C}"/>
            </c:ext>
          </c:extLst>
        </c:ser>
        <c:ser>
          <c:idx val="2"/>
          <c:order val="2"/>
          <c:tx>
            <c:v>3 TRIM</c:v>
          </c:tx>
          <c:spPr>
            <a:solidFill>
              <a:srgbClr val="9BBB5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ANUAL'!$I$37</c:f>
              <c:numCache>
                <c:formatCode>0%</c:formatCode>
                <c:ptCount val="1"/>
                <c:pt idx="0">
                  <c:v>0.88461538461538458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92-402B-9E1A-541432576F5C}"/>
            </c:ext>
          </c:extLst>
        </c:ser>
        <c:ser>
          <c:idx val="3"/>
          <c:order val="3"/>
          <c:tx>
            <c:v>4 TRIM</c:v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ANUAL'!$J$37</c:f>
              <c:numCache>
                <c:formatCode>0%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2-402B-9E1A-541432576F5C}"/>
            </c:ext>
          </c:extLst>
        </c:ser>
        <c:ser>
          <c:idx val="4"/>
          <c:order val="4"/>
          <c:tx>
            <c:v>ANUAL</c:v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RESULTADO</c:v>
              </c:pt>
            </c:strLit>
          </c:cat>
          <c:val>
            <c:numRef>
              <c:f>'PLAN DE TRABAJO ANUAL'!$K$37</c:f>
              <c:numCache>
                <c:formatCode>0%</c:formatCode>
                <c:ptCount val="1"/>
                <c:pt idx="0">
                  <c:v>0.66402116402116407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92-402B-9E1A-541432576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30349968"/>
        <c:axId val="1"/>
      </c:barChart>
      <c:catAx>
        <c:axId val="11303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1303499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1</xdr:row>
      <xdr:rowOff>209550</xdr:rowOff>
    </xdr:from>
    <xdr:to>
      <xdr:col>1</xdr:col>
      <xdr:colOff>1619250</xdr:colOff>
      <xdr:row>3</xdr:row>
      <xdr:rowOff>352425</xdr:rowOff>
    </xdr:to>
    <xdr:pic>
      <xdr:nvPicPr>
        <xdr:cNvPr id="2270241" name="Imagen 3" descr="Logo institucional INCI">
          <a:extLst>
            <a:ext uri="{FF2B5EF4-FFF2-40B4-BE49-F238E27FC236}">
              <a16:creationId xmlns:a16="http://schemas.microsoft.com/office/drawing/2014/main" id="{BAB2C1AB-4263-7529-8F31-3CF88706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742950" y="609600"/>
          <a:ext cx="2819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447675</xdr:colOff>
      <xdr:row>32</xdr:row>
      <xdr:rowOff>76200</xdr:rowOff>
    </xdr:from>
    <xdr:to>
      <xdr:col>14</xdr:col>
      <xdr:colOff>3533775</xdr:colOff>
      <xdr:row>39</xdr:row>
      <xdr:rowOff>1181100</xdr:rowOff>
    </xdr:to>
    <xdr:graphicFrame macro="">
      <xdr:nvGraphicFramePr>
        <xdr:cNvPr id="2270242" name="Gráfico 1">
          <a:extLst>
            <a:ext uri="{FF2B5EF4-FFF2-40B4-BE49-F238E27FC236}">
              <a16:creationId xmlns:a16="http://schemas.microsoft.com/office/drawing/2014/main" id="{9118140B-A9B5-0C7F-CB76-2BD596335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284-ABDC-4501-A32C-4BCE5381775E}">
  <sheetPr>
    <pageSetUpPr fitToPage="1"/>
  </sheetPr>
  <dimension ref="A1:IO44"/>
  <sheetViews>
    <sheetView showGridLines="0" tabSelected="1" view="pageBreakPreview" topLeftCell="A10" zoomScale="60" zoomScaleNormal="60" workbookViewId="0">
      <selection activeCell="A13" sqref="A13:O25"/>
    </sheetView>
  </sheetViews>
  <sheetFormatPr defaultColWidth="9.140625" defaultRowHeight="15.75"/>
  <cols>
    <col min="1" max="1" width="29.140625" style="1" customWidth="1"/>
    <col min="2" max="2" width="37.7109375" style="6" customWidth="1"/>
    <col min="3" max="3" width="20.85546875" style="6" customWidth="1"/>
    <col min="4" max="4" width="69.85546875" style="6" customWidth="1"/>
    <col min="5" max="5" width="20.85546875" style="1" customWidth="1"/>
    <col min="6" max="6" width="6.42578125" style="1" customWidth="1"/>
    <col min="7" max="11" width="8.85546875" style="4" customWidth="1"/>
    <col min="12" max="12" width="13.7109375" style="1" customWidth="1"/>
    <col min="13" max="13" width="10.28515625" style="1" customWidth="1"/>
    <col min="14" max="14" width="22.42578125" style="1" customWidth="1"/>
    <col min="15" max="15" width="57.28515625" style="1" customWidth="1"/>
    <col min="16" max="256" width="11.42578125" style="1" customWidth="1"/>
    <col min="257" max="16384" width="9.140625" style="1"/>
  </cols>
  <sheetData>
    <row r="1" spans="1:15" ht="31.5" customHeight="1" thickBot="1">
      <c r="A1" s="21"/>
      <c r="B1" s="21"/>
      <c r="C1" s="21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1" t="s">
        <v>1</v>
      </c>
    </row>
    <row r="2" spans="1:15" ht="31.5" customHeight="1" thickBo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1" t="s">
        <v>2</v>
      </c>
    </row>
    <row r="3" spans="1:15" ht="31.5" customHeight="1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1" t="s">
        <v>3</v>
      </c>
    </row>
    <row r="4" spans="1:15" ht="31.5" customHeight="1" thickBot="1">
      <c r="A4" s="21"/>
      <c r="B4" s="21"/>
      <c r="C4" s="21" t="s">
        <v>4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11" t="s">
        <v>5</v>
      </c>
    </row>
    <row r="5" spans="1:15" ht="31.5" customHeight="1" thickBo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11" t="s">
        <v>6</v>
      </c>
    </row>
    <row r="6" spans="1:15" ht="31.5" customHeight="1" thickBo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11" t="s">
        <v>7</v>
      </c>
    </row>
    <row r="7" spans="1:15" ht="12" customHeight="1" thickBot="1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5" ht="45" customHeight="1" thickBot="1">
      <c r="A8" s="74" t="s">
        <v>8</v>
      </c>
      <c r="B8" s="74"/>
      <c r="C8" s="71">
        <v>2024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5" ht="45" customHeight="1" thickBot="1">
      <c r="A9" s="70" t="s">
        <v>9</v>
      </c>
      <c r="B9" s="70"/>
      <c r="C9" s="71" t="s">
        <v>10</v>
      </c>
      <c r="D9" s="71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1:15" ht="45" customHeight="1" thickBot="1">
      <c r="A10" s="70" t="s">
        <v>11</v>
      </c>
      <c r="B10" s="70"/>
      <c r="C10" s="71" t="s">
        <v>12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5" ht="45" customHeight="1" thickBot="1">
      <c r="A11" s="70" t="s">
        <v>13</v>
      </c>
      <c r="B11" s="70"/>
      <c r="C11" s="71" t="s">
        <v>14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ht="45" customHeight="1">
      <c r="A12" s="73" t="s">
        <v>15</v>
      </c>
      <c r="B12" s="73"/>
      <c r="C12" s="76" t="s">
        <v>16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1:15" ht="28.5" customHeight="1">
      <c r="A13" s="63" t="s">
        <v>17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ht="32.25" customHeight="1">
      <c r="A14" s="67" t="s">
        <v>18</v>
      </c>
      <c r="B14" s="65" t="s">
        <v>19</v>
      </c>
      <c r="C14" s="67"/>
      <c r="D14" s="67" t="s">
        <v>20</v>
      </c>
      <c r="E14" s="67" t="s">
        <v>21</v>
      </c>
      <c r="F14" s="67"/>
      <c r="G14" s="65" t="s">
        <v>22</v>
      </c>
      <c r="H14" s="65"/>
      <c r="I14" s="65"/>
      <c r="J14" s="65"/>
      <c r="K14" s="68" t="s">
        <v>23</v>
      </c>
      <c r="L14" s="65" t="s">
        <v>24</v>
      </c>
      <c r="M14" s="65"/>
      <c r="N14" s="66" t="s">
        <v>25</v>
      </c>
      <c r="O14" s="65" t="s">
        <v>26</v>
      </c>
    </row>
    <row r="15" spans="1:15" ht="32.25" customHeight="1">
      <c r="A15" s="67"/>
      <c r="B15" s="67"/>
      <c r="C15" s="67"/>
      <c r="D15" s="67"/>
      <c r="E15" s="67"/>
      <c r="F15" s="67"/>
      <c r="G15" s="14">
        <v>1</v>
      </c>
      <c r="H15" s="14">
        <v>2</v>
      </c>
      <c r="I15" s="14">
        <v>3</v>
      </c>
      <c r="J15" s="14">
        <v>4</v>
      </c>
      <c r="K15" s="69"/>
      <c r="L15" s="65"/>
      <c r="M15" s="65"/>
      <c r="N15" s="66"/>
      <c r="O15" s="65"/>
    </row>
    <row r="16" spans="1:15" s="3" customFormat="1" ht="24" customHeight="1" thickBot="1">
      <c r="A16" s="77" t="s">
        <v>27</v>
      </c>
      <c r="B16" s="50" t="s">
        <v>28</v>
      </c>
      <c r="C16" s="51"/>
      <c r="D16" s="52"/>
      <c r="E16" s="80" t="s">
        <v>29</v>
      </c>
      <c r="F16" s="12" t="s">
        <v>30</v>
      </c>
      <c r="G16" s="16">
        <v>7</v>
      </c>
      <c r="H16" s="13">
        <v>10</v>
      </c>
      <c r="I16" s="16">
        <v>6</v>
      </c>
      <c r="J16" s="16">
        <v>10</v>
      </c>
      <c r="K16" s="16">
        <f>SUM(G16:J16)</f>
        <v>33</v>
      </c>
      <c r="L16" s="33">
        <f>K17/K16</f>
        <v>0.72727272727272729</v>
      </c>
      <c r="M16" s="30">
        <f>AVERAGE(L16:L25)</f>
        <v>0.65133125272660153</v>
      </c>
      <c r="N16" s="82"/>
      <c r="O16" s="82"/>
    </row>
    <row r="17" spans="1:15" s="3" customFormat="1" ht="24" customHeight="1" thickBot="1">
      <c r="A17" s="78"/>
      <c r="B17" s="27"/>
      <c r="C17" s="28"/>
      <c r="D17" s="29"/>
      <c r="E17" s="81"/>
      <c r="F17" s="8" t="s">
        <v>31</v>
      </c>
      <c r="G17" s="7">
        <v>7</v>
      </c>
      <c r="H17" s="7">
        <v>10</v>
      </c>
      <c r="I17" s="7">
        <v>6</v>
      </c>
      <c r="J17" s="7">
        <v>1</v>
      </c>
      <c r="K17" s="7">
        <f>SUM(G17:J17)</f>
        <v>24</v>
      </c>
      <c r="L17" s="34"/>
      <c r="M17" s="31"/>
      <c r="N17" s="83"/>
      <c r="O17" s="83"/>
    </row>
    <row r="18" spans="1:15" s="3" customFormat="1" ht="24" customHeight="1" thickBot="1">
      <c r="A18" s="78"/>
      <c r="B18" s="24" t="s">
        <v>32</v>
      </c>
      <c r="C18" s="25"/>
      <c r="D18" s="26"/>
      <c r="E18" s="80" t="s">
        <v>29</v>
      </c>
      <c r="F18" s="12" t="s">
        <v>30</v>
      </c>
      <c r="G18" s="17">
        <v>2</v>
      </c>
      <c r="H18" s="17">
        <v>4</v>
      </c>
      <c r="I18" s="17">
        <v>4</v>
      </c>
      <c r="J18" s="17">
        <v>5</v>
      </c>
      <c r="K18" s="17">
        <f t="shared" ref="K18:K25" si="0">SUM(G18:J18)</f>
        <v>15</v>
      </c>
      <c r="L18" s="33">
        <f>K19/K18</f>
        <v>0.73333333333333328</v>
      </c>
      <c r="M18" s="31"/>
      <c r="N18" s="10"/>
      <c r="O18" s="10"/>
    </row>
    <row r="19" spans="1:15" s="3" customFormat="1" ht="24" customHeight="1" thickBot="1">
      <c r="A19" s="78"/>
      <c r="B19" s="27"/>
      <c r="C19" s="28"/>
      <c r="D19" s="29"/>
      <c r="E19" s="81"/>
      <c r="F19" s="8" t="s">
        <v>31</v>
      </c>
      <c r="G19" s="7">
        <v>2</v>
      </c>
      <c r="H19" s="7">
        <v>4</v>
      </c>
      <c r="I19" s="7">
        <v>4</v>
      </c>
      <c r="J19" s="7">
        <v>1</v>
      </c>
      <c r="K19" s="7">
        <f t="shared" si="0"/>
        <v>11</v>
      </c>
      <c r="L19" s="34"/>
      <c r="M19" s="31"/>
      <c r="N19" s="10"/>
      <c r="O19" s="10"/>
    </row>
    <row r="20" spans="1:15" s="3" customFormat="1" ht="24" customHeight="1" thickBot="1">
      <c r="A20" s="78"/>
      <c r="B20" s="24" t="s">
        <v>33</v>
      </c>
      <c r="C20" s="25"/>
      <c r="D20" s="26"/>
      <c r="E20" s="80" t="s">
        <v>29</v>
      </c>
      <c r="F20" s="9" t="s">
        <v>30</v>
      </c>
      <c r="G20" s="17">
        <v>10</v>
      </c>
      <c r="H20" s="17">
        <v>24</v>
      </c>
      <c r="I20" s="17">
        <v>13</v>
      </c>
      <c r="J20" s="17">
        <v>23</v>
      </c>
      <c r="K20" s="17">
        <f t="shared" si="0"/>
        <v>70</v>
      </c>
      <c r="L20" s="33">
        <f>K21/K20</f>
        <v>0.58571428571428574</v>
      </c>
      <c r="M20" s="31"/>
      <c r="N20" s="10"/>
      <c r="O20" s="10"/>
    </row>
    <row r="21" spans="1:15" s="3" customFormat="1" ht="24" customHeight="1" thickBot="1">
      <c r="A21" s="78"/>
      <c r="B21" s="27"/>
      <c r="C21" s="28"/>
      <c r="D21" s="29"/>
      <c r="E21" s="81"/>
      <c r="F21" s="8" t="s">
        <v>31</v>
      </c>
      <c r="G21" s="7">
        <v>10</v>
      </c>
      <c r="H21" s="7">
        <v>14</v>
      </c>
      <c r="I21" s="7">
        <v>12</v>
      </c>
      <c r="J21" s="7">
        <v>5</v>
      </c>
      <c r="K21" s="7">
        <f t="shared" si="0"/>
        <v>41</v>
      </c>
      <c r="L21" s="34"/>
      <c r="M21" s="31"/>
      <c r="N21" s="10"/>
      <c r="O21" s="10"/>
    </row>
    <row r="22" spans="1:15" s="3" customFormat="1" ht="24" customHeight="1" thickBot="1">
      <c r="A22" s="78"/>
      <c r="B22" s="24" t="s">
        <v>34</v>
      </c>
      <c r="C22" s="25"/>
      <c r="D22" s="26"/>
      <c r="E22" s="80" t="s">
        <v>29</v>
      </c>
      <c r="F22" s="9" t="s">
        <v>30</v>
      </c>
      <c r="G22" s="17">
        <v>6</v>
      </c>
      <c r="H22" s="17">
        <v>16</v>
      </c>
      <c r="I22" s="17">
        <v>15</v>
      </c>
      <c r="J22" s="17">
        <v>8</v>
      </c>
      <c r="K22" s="17">
        <f>SUM(G22:J22)</f>
        <v>45</v>
      </c>
      <c r="L22" s="33">
        <f>K23/K22</f>
        <v>0.57777777777777772</v>
      </c>
      <c r="M22" s="31"/>
      <c r="N22" s="10"/>
      <c r="O22" s="10"/>
    </row>
    <row r="23" spans="1:15" s="3" customFormat="1" ht="24" customHeight="1" thickBot="1">
      <c r="A23" s="78"/>
      <c r="B23" s="27"/>
      <c r="C23" s="28"/>
      <c r="D23" s="29"/>
      <c r="E23" s="81"/>
      <c r="F23" s="8" t="s">
        <v>31</v>
      </c>
      <c r="G23" s="7">
        <v>6</v>
      </c>
      <c r="H23" s="7">
        <v>13</v>
      </c>
      <c r="I23" s="7">
        <v>7</v>
      </c>
      <c r="J23" s="7">
        <v>0</v>
      </c>
      <c r="K23" s="7">
        <f>SUM(G23:J23)</f>
        <v>26</v>
      </c>
      <c r="L23" s="34"/>
      <c r="M23" s="31"/>
      <c r="N23" s="10"/>
      <c r="O23" s="10"/>
    </row>
    <row r="24" spans="1:15" s="3" customFormat="1" ht="24" customHeight="1" thickBot="1">
      <c r="A24" s="78"/>
      <c r="B24" s="24" t="s">
        <v>35</v>
      </c>
      <c r="C24" s="25"/>
      <c r="D24" s="26"/>
      <c r="E24" s="80" t="s">
        <v>29</v>
      </c>
      <c r="F24" s="9" t="s">
        <v>30</v>
      </c>
      <c r="G24" s="17">
        <v>43</v>
      </c>
      <c r="H24" s="17">
        <v>58</v>
      </c>
      <c r="I24" s="17">
        <v>40</v>
      </c>
      <c r="J24" s="17">
        <v>74</v>
      </c>
      <c r="K24" s="17">
        <f t="shared" si="0"/>
        <v>215</v>
      </c>
      <c r="L24" s="33">
        <f>K25/K24</f>
        <v>0.63255813953488371</v>
      </c>
      <c r="M24" s="31"/>
      <c r="N24" s="10"/>
      <c r="O24" s="10"/>
    </row>
    <row r="25" spans="1:15" s="3" customFormat="1" ht="24" customHeight="1" thickBot="1">
      <c r="A25" s="79"/>
      <c r="B25" s="27"/>
      <c r="C25" s="28"/>
      <c r="D25" s="29"/>
      <c r="E25" s="81"/>
      <c r="F25" s="8" t="s">
        <v>31</v>
      </c>
      <c r="G25" s="7">
        <v>43</v>
      </c>
      <c r="H25" s="7">
        <v>53</v>
      </c>
      <c r="I25" s="7">
        <v>40</v>
      </c>
      <c r="J25" s="7">
        <v>0</v>
      </c>
      <c r="K25" s="7">
        <f t="shared" si="0"/>
        <v>136</v>
      </c>
      <c r="L25" s="34"/>
      <c r="M25" s="32"/>
      <c r="N25" s="10"/>
      <c r="O25" s="10"/>
    </row>
    <row r="26" spans="1:15" ht="29.25" customHeight="1" thickBot="1">
      <c r="A26" s="23" t="s">
        <v>36</v>
      </c>
      <c r="B26" s="23"/>
      <c r="C26" s="23"/>
      <c r="D26" s="23"/>
      <c r="E26" s="23"/>
      <c r="F26" s="23"/>
      <c r="G26" s="7">
        <f>SUMIF($F16:$F25,"P*",G16:G25)</f>
        <v>68</v>
      </c>
      <c r="H26" s="7">
        <f>SUMIF($F16:$F25,"P*",H16:H25)</f>
        <v>112</v>
      </c>
      <c r="I26" s="7">
        <f>SUMIF($F16:$F25,"P*",I16:I25)</f>
        <v>78</v>
      </c>
      <c r="J26" s="7">
        <f>SUMIF($F16:$F25,"P*",J16:J25)</f>
        <v>120</v>
      </c>
      <c r="K26" s="7">
        <f>K16+K18+K20+K22+K24</f>
        <v>378</v>
      </c>
      <c r="L26" s="40"/>
      <c r="M26" s="41"/>
      <c r="N26" s="41"/>
      <c r="O26" s="42"/>
    </row>
    <row r="27" spans="1:15" ht="29.25" customHeight="1" thickBot="1">
      <c r="A27" s="36" t="s">
        <v>37</v>
      </c>
      <c r="B27" s="36"/>
      <c r="C27" s="36"/>
      <c r="D27" s="36"/>
      <c r="E27" s="36"/>
      <c r="F27" s="36"/>
      <c r="G27" s="7">
        <f>SUMIF($F16:$F25,"E*",G16:G25)</f>
        <v>68</v>
      </c>
      <c r="H27" s="7">
        <f>SUMIF($F16:$F25,"E*",H16:H25)</f>
        <v>94</v>
      </c>
      <c r="I27" s="7">
        <f>SUMIF($F16:$F25,"E*",I16:I25)</f>
        <v>69</v>
      </c>
      <c r="J27" s="7">
        <f>SUMIF($F16:$F25,"E*",J16:J25)</f>
        <v>7</v>
      </c>
      <c r="K27" s="7">
        <f>K17+K19+K21+K23+K25</f>
        <v>238</v>
      </c>
      <c r="L27" s="43"/>
      <c r="M27" s="44"/>
      <c r="N27" s="44"/>
      <c r="O27" s="45"/>
    </row>
    <row r="28" spans="1:15" s="2" customFormat="1" ht="52.5" customHeight="1" thickBot="1">
      <c r="A28" s="53" t="s">
        <v>38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1:15" ht="28.5" customHeight="1" thickBot="1">
      <c r="A29" s="37" t="s">
        <v>39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 ht="69.95" customHeight="1" thickBot="1">
      <c r="A30" s="35" t="s">
        <v>40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27.75" customHeight="1" thickBot="1">
      <c r="A31" s="37" t="s">
        <v>41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 ht="36" customHeight="1" thickBot="1">
      <c r="A32" s="39" t="s">
        <v>42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54" t="s">
        <v>43</v>
      </c>
      <c r="O32" s="54"/>
    </row>
    <row r="33" spans="1:249" ht="16.5" thickBot="1">
      <c r="A33" s="22" t="s">
        <v>44</v>
      </c>
      <c r="B33" s="22" t="s">
        <v>45</v>
      </c>
      <c r="C33" s="54" t="s">
        <v>46</v>
      </c>
      <c r="D33" s="54"/>
      <c r="E33" s="54"/>
      <c r="F33" s="54"/>
      <c r="G33" s="54" t="s">
        <v>22</v>
      </c>
      <c r="H33" s="54"/>
      <c r="I33" s="54"/>
      <c r="J33" s="54"/>
      <c r="K33" s="56" t="s">
        <v>47</v>
      </c>
      <c r="L33" s="57"/>
      <c r="M33" s="58"/>
      <c r="N33" s="55"/>
      <c r="O33" s="55"/>
    </row>
    <row r="34" spans="1:249" ht="16.5" thickBot="1">
      <c r="A34" s="22"/>
      <c r="B34" s="22"/>
      <c r="C34" s="54"/>
      <c r="D34" s="54"/>
      <c r="E34" s="54"/>
      <c r="F34" s="54"/>
      <c r="G34" s="15">
        <v>1</v>
      </c>
      <c r="H34" s="15">
        <v>2</v>
      </c>
      <c r="I34" s="15">
        <v>3</v>
      </c>
      <c r="J34" s="15">
        <v>4</v>
      </c>
      <c r="K34" s="59"/>
      <c r="L34" s="60"/>
      <c r="M34" s="61"/>
      <c r="N34" s="55"/>
      <c r="O34" s="55"/>
    </row>
    <row r="35" spans="1:249" ht="20.25" customHeight="1" thickBot="1">
      <c r="A35" s="22" t="s">
        <v>48</v>
      </c>
      <c r="B35" s="62" t="s">
        <v>49</v>
      </c>
      <c r="C35" s="20" t="s">
        <v>50</v>
      </c>
      <c r="D35" s="20"/>
      <c r="E35" s="20"/>
      <c r="F35" s="20"/>
      <c r="G35" s="19">
        <f>G26</f>
        <v>68</v>
      </c>
      <c r="H35" s="19">
        <f>H26</f>
        <v>112</v>
      </c>
      <c r="I35" s="19">
        <f>I26</f>
        <v>78</v>
      </c>
      <c r="J35" s="19">
        <f>J26</f>
        <v>120</v>
      </c>
      <c r="K35" s="84">
        <f>SUM(G35:J35)</f>
        <v>378</v>
      </c>
      <c r="L35" s="85"/>
      <c r="M35" s="86"/>
      <c r="N35" s="55"/>
      <c r="O35" s="55"/>
    </row>
    <row r="36" spans="1:249" ht="20.25" customHeight="1" thickBot="1">
      <c r="A36" s="22"/>
      <c r="B36" s="62"/>
      <c r="C36" s="20" t="s">
        <v>51</v>
      </c>
      <c r="D36" s="20"/>
      <c r="E36" s="20"/>
      <c r="F36" s="20"/>
      <c r="G36" s="19">
        <f>G27</f>
        <v>68</v>
      </c>
      <c r="H36" s="19">
        <f>H27</f>
        <v>94</v>
      </c>
      <c r="I36" s="19">
        <f>I27</f>
        <v>69</v>
      </c>
      <c r="J36" s="19">
        <v>20</v>
      </c>
      <c r="K36" s="84">
        <f>SUM(G36:J36)</f>
        <v>251</v>
      </c>
      <c r="L36" s="85"/>
      <c r="M36" s="86"/>
      <c r="N36" s="55"/>
      <c r="O36" s="55"/>
    </row>
    <row r="37" spans="1:249" s="2" customFormat="1" ht="20.25" customHeight="1" thickBot="1">
      <c r="A37" s="22"/>
      <c r="B37" s="62"/>
      <c r="C37" s="54" t="s">
        <v>52</v>
      </c>
      <c r="D37" s="54"/>
      <c r="E37" s="54"/>
      <c r="F37" s="54"/>
      <c r="G37" s="18">
        <f>IFERROR(IF(G35&lt;1,"",IF((G36/G35)&gt;1,1,(G36/G35))),0)</f>
        <v>1</v>
      </c>
      <c r="H37" s="18">
        <f>IFERROR(IF(H35&lt;1,"",IF((H36/H35)&gt;1,1,(H36/H35))),0)</f>
        <v>0.8392857142857143</v>
      </c>
      <c r="I37" s="18">
        <f>IFERROR(IF(I35&lt;1,"",IF((I36/I35)&gt;1,1,(I36/I35))),0)</f>
        <v>0.88461538461538458</v>
      </c>
      <c r="J37" s="18">
        <f>J27</f>
        <v>7</v>
      </c>
      <c r="K37" s="94">
        <f>IFERROR(K36/K35,0)</f>
        <v>0.66402116402116407</v>
      </c>
      <c r="L37" s="95"/>
      <c r="M37" s="96"/>
      <c r="N37" s="55"/>
      <c r="O37" s="55"/>
    </row>
    <row r="38" spans="1:249" s="2" customFormat="1" ht="20.25" customHeight="1" thickBot="1">
      <c r="A38" s="22"/>
      <c r="B38" s="62"/>
      <c r="C38" s="54" t="s">
        <v>53</v>
      </c>
      <c r="D38" s="54"/>
      <c r="E38" s="54"/>
      <c r="F38" s="54"/>
      <c r="G38" s="18">
        <v>0.9</v>
      </c>
      <c r="H38" s="18">
        <v>0.9</v>
      </c>
      <c r="I38" s="18">
        <v>0.9</v>
      </c>
      <c r="J38" s="18">
        <v>0.9</v>
      </c>
      <c r="K38" s="94">
        <v>0.9</v>
      </c>
      <c r="L38" s="95"/>
      <c r="M38" s="96"/>
      <c r="N38" s="55"/>
      <c r="O38" s="55"/>
    </row>
    <row r="39" spans="1:249" ht="16.5" thickBot="1">
      <c r="A39" s="54" t="s">
        <v>54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5"/>
      <c r="O39" s="55"/>
    </row>
    <row r="40" spans="1:249" ht="99.95" customHeight="1" thickBot="1">
      <c r="A40" s="46" t="s">
        <v>55</v>
      </c>
      <c r="B40" s="47"/>
      <c r="C40" s="46" t="s">
        <v>56</v>
      </c>
      <c r="D40" s="47"/>
      <c r="E40" s="46" t="s">
        <v>57</v>
      </c>
      <c r="F40" s="93"/>
      <c r="G40" s="93"/>
      <c r="H40" s="93"/>
      <c r="I40" s="47"/>
      <c r="J40" s="46" t="s">
        <v>58</v>
      </c>
      <c r="K40" s="93"/>
      <c r="L40" s="93"/>
      <c r="M40" s="47"/>
      <c r="N40" s="55"/>
      <c r="O40" s="55"/>
    </row>
    <row r="41" spans="1:249" ht="18.75" thickBot="1">
      <c r="A41" s="48"/>
      <c r="B41" s="48"/>
      <c r="C41" s="48"/>
      <c r="D41" s="90" t="s">
        <v>44</v>
      </c>
      <c r="E41" s="91"/>
      <c r="F41" s="91"/>
      <c r="G41" s="91"/>
      <c r="H41" s="91"/>
      <c r="I41" s="91"/>
      <c r="J41" s="91"/>
      <c r="K41" s="91"/>
      <c r="L41" s="91"/>
      <c r="M41" s="92"/>
      <c r="N41" s="48" t="s">
        <v>59</v>
      </c>
      <c r="O41" s="48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</row>
    <row r="42" spans="1:249" ht="80.25" customHeight="1" thickBot="1">
      <c r="A42" s="48" t="s">
        <v>60</v>
      </c>
      <c r="B42" s="48"/>
      <c r="C42" s="48"/>
      <c r="D42" s="87" t="s">
        <v>61</v>
      </c>
      <c r="E42" s="88"/>
      <c r="F42" s="88"/>
      <c r="G42" s="88"/>
      <c r="H42" s="88"/>
      <c r="I42" s="88"/>
      <c r="J42" s="88"/>
      <c r="K42" s="88"/>
      <c r="L42" s="88"/>
      <c r="M42" s="89"/>
      <c r="N42" s="49"/>
      <c r="O42" s="49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</row>
    <row r="43" spans="1:249" ht="80.25" customHeight="1" thickBot="1">
      <c r="A43" s="48" t="s">
        <v>62</v>
      </c>
      <c r="B43" s="48"/>
      <c r="C43" s="48"/>
      <c r="D43" s="87" t="s">
        <v>63</v>
      </c>
      <c r="E43" s="88"/>
      <c r="F43" s="88"/>
      <c r="G43" s="88"/>
      <c r="H43" s="88"/>
      <c r="I43" s="88"/>
      <c r="J43" s="88"/>
      <c r="K43" s="88"/>
      <c r="L43" s="88"/>
      <c r="M43" s="89"/>
      <c r="N43" s="49"/>
      <c r="O43" s="49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</row>
    <row r="44" spans="1:249" ht="80.25" customHeight="1" thickBot="1">
      <c r="A44" s="48" t="s">
        <v>64</v>
      </c>
      <c r="B44" s="48"/>
      <c r="C44" s="48"/>
      <c r="D44" s="87" t="s">
        <v>65</v>
      </c>
      <c r="E44" s="88"/>
      <c r="F44" s="88"/>
      <c r="G44" s="88"/>
      <c r="H44" s="88"/>
      <c r="I44" s="88"/>
      <c r="J44" s="88"/>
      <c r="K44" s="88"/>
      <c r="L44" s="88"/>
      <c r="M44" s="89"/>
      <c r="N44" s="49"/>
      <c r="O44" s="49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</row>
  </sheetData>
  <mergeCells count="85">
    <mergeCell ref="K36:M36"/>
    <mergeCell ref="D42:M42"/>
    <mergeCell ref="D43:M43"/>
    <mergeCell ref="D44:M44"/>
    <mergeCell ref="D41:M41"/>
    <mergeCell ref="C40:D40"/>
    <mergeCell ref="E40:I40"/>
    <mergeCell ref="J40:M40"/>
    <mergeCell ref="K37:M37"/>
    <mergeCell ref="K38:M38"/>
    <mergeCell ref="A16:A25"/>
    <mergeCell ref="E22:E23"/>
    <mergeCell ref="L18:L19"/>
    <mergeCell ref="N42:O42"/>
    <mergeCell ref="A42:C42"/>
    <mergeCell ref="O16:O17"/>
    <mergeCell ref="E20:E21"/>
    <mergeCell ref="E24:E25"/>
    <mergeCell ref="L16:L17"/>
    <mergeCell ref="E16:E17"/>
    <mergeCell ref="E18:E19"/>
    <mergeCell ref="A31:O31"/>
    <mergeCell ref="N41:O41"/>
    <mergeCell ref="A41:C41"/>
    <mergeCell ref="K35:M35"/>
    <mergeCell ref="N16:N17"/>
    <mergeCell ref="A1:B6"/>
    <mergeCell ref="A9:B9"/>
    <mergeCell ref="C9:O9"/>
    <mergeCell ref="A10:B10"/>
    <mergeCell ref="A12:B12"/>
    <mergeCell ref="C10:O10"/>
    <mergeCell ref="A8:B8"/>
    <mergeCell ref="C8:O8"/>
    <mergeCell ref="A11:B11"/>
    <mergeCell ref="C11:O11"/>
    <mergeCell ref="A7:O7"/>
    <mergeCell ref="C12:O12"/>
    <mergeCell ref="A13:O13"/>
    <mergeCell ref="O14:O15"/>
    <mergeCell ref="N14:N15"/>
    <mergeCell ref="A14:A15"/>
    <mergeCell ref="B14:C15"/>
    <mergeCell ref="L14:M15"/>
    <mergeCell ref="E14:F15"/>
    <mergeCell ref="K14:K15"/>
    <mergeCell ref="G14:J14"/>
    <mergeCell ref="D14:D15"/>
    <mergeCell ref="B16:D17"/>
    <mergeCell ref="A28:O28"/>
    <mergeCell ref="N32:O32"/>
    <mergeCell ref="C33:F34"/>
    <mergeCell ref="C37:F37"/>
    <mergeCell ref="L22:L23"/>
    <mergeCell ref="B20:D21"/>
    <mergeCell ref="B22:D23"/>
    <mergeCell ref="N33:O40"/>
    <mergeCell ref="G33:J33"/>
    <mergeCell ref="A35:A38"/>
    <mergeCell ref="C38:F38"/>
    <mergeCell ref="K33:M34"/>
    <mergeCell ref="B35:B38"/>
    <mergeCell ref="B33:B34"/>
    <mergeCell ref="A39:M39"/>
    <mergeCell ref="A40:B40"/>
    <mergeCell ref="A44:C44"/>
    <mergeCell ref="N44:O44"/>
    <mergeCell ref="A43:C43"/>
    <mergeCell ref="N43:O43"/>
    <mergeCell ref="C35:F35"/>
    <mergeCell ref="C1:N3"/>
    <mergeCell ref="C4:N6"/>
    <mergeCell ref="A33:A34"/>
    <mergeCell ref="C36:F36"/>
    <mergeCell ref="A26:F26"/>
    <mergeCell ref="B24:D25"/>
    <mergeCell ref="M16:M25"/>
    <mergeCell ref="L20:L21"/>
    <mergeCell ref="L24:L25"/>
    <mergeCell ref="B18:D19"/>
    <mergeCell ref="A30:O30"/>
    <mergeCell ref="A27:F27"/>
    <mergeCell ref="A29:O29"/>
    <mergeCell ref="A32:M32"/>
    <mergeCell ref="L26:O27"/>
  </mergeCells>
  <conditionalFormatting sqref="G16:K16">
    <cfRule type="containsText" dxfId="13" priority="286" stopIfTrue="1" operator="containsText" text="1">
      <formula>NOT(ISERROR(SEARCH("1",G16)))</formula>
    </cfRule>
  </conditionalFormatting>
  <conditionalFormatting sqref="G19:J19 K18:K21 K24:K25 G17:K17">
    <cfRule type="cellIs" dxfId="12" priority="242" operator="equal">
      <formula>1</formula>
    </cfRule>
  </conditionalFormatting>
  <conditionalFormatting sqref="M16">
    <cfRule type="cellIs" dxfId="11" priority="184" stopIfTrue="1" operator="greaterThanOrEqual">
      <formula>0.7</formula>
    </cfRule>
    <cfRule type="cellIs" dxfId="10" priority="185" stopIfTrue="1" operator="between">
      <formula>0.67</formula>
      <formula>0.45</formula>
    </cfRule>
    <cfRule type="cellIs" dxfId="9" priority="186" stopIfTrue="1" operator="between">
      <formula>0</formula>
      <formula>0.44</formula>
    </cfRule>
  </conditionalFormatting>
  <conditionalFormatting sqref="G20:J20">
    <cfRule type="containsText" dxfId="8" priority="21" stopIfTrue="1" operator="containsText" text="1">
      <formula>NOT(ISERROR(SEARCH("1",G20)))</formula>
    </cfRule>
  </conditionalFormatting>
  <conditionalFormatting sqref="G21:J21">
    <cfRule type="cellIs" dxfId="7" priority="20" operator="equal">
      <formula>1</formula>
    </cfRule>
  </conditionalFormatting>
  <conditionalFormatting sqref="G24:J24">
    <cfRule type="containsText" dxfId="6" priority="17" stopIfTrue="1" operator="containsText" text="1">
      <formula>NOT(ISERROR(SEARCH("1",G24)))</formula>
    </cfRule>
  </conditionalFormatting>
  <conditionalFormatting sqref="G25:J25">
    <cfRule type="cellIs" dxfId="5" priority="16" operator="equal">
      <formula>1</formula>
    </cfRule>
  </conditionalFormatting>
  <conditionalFormatting sqref="G18:J18">
    <cfRule type="containsText" dxfId="4" priority="9" stopIfTrue="1" operator="containsText" text="1">
      <formula>NOT(ISERROR(SEARCH("1",G18)))</formula>
    </cfRule>
  </conditionalFormatting>
  <conditionalFormatting sqref="K27">
    <cfRule type="cellIs" dxfId="3" priority="8" operator="equal">
      <formula>1</formula>
    </cfRule>
  </conditionalFormatting>
  <conditionalFormatting sqref="K22:K23">
    <cfRule type="cellIs" dxfId="2" priority="3" operator="equal">
      <formula>1</formula>
    </cfRule>
  </conditionalFormatting>
  <conditionalFormatting sqref="G23:J23">
    <cfRule type="cellIs" dxfId="1" priority="1" operator="equal">
      <formula>1</formula>
    </cfRule>
  </conditionalFormatting>
  <conditionalFormatting sqref="G22:J22">
    <cfRule type="containsText" dxfId="0" priority="2" stopIfTrue="1" operator="containsText" text="1">
      <formula>NOT(ISERROR(SEARCH("1",G22)))</formula>
    </cfRule>
  </conditionalFormatting>
  <printOptions horizontalCentered="1"/>
  <pageMargins left="0.39370078740157483" right="0.43307086614173229" top="0.47244094488188981" bottom="0.70866141732283472" header="0" footer="0"/>
  <pageSetup scale="30" orientation="portrait" r:id="rId1"/>
  <headerFooter alignWithMargins="0"/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/>
  <cp:revision/>
  <dcterms:created xsi:type="dcterms:W3CDTF">2009-10-28T16:02:27Z</dcterms:created>
  <dcterms:modified xsi:type="dcterms:W3CDTF">2025-02-13T00:34:22Z</dcterms:modified>
  <cp:category/>
  <cp:contentStatus/>
</cp:coreProperties>
</file>