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MARTHA TRABAJO 2020-2024\PLANEACIÓN 2024\PLAN DE ACCIÓN 2024\"/>
    </mc:Choice>
  </mc:AlternateContent>
  <xr:revisionPtr revIDLastSave="0" documentId="13_ncr:1_{78C9F7FC-1BD4-4A72-8529-189033729CB5}" xr6:coauthVersionLast="36" xr6:coauthVersionMax="47" xr10:uidLastSave="{00000000-0000-0000-0000-000000000000}"/>
  <bookViews>
    <workbookView xWindow="0" yWindow="0" windowWidth="28800" windowHeight="11925" xr2:uid="{00000000-000D-0000-FFFF-FFFF00000000}"/>
  </bookViews>
  <sheets>
    <sheet name="PLAN DE ACCIÓN" sheetId="1" r:id="rId1"/>
    <sheet name="METAS PLAN ESTRATEGICO" sheetId="14" r:id="rId2"/>
    <sheet name="ACCESIBILIDAD" sheetId="2" state="hidden" r:id="rId3"/>
    <sheet name="G INTERINST" sheetId="8" state="hidden" r:id="rId4"/>
    <sheet name="P RADIAL Y AUDIOV" sheetId="10" state="hidden" r:id="rId5"/>
    <sheet name="C CULTURAL" sheetId="11" state="hidden" r:id="rId6"/>
    <sheet name="U PRODUCTIVAS" sheetId="9" state="hidden" r:id="rId7"/>
    <sheet name="COMISIONES" sheetId="4" state="hidden" r:id="rId8"/>
    <sheet name="EVENTOS" sheetId="6" state="hidden" r:id="rId9"/>
    <sheet name="Metas cuatrenio" sheetId="3" state="hidden" r:id="rId10"/>
    <sheet name="Valor Viaticos" sheetId="5" state="hidden" r:id="rId11"/>
    <sheet name="Listas" sheetId="7" state="hidden" r:id="rId12"/>
  </sheets>
  <definedNames>
    <definedName name="_xlnm._FilterDatabase" localSheetId="0" hidden="1">'PLAN DE ACCIÓN'!$A$2:$G$227</definedName>
    <definedName name="_Toc16493523" localSheetId="9">'Metas cuatrenio'!$B$1</definedName>
    <definedName name="_Toc16493524" localSheetId="9">'Metas cuatrenio'!$I$1</definedName>
    <definedName name="_xlnm.Print_Area" localSheetId="7">COMISIONES!$A$1:$I$99</definedName>
    <definedName name="_xlnm.Print_Area" localSheetId="8">EVENTOS!$A$1:$N$19</definedName>
    <definedName name="Catálogo">Listas!$O$1:$O$30</definedName>
    <definedName name="CODIGOCPA">Listas!$A$1:$A$21</definedName>
    <definedName name="Correo">Listas!$E$1:$E$5</definedName>
    <definedName name="CPA">Listas!$A$1:$A$16</definedName>
    <definedName name="DEPARTAMENTO">Listas!$U$1:$U$45</definedName>
    <definedName name="gasto">Listas!$C$1:$C$7</definedName>
    <definedName name="GRUPO">Listas!$I$1:$I$15</definedName>
    <definedName name="Jefe">Listas!$D$1:$D$4</definedName>
    <definedName name="JEFES">Listas!$D$1:$D$5</definedName>
    <definedName name="M">Listas!$B$1:$B$4</definedName>
    <definedName name="mes">Listas!$S$1:$S$12</definedName>
    <definedName name="Meta">Listas!$Q$1:$Q$22</definedName>
    <definedName name="metas">Listas!#REF!</definedName>
    <definedName name="MODALIDAD">Listas!$B$1:$B$3</definedName>
    <definedName name="MODALIDADC">Listas!$B$1:$B$5</definedName>
    <definedName name="MUNICIPIO">Listas!$V$1:$V$44</definedName>
    <definedName name="OBJETO">Listas!$C$1:$C$7</definedName>
    <definedName name="OBJETOG">Listas!$C$1:$C$9</definedName>
    <definedName name="proceso">Listas!$G$1:$G$15</definedName>
    <definedName name="Producto">Listas!$K$1:$K$3</definedName>
    <definedName name="PROYECTO">Listas!#REF!</definedName>
    <definedName name="Proyecto2024">Listas!$M$1:$M$2</definedName>
    <definedName name="Proyecto20242026">Listas!$M$1:$M$4</definedName>
    <definedName name="RUBRO">Listas!#REF!</definedName>
    <definedName name="SELECCION">Listas!$B$1:$B$4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9" i="1" l="1"/>
  <c r="AM177" i="1" l="1"/>
  <c r="AM176" i="1"/>
  <c r="AR176" i="1" s="1"/>
  <c r="AR161" i="1"/>
  <c r="AR77" i="1"/>
  <c r="AM75" i="1"/>
  <c r="AR75" i="1" s="1"/>
  <c r="AM85" i="1"/>
  <c r="AM64" i="1"/>
  <c r="AM62" i="1"/>
  <c r="AM9" i="1"/>
  <c r="AM5" i="1"/>
  <c r="AM34" i="1"/>
  <c r="AM21" i="1"/>
  <c r="AM20" i="1"/>
  <c r="AM19" i="1"/>
  <c r="AM147" i="1"/>
  <c r="AM146" i="1"/>
  <c r="AM202" i="1"/>
  <c r="AM201" i="1"/>
  <c r="AM200" i="1"/>
  <c r="AM199" i="1"/>
  <c r="AM145" i="1"/>
  <c r="AN143" i="1"/>
  <c r="AM3" i="1"/>
  <c r="AR3" i="1" s="1"/>
  <c r="AM4" i="1"/>
  <c r="AM6" i="1"/>
  <c r="AM7" i="1"/>
  <c r="AM8" i="1"/>
  <c r="AM10" i="1"/>
  <c r="AM11" i="1"/>
  <c r="AM12" i="1"/>
  <c r="AM13" i="1"/>
  <c r="AM14" i="1"/>
  <c r="AM15" i="1"/>
  <c r="AM16" i="1"/>
  <c r="AM17" i="1"/>
  <c r="AM18" i="1"/>
  <c r="AM22" i="1"/>
  <c r="AM23" i="1"/>
  <c r="AM24" i="1"/>
  <c r="AM25" i="1"/>
  <c r="AM26" i="1"/>
  <c r="AM27" i="1"/>
  <c r="AM28" i="1"/>
  <c r="AM29" i="1"/>
  <c r="AM30" i="1"/>
  <c r="AM31" i="1"/>
  <c r="AM32" i="1"/>
  <c r="AM33" i="1"/>
  <c r="AM35" i="1"/>
  <c r="AM36" i="1"/>
  <c r="AM37" i="1"/>
  <c r="AM39" i="1"/>
  <c r="AM40" i="1"/>
  <c r="AM41" i="1"/>
  <c r="AM42" i="1"/>
  <c r="AM43" i="1"/>
  <c r="AM44" i="1"/>
  <c r="AM45" i="1"/>
  <c r="AM46" i="1"/>
  <c r="AM47" i="1"/>
  <c r="AM48" i="1"/>
  <c r="AM50" i="1"/>
  <c r="AM51" i="1"/>
  <c r="AM52" i="1"/>
  <c r="AM53" i="1"/>
  <c r="AM54" i="1"/>
  <c r="AM55" i="1"/>
  <c r="AM56" i="1"/>
  <c r="AM57" i="1"/>
  <c r="AM58" i="1"/>
  <c r="AM59" i="1"/>
  <c r="AM60" i="1"/>
  <c r="AM61" i="1"/>
  <c r="AM63" i="1"/>
  <c r="AM66" i="1"/>
  <c r="AM67" i="1"/>
  <c r="AM68" i="1"/>
  <c r="AM69" i="1"/>
  <c r="AM70" i="1"/>
  <c r="AM71" i="1"/>
  <c r="AM72" i="1"/>
  <c r="AM73" i="1"/>
  <c r="AM74" i="1"/>
  <c r="AM76" i="1"/>
  <c r="AR76" i="1" s="1"/>
  <c r="AM77" i="1"/>
  <c r="AM78" i="1"/>
  <c r="AR78" i="1" s="1"/>
  <c r="AM79" i="1"/>
  <c r="AM80" i="1"/>
  <c r="AM81" i="1"/>
  <c r="AM82" i="1"/>
  <c r="AM83" i="1"/>
  <c r="AM84"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9" i="1"/>
  <c r="AM140" i="1"/>
  <c r="AM141" i="1"/>
  <c r="AM142" i="1"/>
  <c r="AM143" i="1"/>
  <c r="AM144" i="1"/>
  <c r="AM148" i="1"/>
  <c r="AM149" i="1"/>
  <c r="AM150" i="1"/>
  <c r="AM151" i="1"/>
  <c r="AR151" i="1" s="1"/>
  <c r="AM152" i="1"/>
  <c r="AR152" i="1" s="1"/>
  <c r="AM153" i="1"/>
  <c r="AR153" i="1" s="1"/>
  <c r="AM154" i="1"/>
  <c r="AR154" i="1" s="1"/>
  <c r="AM155" i="1"/>
  <c r="AR155" i="1" s="1"/>
  <c r="AM156" i="1"/>
  <c r="AR156" i="1" s="1"/>
  <c r="AM157" i="1"/>
  <c r="AR157" i="1" s="1"/>
  <c r="AM158" i="1"/>
  <c r="AR158" i="1" s="1"/>
  <c r="AM159" i="1"/>
  <c r="AR159" i="1" s="1"/>
  <c r="AM160" i="1"/>
  <c r="AR160" i="1" s="1"/>
  <c r="AM162" i="1"/>
  <c r="AR162" i="1" s="1"/>
  <c r="AM163" i="1"/>
  <c r="AR163" i="1" s="1"/>
  <c r="AM164" i="1"/>
  <c r="AR164" i="1" s="1"/>
  <c r="AM165" i="1"/>
  <c r="AR165" i="1" s="1"/>
  <c r="AM166" i="1"/>
  <c r="AR166" i="1" s="1"/>
  <c r="AM167" i="1"/>
  <c r="AR167" i="1" s="1"/>
  <c r="AM168" i="1"/>
  <c r="AR168" i="1" s="1"/>
  <c r="AM169" i="1"/>
  <c r="AR169" i="1" s="1"/>
  <c r="AM170" i="1"/>
  <c r="AR170" i="1" s="1"/>
  <c r="AM171" i="1"/>
  <c r="AR171" i="1" s="1"/>
  <c r="AM172" i="1"/>
  <c r="AR172" i="1" s="1"/>
  <c r="AM173" i="1"/>
  <c r="AR173" i="1" s="1"/>
  <c r="AM174" i="1"/>
  <c r="AR174" i="1" s="1"/>
  <c r="AM175" i="1"/>
  <c r="AR175" i="1" s="1"/>
  <c r="AR177" i="1"/>
  <c r="AM178" i="1"/>
  <c r="AM179" i="1"/>
  <c r="AM180" i="1"/>
  <c r="AM181" i="1"/>
  <c r="AM183" i="1"/>
  <c r="AM184" i="1"/>
  <c r="AM185" i="1"/>
  <c r="AM187" i="1"/>
  <c r="AM188" i="1"/>
  <c r="AM189" i="1"/>
  <c r="AM190" i="1"/>
  <c r="AM191" i="1"/>
  <c r="AM193" i="1"/>
  <c r="AM194" i="1"/>
  <c r="AM195" i="1"/>
  <c r="AM196" i="1"/>
  <c r="AM197" i="1"/>
  <c r="AM203" i="1"/>
  <c r="AM204" i="1"/>
  <c r="AM205" i="1"/>
  <c r="AM206" i="1"/>
  <c r="AM207" i="1"/>
  <c r="AM208" i="1"/>
  <c r="AM209" i="1"/>
  <c r="AM210" i="1"/>
  <c r="AM211" i="1"/>
  <c r="AM212" i="1"/>
  <c r="AM213" i="1"/>
  <c r="AM214" i="1"/>
  <c r="AM215" i="1"/>
  <c r="AM216" i="1"/>
  <c r="AM217" i="1"/>
  <c r="AM218" i="1"/>
  <c r="AM219" i="1"/>
  <c r="AM220" i="1"/>
  <c r="AM221" i="1"/>
  <c r="AM222" i="1"/>
  <c r="AM223" i="1"/>
  <c r="AM224" i="1"/>
  <c r="AM225" i="1"/>
  <c r="AM226" i="1"/>
  <c r="AM227" i="1"/>
  <c r="AO50" i="1" l="1"/>
  <c r="AO114" i="1"/>
  <c r="AO93" i="1"/>
  <c r="AO84" i="1"/>
  <c r="AO71" i="1"/>
  <c r="AO68" i="1"/>
  <c r="AO44" i="1"/>
  <c r="AO34" i="1"/>
  <c r="AO20" i="1"/>
  <c r="I3" i="6" l="1"/>
  <c r="L3" i="6" s="1"/>
  <c r="I4" i="6"/>
  <c r="L4" i="6" s="1"/>
  <c r="I5" i="6"/>
  <c r="L5" i="6" s="1"/>
  <c r="I6" i="6"/>
  <c r="L6" i="6" s="1"/>
  <c r="I7" i="6"/>
  <c r="L7" i="6" s="1"/>
  <c r="I8" i="6"/>
  <c r="L8" i="6" s="1"/>
  <c r="I9" i="6"/>
  <c r="L9" i="6" s="1"/>
  <c r="I10" i="6"/>
  <c r="L10" i="6" s="1"/>
  <c r="I11" i="6"/>
  <c r="L11" i="6" s="1"/>
  <c r="I12" i="6"/>
  <c r="L12" i="6" s="1"/>
  <c r="I13" i="6"/>
  <c r="L13" i="6" s="1"/>
  <c r="I14" i="6"/>
  <c r="L14" i="6" s="1"/>
  <c r="I15" i="6"/>
  <c r="L15" i="6" s="1"/>
  <c r="I16" i="6"/>
  <c r="L16" i="6" s="1"/>
  <c r="I17" i="6"/>
  <c r="L17" i="6" s="1"/>
  <c r="I18" i="6"/>
  <c r="L18" i="6" s="1"/>
  <c r="I19" i="6"/>
  <c r="L19" i="6" s="1"/>
  <c r="F3" i="6"/>
  <c r="F4" i="6"/>
  <c r="F5" i="6"/>
  <c r="F6" i="6"/>
  <c r="F7" i="6"/>
  <c r="F8" i="6"/>
  <c r="F9" i="6"/>
  <c r="F10" i="6"/>
  <c r="F11" i="6"/>
  <c r="F12" i="6"/>
  <c r="F13" i="6"/>
  <c r="F14" i="6"/>
  <c r="F15" i="6"/>
  <c r="F16" i="6"/>
  <c r="F17" i="6"/>
  <c r="F18" i="6"/>
  <c r="F19" i="6"/>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F2" i="6" l="1"/>
  <c r="F20" i="6" s="1"/>
  <c r="I2" i="6"/>
  <c r="L2" i="6" s="1"/>
  <c r="L20" i="6" s="1"/>
  <c r="J20" i="6"/>
  <c r="K20" i="6"/>
  <c r="I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Angie Paola Jara Rubiano</author>
    <author>tc={5CB2C7BD-A2D9-4975-9C97-EC1FF552CCF2}</author>
  </authors>
  <commentList>
    <comment ref="R2" authorId="0" shapeId="0" xr:uid="{00000000-0006-0000-0000-000001000000}">
      <text>
        <r>
          <rPr>
            <b/>
            <sz val="9"/>
            <color indexed="81"/>
            <rFont val="Tahoma"/>
            <family val="2"/>
          </rPr>
          <t>OAP: Se revisará en conjunto con la Oficina de Planeación</t>
        </r>
        <r>
          <rPr>
            <sz val="9"/>
            <color indexed="81"/>
            <rFont val="Tahoma"/>
            <family val="2"/>
          </rPr>
          <t xml:space="preserve">
</t>
        </r>
      </text>
    </comment>
    <comment ref="W75" authorId="1" shapeId="0" xr:uid="{00000000-0006-0000-0000-000002000000}">
      <text>
        <r>
          <rPr>
            <b/>
            <sz val="9"/>
            <color indexed="81"/>
            <rFont val="Tahoma"/>
            <family val="2"/>
          </rPr>
          <t>Angie Paola Jara Rubiano:</t>
        </r>
        <r>
          <rPr>
            <sz val="9"/>
            <color indexed="81"/>
            <rFont val="Tahoma"/>
            <family val="2"/>
          </rPr>
          <t xml:space="preserve">
ESTE DATO FUE MODIFICADO EN EL REPORTE DE MARZO, SE SOLICITO JUSTIFICAR EL AJUSTE AL PROCESO.  DEL 230 SE MODIFICO A 238</t>
        </r>
      </text>
    </comment>
    <comment ref="Z75" authorId="1" shapeId="0" xr:uid="{00000000-0006-0000-0000-000003000000}">
      <text>
        <r>
          <rPr>
            <b/>
            <sz val="9"/>
            <color indexed="81"/>
            <rFont val="Tahoma"/>
            <family val="2"/>
          </rPr>
          <t>Angie Paola Jara Rubiano:</t>
        </r>
        <r>
          <rPr>
            <sz val="9"/>
            <color indexed="81"/>
            <rFont val="Tahoma"/>
            <family val="2"/>
          </rPr>
          <t xml:space="preserve">
MODIFICADO EN EL REPORTE DE MARZO, SE SOLICITO JUSTIFICAR EL AJUSTE AL PROCESO.  DEL 932 SE MODIFICO A 924</t>
        </r>
      </text>
    </comment>
    <comment ref="N105" authorId="2" shapeId="0" xr:uid="{00000000-0006-0000-00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histórico y ajustar meta cuatrenio</t>
        </r>
      </text>
    </comment>
    <comment ref="AL179" authorId="1" shapeId="0" xr:uid="{00000000-0006-0000-0000-000005000000}">
      <text>
        <r>
          <rPr>
            <b/>
            <sz val="9"/>
            <color indexed="81"/>
            <rFont val="Tahoma"/>
            <charset val="1"/>
          </rPr>
          <t>Angie Paola Jara Rubiano:</t>
        </r>
        <r>
          <rPr>
            <sz val="9"/>
            <color indexed="81"/>
            <rFont val="Tahoma"/>
            <charset val="1"/>
          </rPr>
          <t xml:space="preserve">
REVISAR EL PORCENTAJE REPORTADO SE REQUIERE REVISAR LOS DATOS REPORTADOS EN MATRIZ DE SEGUIMIENTO CARGADA EN EL DRIVE, TODA VEZ QUE EL TOTAL DE CONTRATOS NO COINCIDE CON LOS LIQUIDADOS VS LOS PENDIENTES POR LIQUIDAR SOBRE EL TOTAL DE CONTRATOS</t>
        </r>
      </text>
    </comment>
    <comment ref="AE183" authorId="1" shapeId="0" xr:uid="{00000000-0006-0000-0000-000006000000}">
      <text>
        <r>
          <rPr>
            <b/>
            <sz val="9"/>
            <color indexed="81"/>
            <rFont val="Tahoma"/>
            <charset val="1"/>
          </rPr>
          <t>Angie Paola Jara Rubiano:</t>
        </r>
        <r>
          <rPr>
            <sz val="9"/>
            <color indexed="81"/>
            <rFont val="Tahoma"/>
            <charset val="1"/>
          </rPr>
          <t xml:space="preserve">
</t>
        </r>
        <r>
          <rPr>
            <sz val="12"/>
            <color indexed="81"/>
            <rFont val="Tahoma"/>
            <family val="2"/>
          </rPr>
          <t>El termino del indicador esta definido en la presentación de informes. No obstante la evidencia no da cuenta del cumplimiento de la actividad ya que no se anexa el informe correspondiente al cuatrimestre. NO SE OTORGA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1" authorId="0" shapeId="0" xr:uid="{00000000-0006-0000-0200-000001000000}">
      <text>
        <r>
          <rPr>
            <b/>
            <sz val="9"/>
            <color indexed="81"/>
            <rFont val="Tahoma"/>
            <family val="2"/>
          </rPr>
          <t>OAP: Coloque en numeros la meta de cada actividad y en aquella que cooresponda a la meta anual registre en números la meta 2021</t>
        </r>
        <r>
          <rPr>
            <sz val="9"/>
            <color indexed="81"/>
            <rFont val="Tahoma"/>
            <family val="2"/>
          </rPr>
          <t xml:space="preserve">
</t>
        </r>
      </text>
    </comment>
    <comment ref="J1" authorId="0" shapeId="0" xr:uid="{00000000-0006-0000-0200-000002000000}">
      <text>
        <r>
          <rPr>
            <b/>
            <sz val="9"/>
            <color indexed="81"/>
            <rFont val="Tahoma"/>
            <family val="2"/>
          </rPr>
          <t>OAP: Se revisará en conjunto con la Oficina de Planeación</t>
        </r>
        <r>
          <rPr>
            <sz val="9"/>
            <color indexed="81"/>
            <rFont val="Tahoma"/>
            <family val="2"/>
          </rPr>
          <t xml:space="preserve">
</t>
        </r>
      </text>
    </comment>
    <comment ref="O1" authorId="0" shapeId="0" xr:uid="{00000000-0006-0000-0200-000003000000}">
      <text>
        <r>
          <rPr>
            <b/>
            <sz val="9"/>
            <color indexed="81"/>
            <rFont val="Tahoma"/>
            <family val="2"/>
          </rPr>
          <t xml:space="preserve">OAP:
Contratos de prestación de servicios: </t>
        </r>
        <r>
          <rPr>
            <sz val="9"/>
            <color indexed="81"/>
            <rFont val="Tahoma"/>
            <family val="2"/>
          </rPr>
          <t>80111600. Los demás buscar códigos colombia compra eficiente</t>
        </r>
      </text>
    </comment>
    <comment ref="U1" authorId="0" shapeId="0" xr:uid="{00000000-0006-0000-0200-000004000000}">
      <text>
        <r>
          <rPr>
            <b/>
            <sz val="9"/>
            <color indexed="81"/>
            <rFont val="Tahoma"/>
            <family val="2"/>
          </rPr>
          <t>OAP: Para el caso de viáticos y tiquetes terrestre coloque No es contrato. Los demás selecciónelos de acuerdo con la lista</t>
        </r>
        <r>
          <rPr>
            <sz val="9"/>
            <color indexed="81"/>
            <rFont val="Tahoma"/>
            <family val="2"/>
          </rPr>
          <t xml:space="preserve">
</t>
        </r>
      </text>
    </comment>
    <comment ref="W1" authorId="0" shapeId="0" xr:uid="{00000000-0006-0000-0200-000005000000}">
      <text>
        <r>
          <rPr>
            <b/>
            <sz val="9"/>
            <color indexed="81"/>
            <rFont val="Tahoma"/>
            <family val="2"/>
          </rPr>
          <t>OAP:Los contratos de prestación de servicios deben registrarse con el mismo valor del año 2020 (Sin incremento)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7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M1" authorId="0" shapeId="0" xr:uid="{00000000-0006-0000-0800-000001000000}">
      <text>
        <r>
          <rPr>
            <b/>
            <sz val="9"/>
            <color indexed="81"/>
            <rFont val="Tahoma"/>
            <family val="2"/>
          </rPr>
          <t xml:space="preserve">OAP: </t>
        </r>
        <r>
          <rPr>
            <sz val="9"/>
            <color indexed="81"/>
            <rFont val="Tahoma"/>
            <family val="2"/>
          </rPr>
          <t xml:space="preserve">
Marcadores, pliegos de papel periódico, papel de colores, lápices, esferos, papel craft</t>
        </r>
      </text>
    </comment>
  </commentList>
</comments>
</file>

<file path=xl/sharedStrings.xml><?xml version="1.0" encoding="utf-8"?>
<sst xmlns="http://schemas.openxmlformats.org/spreadsheetml/2006/main" count="5346" uniqueCount="1227">
  <si>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</si>
  <si>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</si>
  <si>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</si>
  <si>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</si>
  <si>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</si>
  <si>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</si>
  <si>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</si>
  <si>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</si>
  <si>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</si>
  <si>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</si>
  <si>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</si>
  <si>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</si>
  <si>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</si>
  <si>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Descripción actividad 2024</t>
  </si>
  <si>
    <t xml:space="preserve">Peso Porcentual de la Actividad en relación con la Meta </t>
  </si>
  <si>
    <t>Indicador Eficacia de cada actividad</t>
  </si>
  <si>
    <t>Fecha Inicio - reporte de la actividad</t>
  </si>
  <si>
    <t>Fecha Fin de la actividad</t>
  </si>
  <si>
    <t>Descripción logros y avances ENERO</t>
  </si>
  <si>
    <t>EVIDENCIA ENERO</t>
  </si>
  <si>
    <t>TOTAL AVANCE CUANTITATIVO ENERO</t>
  </si>
  <si>
    <t xml:space="preserve">Descripción logros y avances del febrero </t>
  </si>
  <si>
    <t>EVIDENCIA FEBRERO</t>
  </si>
  <si>
    <t>TOTAL AVANCE CUANTITATIVO FEBRERO</t>
  </si>
  <si>
    <t>Descripción logros y avances del marzo</t>
  </si>
  <si>
    <t>EVIDENCIA MARZO</t>
  </si>
  <si>
    <t>TOTAL AVANCE CUANTITATIVO MARZO</t>
  </si>
  <si>
    <t>Descripción logros y avances abril</t>
  </si>
  <si>
    <t>EVIDENCIA ABRIL</t>
  </si>
  <si>
    <t>TOTAL AVANCE CUANTITATIVO ABRIL</t>
  </si>
  <si>
    <t>Descripción logros y avances MAYO</t>
  </si>
  <si>
    <t>EVIDENCIA MAYO</t>
  </si>
  <si>
    <t>TOTAL AVANCE CUANTITATIVO MAYO</t>
  </si>
  <si>
    <t>Descripción logros y avances MAYO2</t>
  </si>
  <si>
    <t>EVIDENCIA JUNIO</t>
  </si>
  <si>
    <t>TOTAL AVANCE CUANTITATIVO JUNIO</t>
  </si>
  <si>
    <t xml:space="preserve">TOTAL A LA FECHA </t>
  </si>
  <si>
    <t>OBSERVACIONES CON CORTE A JUNIO</t>
  </si>
  <si>
    <t>Descripción logros y avances JULIO</t>
  </si>
  <si>
    <t>EVIDENCIA JULIO</t>
  </si>
  <si>
    <t>TOTAL AVANCE CUANTITATIVO JULIO</t>
  </si>
  <si>
    <t>TOTAL A LA JULIO</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</si>
  <si>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</si>
  <si>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</si>
  <si>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</si>
  <si>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</si>
  <si>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</si>
  <si>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</si>
  <si>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</si>
  <si>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</si>
  <si>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</si>
  <si>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</si>
  <si>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</si>
  <si>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</si>
  <si>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</si>
  <si>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 xml:space="preserve">Documentar  experiencias en atención integral de niñas y niños con discapacidad visual  en primera infancia con entidades nacionales, territoriales y locales </t>
  </si>
  <si>
    <t>Número de experiencias documentadas</t>
  </si>
  <si>
    <t>Agosto</t>
  </si>
  <si>
    <t>Diciembre</t>
  </si>
  <si>
    <t>En el momento no se ha realizado documentación de experiencias en primera infancia ya que debemos esperar las comisiones del primer semestre para validar en que regiones estan siendo atendidos las niñas y niños con discapacidad visual y en el segundo semestre se hace la documentación de experiencias.</t>
  </si>
  <si>
    <t xml:space="preserve">N/A </t>
  </si>
  <si>
    <t xml:space="preserve">No presenta avance
A la fecha no se cuenta con informaciòn suficiente para documentar experiencias conforme lo definie la actividad, se prevee en el segundo semestre el desarrollo de la actividad. </t>
  </si>
  <si>
    <t>Elaborar propuestas de material didactico para niñas y niños en primera infancia.</t>
  </si>
  <si>
    <t>Propuesta elaborada y aprobada.</t>
  </si>
  <si>
    <t>Marzo</t>
  </si>
  <si>
    <t>En este mes no se trabajó esta actividad.</t>
  </si>
  <si>
    <t>N/A</t>
  </si>
  <si>
    <t xml:space="preserve">Se realizó empalme con Sandy Vargas en relación a las propuestas de material didactico para primera infancia. Se identifican los pendientes de la primera fase Con+sentidos con el equipo de imprenta y se identifican los pendientes de la propuesta Emociónate posterior a la revisión para ajustes y correcciones. 
</t>
  </si>
  <si>
    <t xml:space="preserve">CORREOS </t>
  </si>
  <si>
    <t>Se realizó reunión de empalme entre las contratistas para socializar los avances que ha tenido la elaboración de los materiales de primera infancia y se está realizando una revisión documental para iniciar la segunda fase del material Con+sentidos.</t>
  </si>
  <si>
    <t>correos</t>
  </si>
  <si>
    <t>En abril se realizaron los ultimos ajustes a la propuesta emocionate.
Se envio corre desde la subdireccion al MEN y al ICBF con un oficio en donde se informa los avances de la fase 1 de la propuesta Con + sentidos, se envia el material de emocianate para revisión y se propone reactivar las reuniones para el trabajo de estos materiales y la fase dos de Con + sentidos.</t>
  </si>
  <si>
    <t>Correos</t>
  </si>
  <si>
    <t>Se reenvia al MEN e ICBF desde el correo de subdireccion el correo solicitnado respuesta al mensaje enviado en abril. 
Entrega del primer borrador de la segunda fase Con + sentidos  y envio de correcciones por parte de la coordinación.
Revisiones y ajustes durante este mes a los diseños presentados por imprenta a la fase uno Con + sentidos</t>
  </si>
  <si>
    <t>Se envia correo a la imprenta con ajustes de  la fese uno CON+SENTIDOS con los ajustes según la última versión de las sherpas.</t>
  </si>
  <si>
    <t xml:space="preserve">Se vienen adelantando acciones para el desarrollo de la actividad, se han remitido correos a las entidades ( ICBF, MIN EDUCACIÒN, S.EDUCACIÒN). No obstante no se ha obtenido respuesta a la fecha.
Se prevee en el segundo semestre el desarrollo de la actividad. 
Se sugiere remitir oficio para solicitar de manera oficial el apoyo de las entidades. </t>
  </si>
  <si>
    <r>
      <rPr>
        <b/>
        <sz val="12"/>
        <color theme="1"/>
        <rFont val="Arial"/>
        <family val="2"/>
      </rPr>
      <t>Seguridad Humana y Justicia Socia</t>
    </r>
    <r>
      <rPr>
        <sz val="12"/>
        <color theme="1"/>
        <rFont val="Arial"/>
        <family val="2"/>
      </rPr>
      <t>l - Garantía de Derechos como fundamento de la dignidad humana y condiciones para el bienestar</t>
    </r>
  </si>
  <si>
    <t xml:space="preserve">Gestionar con Escuelas Normales o Instituciones de Educación Superior el desarrollo de programas de formacion en discapacidad visual para la atencion integral de niños y niñas en primera infancia. </t>
  </si>
  <si>
    <t>Noviembre</t>
  </si>
  <si>
    <t>Esta gestión inicia con el desarrollo de las comisiones en el mes de mayo</t>
  </si>
  <si>
    <t>Se realizó encuentro con la Escuela Normal Superior de Charalá (Santander)</t>
  </si>
  <si>
    <t>Esta gestión inicia con el desarrollo de las comisiones en el mes de Julio.</t>
  </si>
  <si>
    <t>A la fecha no presenta ejecución</t>
  </si>
  <si>
    <t>Brindar asistencia técnica a las Regionales del Instituto Colombiano de Bienestar Familiar y/o Secretarias de Educación para la atención de niñas y niños con discapacidad visual.</t>
  </si>
  <si>
    <t>Número de departamentos asistidos técnicamente en primera infancia</t>
  </si>
  <si>
    <t>Esta actividad se empezará a trabajar una vez los referentes de educación realicen sus comisiones de primer y segundo semestre. La primera comisión se encuentra proyectada para el mes de mayo.</t>
  </si>
  <si>
    <t>Se han venido desarrollando contactos con las personas del ICBF y las Secretarias de Educación  por parte de los referentes de educación para acordar fechas y acciones de las comisiones del primer semestre que se desarrollaran ente julio y agosto.
ICBF putumayo</t>
  </si>
  <si>
    <t xml:space="preserve">Matriz excel: registro acciones asistencia tecnica educación </t>
  </si>
  <si>
    <t>Se han venido desarrollando contactos con las personas del ICBF y las Secretarias de Educación  por parte de los referentes de educación para acordar fechas y acciones de las comisiones del primer semestre que se desarrollarn entre julio y agosto.
Regionales ICBF en Santander</t>
  </si>
  <si>
    <t xml:space="preserve">matriz excel: registro acciones asistencia tecnica educación </t>
  </si>
  <si>
    <t xml:space="preserve">Se han venido desarrollando contactos con las personas del ICBF y las Secretarias de Educación  por parte de los referentes de educación para acordar fechas y acciones de las comisiones del primer semestre que se desarrollaran ente julio y agosto.
ICBF REGIONAL CAQUETA
 </t>
  </si>
  <si>
    <t xml:space="preserve">A la fecha esta actividad no presenta avance cuantitativo, no obstante se reporta que se viene  adelantando contactos con el ICBF y otras entidades de la regional caqueta y santander  ddurante el segundo trimestre.
</t>
  </si>
  <si>
    <t>Seguridad Humana y Justicia Social - Garantía de Derechos como fundamento de la dignidad humana y condiciones para el bienestar</t>
  </si>
  <si>
    <t>Realizar un acompañamiento a las Regionales del Instituto Colombiano de Bienestar Familiar y/o Secretarias de Educación para la atención de niñas y niños con discapacidad visual asistidas técnicamente en el año 2023 (sucre, guajira, arauca, norte de santander, casanare, cauca, cordoba, choco)</t>
  </si>
  <si>
    <t>Número de acompañamientos realizados</t>
  </si>
  <si>
    <t xml:space="preserve">Se realizo acompañamiento al ICBF Arauca </t>
  </si>
  <si>
    <t>Se realizo acompañamiento al ICBF Floridablanca y por seguimiento virtual a Bucaramanga.</t>
  </si>
  <si>
    <t>Se realizo acompañamiento a las regionales del  ICBF BUCARAMANGA-PALMAS DEL SOCORRO-PALMAR- GIRÓN y por seguimiento virtual REGIONAL ICBF PASTO</t>
  </si>
  <si>
    <t xml:space="preserve">Durante el segundo trimestre se describen acompañamientos a varias regionales como: 
 ICBF Floridablanca y por seguimiento virtual a Bucaramanga.
ICBF BUCARAMANGA-PALMAS DEL SOCORRO-PALMAR- GIRÓN y por seguimiento virtual REGIONAL ICBF PASTO
</t>
  </si>
  <si>
    <t xml:space="preserve">Brindar asistencia técnica en educación a las entidades territoriales para el fortalecimiento de los procesos de atención para las personas con discapacidad visual </t>
  </si>
  <si>
    <t>Gestionar la implementación de la propuesta del programa de formacion a traves del "Portafolio de asistencia técnica a instituciones de educación superior para el fortalecimiento de planes de estudios y programas"</t>
  </si>
  <si>
    <t xml:space="preserve">Nùmero de informes de la gestión en las Secretarías de Educación y/o instituciones de educación superior donde se gestionó la propuesta.   </t>
  </si>
  <si>
    <t xml:space="preserve">A la fecha esta actividad no presenta avance cuantitativo, su ejecución inicia en julio. 
</t>
  </si>
  <si>
    <t>&lt;</t>
  </si>
  <si>
    <t xml:space="preserve">Brindar asistencia técnica en coordinación con las Secretarías de Educación  Departamentales para la atención educativa de los estudiantes con discapacidad visual en instituciones educativas de la zona Rural. </t>
  </si>
  <si>
    <t>Número de departamentos asistidos técnicamente</t>
  </si>
  <si>
    <t>Esta meta se empezará a trabajar una vez los referentes de educación realicen sus comisiones de primer y segundo semestre. Para este primer semestre se tienen presupuestadas para el mes de mayo.</t>
  </si>
  <si>
    <t xml:space="preserve">A la fecha esta actividad no presenta avance cuantitativo, su ejecución incia en julio. 
</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</si>
  <si>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</si>
  <si>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</si>
  <si>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Se ha brindado asesoria a las siguientes regiones: Medellin,  Pasto, Monteria, pitalito, ibague,  yopal.</t>
  </si>
  <si>
    <t>Se han asesorado las siguientes regiones: Medellin, yopal, bucaramanga.</t>
  </si>
  <si>
    <t>Se ha brindado asesorias a las siguientes regiones: Medellin,  Pasto, apártado, itagÜi, bucaramanga.</t>
  </si>
  <si>
    <r>
      <rPr>
        <sz val="12"/>
        <color rgb="FF000000"/>
        <rFont val="Arial"/>
      </rPr>
      <t xml:space="preserve">Durante el segundo trimestre se describen distritos o municipios certificados asesorados a varias regionales como: 
 Medellin,  Pasto, Monteria, pitalito, ibague,  yopal. bucaramanga, itagui, apartado.
</t>
    </r>
    <r>
      <rPr>
        <b/>
        <u/>
        <sz val="12"/>
        <color rgb="FF000000"/>
        <rFont val="Arial"/>
      </rPr>
      <t xml:space="preserve">PRIMERA FASE
</t>
    </r>
    <r>
      <rPr>
        <sz val="12"/>
        <color rgb="FF000000"/>
        <rFont val="Arial"/>
      </rPr>
      <t xml:space="preserve">
</t>
    </r>
  </si>
  <si>
    <t xml:space="preserve">Realizar un acompañamiento en coordinación con las Secretarías de Educación a las entidades territoriales asistidas técnicamente para la atención de estudiantes con discapacidad visual durante el año 2023 ( virtual 16 y 8 presenciales) </t>
  </si>
  <si>
    <t>Numero de acompañamientos realizados</t>
  </si>
  <si>
    <t xml:space="preserve">En este mes no se realizó seguimiento a las ETC priorizadas </t>
  </si>
  <si>
    <t>Se ha brindado acompañamiento a las siguientes regiones:  Ibague y Montería.</t>
  </si>
  <si>
    <t xml:space="preserve">Se ha brindado asisitencia tecnica a las siguientes regiones:Apartadó, Medellín, Montería y Pasto </t>
  </si>
  <si>
    <t>Se realizo acompañamiento a los siguientes territorios: Arauca, Sahagún, casanare.</t>
  </si>
  <si>
    <t>Se realizo acompañamiento a los siguientes territorios: La Guajira, Arauca, soledad, casanare.</t>
  </si>
  <si>
    <t xml:space="preserve">Se realizo acompañamiento a los siguientes territorios: Norte de santander, Arauca, soledad. </t>
  </si>
  <si>
    <t xml:space="preserve">Durante el segundo trimestre se describen varios acompañamientos en los territorios: Sahagun, Norte de santander, arauca, soledad, guajira, casanare.
Se registra avance numerico, se aclara la información. </t>
  </si>
  <si>
    <t>Brindar asesoría a las entidades que lo soliciten a través de la oficina de atención al ciudadano para la atención de estudiantes con discapacidad visual.</t>
  </si>
  <si>
    <t xml:space="preserve">Número de instituciones asesoradas </t>
  </si>
  <si>
    <t>Se atendieron 2 solicitudes a traves de ORFEO correspondientes a las ETC de Bogotá y Huila.</t>
  </si>
  <si>
    <t>Se atendieron 7 solicitudes a traves de ORFEO correspondientes a las ETC de Antioquia, Santander, Córdoba, Bogotá, Cauca, Norte de Santander y Santander.</t>
  </si>
  <si>
    <t xml:space="preserve">Se atendieron 7 solicitudes a traves de ORFEO correspondientes a las ETC de Boyacá, Valle del Cauca, Santander, Norte de Santander, Córdoba, Nariño y Meta. </t>
  </si>
  <si>
    <t>Se atendieron dos solicitudes a traves de ORFEO</t>
  </si>
  <si>
    <t>Se atendieron seis solicitudes a traves de ORFEO</t>
  </si>
  <si>
    <t>Se atendio una solicitudes a traves de ORFEO</t>
  </si>
  <si>
    <t>Para el segundo trimestre han atendido 25 solicitudes recibidas a traves del ORFEO.</t>
  </si>
  <si>
    <t xml:space="preserve">Elaborar una propuesta sobre material didactico como un componente de los recursos educativos que contribuyan a optimizar los procesos de atención educativa de los estudiantes con discapacidad visual. </t>
  </si>
  <si>
    <t xml:space="preserve">Propuesta elaborada y aprobada </t>
  </si>
  <si>
    <t xml:space="preserve">Se entrega avance en la propuesta de material didactico para el area de ciencias naturales: El canto que vuela, material transversal para el trabajo desde primera infancia a la media. </t>
  </si>
  <si>
    <t>Correo</t>
  </si>
  <si>
    <t>Se entrega avance teniendo en cuenta la retroalimentación de coordinación en la propuesta de material didactico para el area de ciencias naturales: El canto que vuela, material transversal para el trabajo desde primera infancia a la media. Se envía para aprobación de Subdirección técnica.</t>
  </si>
  <si>
    <t>Propuesta de material didáctico para Biología "El canto que Vuela", se terminan las correcciones de la propuesta para el libro. Avances documento complementario: guia docente.</t>
  </si>
  <si>
    <t xml:space="preserve">Entrega con ajustes de la versión de la guia docente </t>
  </si>
  <si>
    <t xml:space="preserve">La coordinación entrega ajustes al documento complementario guia docente, se entregan ajustes para revisión. </t>
  </si>
  <si>
    <t>En ejecución según lo reportado.</t>
  </si>
  <si>
    <t xml:space="preserve">Dictar cursos virtuales dirigidos a docentes,familias, agentes educativos, entre otros actores, que sirvan de apoyo para fortalecer los procesos de asistencia técnica.  </t>
  </si>
  <si>
    <t>Número de cursos virtuales dictados</t>
  </si>
  <si>
    <t>Esta actividad se empezará a trabajar en el mes de marzo (alistaamiento en plataforma) y abril (inicio de cursos).</t>
  </si>
  <si>
    <t xml:space="preserve">El 11 de marzo iniciaron las inscripciones a los cursos del primer semestre, en conjunto con el equipo de comunicaciones se actualizaron y públicaron los banners: 
1.Ábaco. Un instrumento para la enseñanza de las matemáticas a estudiantes con discapacidad visual.
2.Formación de Agentes educativos en Primera Infancia "atención integral a niñas y niños con discapacidad visual".
3. Seminario Familia.
4.Sistema de Lectoescritura Braille: curso básico.
5.Curso básico de notación musical en sistema braille.
Con apoyo de audiovisuales se crearon dos videos instructivos con el paso a paso de la inscripcion para usuarios nuevos y usuarios registrados.
Asi mismo, se recibio el primer reporte de inscritos por parte del Ingeniero que da soporte a la plataforma moodle.
Tambien se envio correo solicitando a comunicaciones y planeación realizar ajustes a la pagina web de la plataforma, se envio documentos con los ajustes solicitados.
La docente encargada del curso de Orientación y Movilidad envia guión para validar información y proceder al trabajo con audiovisuales para empezar a hacer ajustes en la plataforma  </t>
  </si>
  <si>
    <t>Pantallazo ajustes plataforma e - learning.
Base de preinscritos
Banners cursos.
Documento propuesta ajustes curso OYM</t>
  </si>
  <si>
    <t xml:space="preserve">Los cursos estan en proceso de ejecución. </t>
  </si>
  <si>
    <t xml:space="preserve">Los cinco cursos finalizaron ( seminario famila, braille, ábaco, agentes educativos en primera infancia y musico, estan pendientes certificados por parte de comunicaciones para el curso de musicografia braille y agentes.
seminario familia: nadie obtuvo certificado.
Se reportan dos curso finalizados para junio. </t>
  </si>
  <si>
    <t>certificados cursos.</t>
  </si>
  <si>
    <t xml:space="preserve">En ejecución según lo reportado. Con corte a junio se reportan dos cursos finalizados y certificados. </t>
  </si>
  <si>
    <t>Gestión Interinstitucional</t>
  </si>
  <si>
    <t xml:space="preserve">Brindar asistencia técnica a entidades públicas y privadas para establecer las condiciones que permitan la inclusión de los estudiantes con discapacidad visual en los programas de articulación con la media. </t>
  </si>
  <si>
    <t>Número de asistencias técnicas brindadas a entidades públicas y privadas</t>
  </si>
  <si>
    <t>Octubre</t>
  </si>
  <si>
    <t xml:space="preserve">Gestión Interinstitucional </t>
  </si>
  <si>
    <t xml:space="preserve">Gestionar con el ICFES la asesoría en lo relacionado con la pertinencia, accesibilidad y ajustes razonables para facilitar la presentación de las pruebas SABER por parte de las personas con discapacidad visual dependiendo de la solicitud de la entidad </t>
  </si>
  <si>
    <t>Informes 
semestrales elaborados</t>
  </si>
  <si>
    <t>No se realizaron acciones en este mes</t>
  </si>
  <si>
    <t>Se envian correos a travès del referente para el ICFES para retomar acciones con la entidad</t>
  </si>
  <si>
    <t>Se recibe respuesta de ICFES y se tiene reunión virtual el  lunes 17 de junio. Ignacio Maya realiza el acta de la reunion y remite al ICFES para revisión y firmas al igual que una propuesta de temas y de fecha para el proximo encuentro. A la fecha no se ha recibido respuesta.</t>
  </si>
  <si>
    <r>
      <t xml:space="preserve">Asesorar a una institución educativa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</si>
  <si>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 xml:space="preserve">Número de instituciones educativas por entidad territorial asesoradas en el tema de familia </t>
  </si>
  <si>
    <t>Se desarrollará en la segunda comisión a cada región con la entrega del kit de familia.</t>
  </si>
  <si>
    <t>se desarrollará en la segunda comisión a cada región con la entrega del kit de familia</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</si>
  <si>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</si>
  <si>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</si>
  <si>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Se recibe primera versión del documento sobre cuidadores de personas con discapacidad visual - Luis Ignacio Maya.</t>
  </si>
  <si>
    <t>Documento borrador</t>
  </si>
  <si>
    <t>Se han presentado avances de la propuesta de artes visuales</t>
  </si>
  <si>
    <t>evidencia documentos borrador</t>
  </si>
  <si>
    <t>se ha presentado avances de artes visuales, educación inclusiva y guia de transcripcion braille.</t>
  </si>
  <si>
    <t>se entregan comentarios para retroalimentacion de los documentos</t>
  </si>
  <si>
    <t>documentos con ajustes</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</si>
  <si>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</si>
  <si>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</si>
  <si>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</si>
  <si>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</si>
  <si>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Gestión con Valores para Resultados</t>
  </si>
  <si>
    <t>Fortalecer la capacidad institucional y la gestión de los procesos institucionales para avanzar en la implementación de las políticas del Modelo Integrado de Planeación y Gestión</t>
  </si>
  <si>
    <t>Fortalecer la capacidad de gestión de los procesos para avanzar en la implementación del Modelo Integrado de Planeación en la Entidad</t>
  </si>
  <si>
    <t>PROYECTO OPTIMIZACIÓN DE LAS CAPACIDADES INSTITUCIONALES PARA FORTALECER LA GESTIÓN DE LOS PROCESOS A NIVEL NACIONAL</t>
  </si>
  <si>
    <t>OC-02</t>
  </si>
  <si>
    <t>SERVICIO DE IMPLEMENTACIÓN SISTEMAS DE GESTIÓN</t>
  </si>
  <si>
    <t>Fortalecer la implementación del Modelo Integrado de planeación y gestión</t>
  </si>
  <si>
    <t xml:space="preserve">Realizar seguimiento trimestral a los indicadores del proceso y registrarlo en el Software del Sistema Integrado de Gestión </t>
  </si>
  <si>
    <t>Seguimiento trimestral de indicadores de gestión realizado</t>
  </si>
  <si>
    <t>Enero</t>
  </si>
  <si>
    <t>Se realizo seguimiento en el aplicativo SUIT VISION correspondiente al primer trimestre.</t>
  </si>
  <si>
    <t>No se ha presentado avance por parte del proceso Asistencia técnica</t>
  </si>
  <si>
    <t>NO HAY EVIDENCIA</t>
  </si>
  <si>
    <t>Se realizo reporte correspondiente al primer trimestre.</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</si>
  <si>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</si>
  <si>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</si>
  <si>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</si>
  <si>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</si>
  <si>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Se realiza asistencia técnica a la empresa C&amp;C (asesoría y acompañamiento), durante el mes de febrero de 2024, las evidencias (informes 1 y 2, reposan en carpeta de actividad 1.  del drive)</t>
  </si>
  <si>
    <t>Las evidencias (informes 1 y 2, reposan en carpeta de actividad 1.  del drive)</t>
  </si>
  <si>
    <t>Se realiza asistencia técnica a la Universidad Nacional de Colombia y a la CNSC  (asesoría y acompañamiento), durante el mes de marzo de 2024, las evidencias (informes 1 y 2, reposan en carpeta de actividad 1.  del drive)</t>
  </si>
  <si>
    <t xml:space="preserve">Se realiza asesoria a entidades del orden nacional SENA y DFP - Bogotá, y entidades privadas, </t>
  </si>
  <si>
    <t>Se completa asistencia técnica con el Departamento de la función Pública (acompañamiento),  y se realiza asesoría al Fondo Nacional del Ahorro</t>
  </si>
  <si>
    <t>Informes en la carpeta de evidencias del mes de Mayo, actividad 1.</t>
  </si>
  <si>
    <r>
      <rPr>
        <b/>
        <sz val="12"/>
        <color rgb="FF000000"/>
        <rFont val="Arial"/>
      </rPr>
      <t xml:space="preserve">
Asesorias reportadas y evidencias EN FEBRERO:
Universidad Nacional / UASPE / C&amp;C / CNCS / COLPATRIA / INALDEZX / SCOTIANBANK / SENA 
Seguimientos EN FEBRERO (REPORTE 1):  C&amp;C
Asesorias reportadas y evidencias EN MARZO :
</t>
    </r>
    <r>
      <rPr>
        <sz val="12"/>
        <color rgb="FF000000"/>
        <rFont val="Arial"/>
      </rPr>
      <t xml:space="preserve">Universidad Nacional / UASPE / C&amp;C / CNCS / COLPATRIA / INALDEZX / SCOTIANBANK / SENA 
</t>
    </r>
    <r>
      <rPr>
        <b/>
        <sz val="12"/>
        <color rgb="FF000000"/>
        <rFont val="Arial"/>
      </rPr>
      <t>Seguimientos EN FEBRERO ( REPORTE 2):</t>
    </r>
    <r>
      <rPr>
        <sz val="12"/>
        <color rgb="FF000000"/>
        <rFont val="Arial"/>
      </rPr>
      <t xml:space="preserve"> Universidad Nacional / CNSC
</t>
    </r>
    <r>
      <rPr>
        <b/>
        <sz val="12"/>
        <color rgb="FF000000"/>
        <rFont val="Arial"/>
      </rPr>
      <t xml:space="preserve">
Asesorias reportadas y evidencias EN ABRIL :
</t>
    </r>
    <r>
      <rPr>
        <sz val="12"/>
        <color rgb="FF000000"/>
        <rFont val="Arial"/>
      </rPr>
      <t xml:space="preserve">DAFP / SENA
</t>
    </r>
    <r>
      <rPr>
        <sz val="12"/>
        <color rgb="FFFF0000"/>
        <rFont val="Arial"/>
      </rPr>
      <t xml:space="preserve">Seguimientos EN ABRIL ( REPORTE 1): DAFP
</t>
    </r>
    <r>
      <rPr>
        <sz val="12"/>
        <color rgb="FF000000"/>
        <rFont val="Arial"/>
      </rPr>
      <t xml:space="preserve">
</t>
    </r>
    <r>
      <rPr>
        <b/>
        <sz val="12"/>
        <color rgb="FF000000"/>
        <rFont val="Arial"/>
      </rPr>
      <t xml:space="preserve">Asesorias reportadas y evidencias EN MAYO :
</t>
    </r>
    <r>
      <rPr>
        <sz val="12"/>
        <color rgb="FF000000"/>
        <rFont val="Arial"/>
      </rPr>
      <t xml:space="preserve">DAFP / SENA
</t>
    </r>
    <r>
      <rPr>
        <sz val="12"/>
        <color rgb="FFFF0000"/>
        <rFont val="Arial"/>
      </rPr>
      <t xml:space="preserve">Seguimientos EN MAYO ( REPORTE 1): DAFP 
</t>
    </r>
    <r>
      <rPr>
        <sz val="12"/>
        <color rgb="FF000000"/>
        <rFont val="Arial"/>
      </rPr>
      <t xml:space="preserve">
</t>
    </r>
  </si>
  <si>
    <t>Brindar asistencia técnica a entidades del orden territorial para la promoción y vinculación laboral de las personas con discapacidad visual.</t>
  </si>
  <si>
    <t>Número departamentos asistidos tecnicamente al para la promoción y vinculación laboral</t>
  </si>
  <si>
    <t>Se realizan asesorías a entidades con seguimeinto en el siguiente trimestre</t>
  </si>
  <si>
    <t>Se realizan asesorias a entidades del orden territorial SENA - Bogotá, y entidades privadas, con seguimiento en los proximos meses</t>
  </si>
  <si>
    <t>Las evidencias (informes 1 y 2, reposan en carpeta de actividad 2.  del drive)</t>
  </si>
  <si>
    <t>Se realiza comisión al departamento de Risaralda, donde se realizan gestiones con entidades territoriales orientadas a promover la inclusión laboral de las PCDV</t>
  </si>
  <si>
    <t>Informe que reposa en la carpeta de Actividad 2</t>
  </si>
  <si>
    <r>
      <rPr>
        <sz val="11"/>
        <color rgb="FF000000"/>
        <rFont val="Calibri"/>
        <scheme val="minor"/>
      </rPr>
      <t xml:space="preserve">
</t>
    </r>
    <r>
      <rPr>
        <b/>
        <sz val="11"/>
        <color rgb="FF000000"/>
        <rFont val="Calibri"/>
        <scheme val="minor"/>
      </rPr>
      <t xml:space="preserve">En el reporte de marzo se registran  asesoria a empresas privadas MEDICARTE -  GENOGRUP - SENA
</t>
    </r>
    <r>
      <rPr>
        <sz val="11"/>
        <color rgb="FF000000"/>
        <rFont val="Calibri"/>
        <scheme val="minor"/>
      </rPr>
      <t xml:space="preserve">
</t>
    </r>
    <r>
      <rPr>
        <b/>
        <sz val="11"/>
        <color rgb="FF000000"/>
        <rFont val="Calibri"/>
        <scheme val="minor"/>
      </rPr>
      <t xml:space="preserve">En el reporte de junio se anexa informe comisón a Risaralda 
</t>
    </r>
    <r>
      <rPr>
        <sz val="11"/>
        <color rgb="FF000000"/>
        <rFont val="Calibri"/>
        <scheme val="minor"/>
      </rPr>
      <t>Municipio o distrito: Pereira, Dosquebradas  en el drive :
https://institutonacionalparaciegos-my.sharepoint.com/:f:/g/personal/csupanteve_inci_gov_co/EqBZKTZmx4tJjI5m68Ox97kBTQtDKOGA5E5PdezcFZL2xg?e=FmzXFo
NO OBSTANTE SE DEBE REVISAR SI LA EVIDENCIA DA CUENTA DE LA EJECUCIÓN DE LA ACTIVIDAD</t>
    </r>
  </si>
  <si>
    <t>Realizar un acompañamiento a las entidades del orden territorial para la promoción y vinculación laboral de las personas con discapacidad visual.</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</si>
  <si>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</si>
  <si>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</si>
  <si>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Las primeras comisiones, por necesidades de logística internas del Instituto y de los territorios se llevara a cabo apartir del mes de junio de 2024</t>
  </si>
  <si>
    <t>Realizar un acompañamiento  a las entidades asistidas tecnicamente en el año 2023 en intermediación laboral (SENA, Cajas de Compensaciòn y Universidades) para que se generen las condiciones que contribuyan a  la vinculación laboral de las personas con discapacidad visual en las diferentes modalidades de trabajo.</t>
  </si>
  <si>
    <t xml:space="preserve">Aplicar el instrumento de "Caracterización de  inclusión social, laboral y productiva", en coordinación con entidades públicas y privadas para identificar los perfiles ocupacionales  de la población con discapacidad </t>
  </si>
  <si>
    <t>Número de personas con perfil identificado</t>
  </si>
  <si>
    <t>Febrero</t>
  </si>
  <si>
    <t>Estructurar el curso de habilidades socioemocionales para el fortalecimiento de las competencias laborales  de la poblacion con discapacidad visual.</t>
  </si>
  <si>
    <t>Cursos estructurado</t>
  </si>
  <si>
    <t>Junio</t>
  </si>
  <si>
    <t>Dictar curso de habilidades socioemocionales para el fortalecimiento de las competencias laborales  de la poblacion con discapacidad visual.</t>
  </si>
  <si>
    <t>Cursos dictado</t>
  </si>
  <si>
    <t>Julio</t>
  </si>
  <si>
    <t xml:space="preserve">Número de asistencias técnicas brindadas  </t>
  </si>
  <si>
    <t xml:space="preserve">Gestionar el desarrollo de cursos gestionados que fortalezcan las competencias laborales de las personas con discapacidad visual. </t>
  </si>
  <si>
    <t>Número de cursos que fortalezcan las competencias laborales gestionadas</t>
  </si>
  <si>
    <t>Número de entidades y/o población con discapacidad visual asesoradas para la promocion de la vinculación laboral</t>
  </si>
  <si>
    <t>Numero de asesorias brindadas a personas con discapacidad  visual en ideas de negocio y/o emprendimientos</t>
  </si>
  <si>
    <t xml:space="preserve">Gestionar propuesta en coordinación con cámaras de comercio, emprende Colombia, y cámara de diversidad o entidades relacionadas,  orientadas a fortalecer las unidades productivas de las personas con discapacidad. </t>
  </si>
  <si>
    <t>Propuesta divulgada con las entidades para fortalecer las unidades productivas de las personas con discapacidad elaborada</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</si>
  <si>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</si>
  <si>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</si>
  <si>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</si>
  <si>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Elaborar 1 contenido técnico sobre los principios y criterios de accesibilidad web</t>
  </si>
  <si>
    <t>Contenido de carácter técnico accesibilidad web elaborado, aprobado y remitido a la Oficina de comunicación</t>
  </si>
  <si>
    <t>Se elaboró documento propuesta</t>
  </si>
  <si>
    <t>Se está elaborando documento con información gráfica sobre principios, criterios de accesibilidad y pasos que debe llevar a cabo para la implementación.</t>
  </si>
  <si>
    <t>Avance en el apartado de niveles de conformidad , contando con infografia . La información se encuentra en el drive (reporte plan de acción).</t>
  </si>
  <si>
    <r>
      <rPr>
        <sz val="12"/>
        <color rgb="FF000000"/>
        <rFont val="Arial"/>
      </rPr>
      <t xml:space="preserve">Se viene adelantando tareas para el cumplimiento de la actividad, esta se encuentra prevista hasta noviembre. 
</t>
    </r>
    <r>
      <rPr>
        <sz val="12"/>
        <color rgb="FFFF0000"/>
        <rFont val="Arial"/>
      </rPr>
      <t xml:space="preserve">Se remitira en septiembre al proceso de comunicaciones para su revisiòn, aprobaciòn y publicaciòn.  </t>
    </r>
  </si>
  <si>
    <t xml:space="preserve">Elaborar un documento técnico para la implementación de los criterios de accesibilidad web </t>
  </si>
  <si>
    <t>Documento elaborado, aprobado y remitido a la Oficina de comunicación</t>
  </si>
  <si>
    <t>Septiembre</t>
  </si>
  <si>
    <t>versión previa  del documento con tabla para verificación  de accesibilidad.</t>
  </si>
  <si>
    <t>El documento se encuentra en construcción, sin avances.</t>
  </si>
  <si>
    <r>
      <rPr>
        <sz val="12"/>
        <color rgb="FF000000"/>
        <rFont val="Arial"/>
      </rPr>
      <t xml:space="preserve">A la fecha esta actividad no se ha ejecutado, se tenia prevista para mayo. Se solicita informar la fecha de entrega del documento técnico elaborado, aprobado y remitido a la Oficina de comunicación.
</t>
    </r>
    <r>
      <rPr>
        <sz val="12"/>
        <color rgb="FFFF0000"/>
        <rFont val="Arial"/>
      </rPr>
      <t>Se remitira en septiembre al proceso de comunicaciones para su revisiòn, aprobaciòn y publicaciòn. 
AJUSTAR FECHA SEPTIEMBRE</t>
    </r>
  </si>
  <si>
    <t xml:space="preserve">Elaborar el contenido técnico de un (1) spot en el tema de accesibilidad </t>
  </si>
  <si>
    <t>Documento elaborado aprobado y remitido a la Oficina de comunicación</t>
  </si>
  <si>
    <t>Mayo</t>
  </si>
  <si>
    <t>Guión preliminar para ajustes</t>
  </si>
  <si>
    <t xml:space="preserve">Remisión de guión a comunicaciones el 15 de Abril. </t>
  </si>
  <si>
    <t xml:space="preserve">Se registra un avance en la construcción del contenido técnico de un (1) spot en el tema de accesibilidad , enlace: 
https://institutonacionalparaciegos-my.sharepoint.com/:f:/g/personal/csupanteve_inci_gov_co/EnnHQ-zuXJFIr3PEhV0viAEB4O7BXOGvy5WsXreCnQhMvA?e=tnpS5Y
Se solicita informar la fecha de entrega del documento técnico elaborado, aprobado y remitido a la Oficina de comunicación.
Fecha de envio a comunicaciones. ( ABRIL YA ESTA APROBADO POR COMUNICACIONES)
Fecha de final de entrega.  ( HASTA SEPTIEMBRE PUBLICADO )
Se tenia programado para mayo. </t>
  </si>
  <si>
    <t>Seguridad Humana y Justicia Social - Politica de inclusión productiva con trabajo decente y apoyo al emprendimiento</t>
  </si>
  <si>
    <t xml:space="preserve">Estructurar los  contenidos del curso de documentos digitales accesibles en la plataforma Moodle institucional 
</t>
  </si>
  <si>
    <t>Curso estructurado en la plataforma moodle institucional</t>
  </si>
  <si>
    <t>8 de febrero envio de correo a Planeación solicitando de espacio en la Plataforma Moodle</t>
  </si>
  <si>
    <t>Se reiteró solicitud a Planeación.</t>
  </si>
  <si>
    <t xml:space="preserve">En espera de respuesta de Planeación </t>
  </si>
  <si>
    <t>En espera de respuesta de Planeación</t>
  </si>
  <si>
    <r>
      <rPr>
        <sz val="12"/>
        <color rgb="FF000000"/>
        <rFont val="Arial"/>
      </rPr>
      <t xml:space="preserve">Esta actividad no presenta avance, se tenia programada para junio. Se solicita informar la fecha de ejecución de la actividad en lo que queda de la vigencia. 
</t>
    </r>
    <r>
      <rPr>
        <sz val="12"/>
        <color rgb="FFFF0000"/>
        <rFont val="Arial"/>
      </rPr>
      <t>AJUSTAR FECHA OCTUBRE</t>
    </r>
  </si>
  <si>
    <t xml:space="preserve">Dictar los cursos de Tecnología especializada  y el curso de documentos digitales accesibles. </t>
  </si>
  <si>
    <t>Numero de cursos dictados</t>
  </si>
  <si>
    <t>Reuniónes de acuerdos con universidad popular del Cesar</t>
  </si>
  <si>
    <t xml:space="preserve">Reunión de acuerdos y envío de documentos con acuerdos de la alianza. </t>
  </si>
  <si>
    <t>Estructuración de contenidos para el diplomado y publicación parcial de contenidos en la plataforma de la universidad.</t>
  </si>
  <si>
    <t>Los contenidos del diplomado están publicados en la plataforma de la U. Popular del Cesar de acuerdo con la alianza firmada y se iniciarán clases el 20 de junio.</t>
  </si>
  <si>
    <t>Se cuenta con los contenidos del diplomado en la plataforma de la Universidad Polular del Cesar . Se pospuso fecha para dar inico al diplomado el proximo 4 de Julio.</t>
  </si>
  <si>
    <r>
      <rPr>
        <sz val="12"/>
        <color rgb="FF000000"/>
        <rFont val="Arial"/>
      </rPr>
      <t xml:space="preserve">Se realizaron las gestiones pertinentes para el inicio de los curso, los cuales se tienen programados para dar inicio el 04 de Julio.
</t>
    </r>
    <r>
      <rPr>
        <sz val="12"/>
        <color rgb="FFFF0000"/>
        <rFont val="Arial"/>
      </rPr>
      <t>AJUSTAR FECHA NOVIEMBRE</t>
    </r>
  </si>
  <si>
    <t>Asesorar a entidades públicas y privadas  en temas de accesibilidad y acceso a la informacion para contribuir al ejercicio de los derechos de las personas con discapacidad visual</t>
  </si>
  <si>
    <t xml:space="preserve">Elaboración de Documentos: Fundación Saldarriaga Concha, GOYN Bogotá.
Criterios de accesibilidad Web:  Universidad del Area Andina
</t>
  </si>
  <si>
    <t>Elaboración Documentos:ARN,EAN.
Criterios Accesibilidad Web: ARN, SENA Cali, Universidad ISESY Cali y CONFAMDI Cali.</t>
  </si>
  <si>
    <t>OK - DRIVE</t>
  </si>
  <si>
    <t>Policia Nacional, Lakes Films,   MinTic,Accesibilidad 
Web:EAN.
Documentos: Transmedia, Fincomercio, Fundación Universitaria de Popayán, ICFES, Universidad del Cauca, Secretaría de Educación del Meta, Fundación Saldarriaga Concha, Secretaría de educación de Caldas, I.E Pedro Nel Ospina, Unidad Atención Integral Medellín, IE La Pascuala, Institución Educativa Cristobal Colón, Institución Educativa Enrique Vélez Escobar, Liceo Caucasia,  Unidad de Atención Integral - UAI.</t>
  </si>
  <si>
    <t>SOLO 10 INFORMES SE ANUNCIAN 19</t>
  </si>
  <si>
    <t xml:space="preserve">Policía Nacional (Generalidades e importancia de Accesibilidad digital), - Web
Unidad de busqueda de personas dadas por desaparecidas, ANLA, Universidad Catolica Cecilio Acosta, Cienogroup, Fincomercio, Uniminuto
 -Documentos
Universidad Catolica Cecilio Acosta, Superintendencia de Industria y Comercio, ANLA, Unidad de busqueda de personas dadas por desaparecidas, 
</t>
  </si>
  <si>
    <t>OK - CARPETA DRIVE MAYO</t>
  </si>
  <si>
    <t>Web: Servicio occidental de salud EPS, Universidad Luis amigo  _Documentos: Universidad Externado, Outsourcing, superservicios, comware, Servicio occidental de salud, Fundación cardioinfantil, Alcaldía de Yopal, DIMAR,
(Se acuerdan Foros para el 25 y 26 de julio entidades financieras y salud)</t>
  </si>
  <si>
    <t>Se requiere revisar las carpetas en el DRIVE y registrar todas las evidencias:
ABRIL ( SE REPORTAN 19 - ANEXOS 10)
JUNIO ( SE REPORTAN 10 - ANEXOS 8)</t>
  </si>
  <si>
    <t>Sin avances</t>
  </si>
  <si>
    <t>NA</t>
  </si>
  <si>
    <t>Acompañamiento a 4 entidades ( Cienogrup, Unidad de Busqueda de personas desaparecidas, SENA- Cali, Universidad javeriana de cali)</t>
  </si>
  <si>
    <t>Informes acompañamientos que se encuentran en el DRIVE.</t>
  </si>
  <si>
    <t>Acompañamiento a la superintendencia de Industria y Comercio</t>
  </si>
  <si>
    <t>CINCO ASISTENCIAS TECNICAS ( ASESORIA + ACOMPAÑAMIENTO)
( 1.Cienogrup - 2.Unidad de Busqueda de personas desaparecidas - 3.SENA Cali, 4.Universidad javeriana de cali - 5. Superintendencia )</t>
  </si>
  <si>
    <t>Asesorar a entidades públicas, privadas y/o personas naturales en el uso o desarrollo de tecnología especializada para el acceso a la información de personas con discapacidad en distintos ambitos.</t>
  </si>
  <si>
    <t xml:space="preserve">personas naturales </t>
  </si>
  <si>
    <t>https://institutonacionalparaciegos-my.sharepoint.com/:f:/r/personal/ebeltran_inci_gov_co/Documents/Equipo%20Accesibilidad/2024/Reporte%20plan%20de%20acci%C3%B3n/Tecnolog%C3%ADas/1.%20Enero?csf=1&amp;web=1&amp;e=hduirl</t>
  </si>
  <si>
    <t>Universidad del Area Andina, Agencia para la reincorporación y la Normalización.</t>
  </si>
  <si>
    <t>https://institutonacionalparaciegos-my.sharepoint.com/:f:/r/personal/ebeltran_inci_gov_co/Documents/Equipo%20Accesibilidad/2024/Reporte%20plan%20de%20acci%C3%B3n/Accesibilidad%20digital/2.%20Febrero/5.%20Asesorar%20a%20entidades%20p%C3%BAblicas%20y%20privadas?csf=1&amp;web=1&amp;e=uM1t2P</t>
  </si>
  <si>
    <t>SENA Cali, Universidad ISESY Cali y CONFAMDI Cali; IE Bicentenario de Funza, Universidad Nacional de Colombia, EAN, y Clemencia Mosquera..</t>
  </si>
  <si>
    <t>Sena, Uniminuto, Escuela superior de administración, Fincomercio, Universidad del Bosque, Universidad Autonoma de Bucaramanga, Universidad Pedagogica y tecnologia de Duitama, Fundación Universitaria de Popayán,  IES Valledupar, Cienogrup, Universidad de Córdoba, Touch Games,EAN.  Secretaria de educación del meta, Fundación Saldarriaga Concha,Secretaría de educación de Caldas,  I.E Pedro Nel Ospina de Ituango, Unidad Atención Integral Medellín, IE La Pascuala de Magangué, Institución Educativa Cristobal Colón de Morroa, Institución Educativa Enrique Vélez Escobar de Itagüí,  Liceo Caucasia, SED Nariño, I.E.Rafael Uribe Uribe de Puerto López Meta, INSTITUCION EDUCATIVA DE CEIBAL de Magangué, I.E Nuestra Señora de la Macarena Meta,   SEDCHOCÓ, Mesa de ayuda Alcaldia de Medellín, SEMITAGÜÍ, I. E. Inmaculada Concepción de Nariño Antioquia, Institución Educativa san jose de Magangué, IE Chachagüi de Chachagüí,  I.E. Técnica Agropecuaria Matias Trespalacios de Cértegui Chocó, I.E San José de Sabanalarga - Antioquia,  CER la Estrella sede Garzón  de Gómez Plata Antioquia, Institución Educativa Presbítero Antonio Baena Salazar  de Sabaneta - Antioquia.</t>
  </si>
  <si>
    <t>https://institutonacionalparaciegos-my.sharepoint.com/:f:/g/personal/csupanteve_inci_gov_co/EkwNrzdS9pNJsP30jloZiiIBTsVLiyg_KtbPhWNJ1hRbzw?e=Mlc5xF</t>
  </si>
  <si>
    <t>Universidad El Bosque - lector de pantalla
Universidad El Bosque Magnificador de pantalla
Universidad El Bosque. Otras tecnologías para el acceso a la información
Estudiante con baja visión de Gimnasio Caceres 
Secretaría Distrital de Salud
Gimnasio Caceres
Fundación Cardioinfantil
IE José Eugenio Martinez de Valledupar
IE Joaquín Ochoa  de Valledupar
ICETEX
Unidad de busqueda de personas dadas por desaparecidas</t>
  </si>
  <si>
    <t>https://institutonacionalparaciegos-my.sharepoint.com/:f:/g/personal/ebeltran_inci_gov_co/EpGoXaki6vZNqwiU3U108CgB8f1GGFNbNINamL16kq9Xsg?e=2aQs0V</t>
  </si>
  <si>
    <t>Esteban Correa, Universidad externado, Agora, Miguel Cortéz, IE Telepalmeritas (Ajustar posiblemente la meta a 80)</t>
  </si>
  <si>
    <t>JUNIO (5) CARPETA (6)
MAYO ( 11) CARPETA (10)
MARZO ( 7)  CARPETA 8 
ABRIL ( 36 ) CARPETA 13</t>
  </si>
  <si>
    <t>Elaborar 1 documento técnico para orientar la implementación de scribs del lector de pantalla JAWS</t>
  </si>
  <si>
    <t>Documento técnico elaborado aprobado y remitido a la Oficina de comunicación</t>
  </si>
  <si>
    <t>Documento preliminar en revisión.</t>
  </si>
  <si>
    <t>Documento para incorporar ejemplos con capturas de pantalla para mayor claridad a la creación de los scripts</t>
  </si>
  <si>
    <t>EN CONSTRUCCIÓN -  SE TIENE PROGRAMADO PARA OCTUBRE</t>
  </si>
  <si>
    <t xml:space="preserve">Gestión con Instituciones de Educación Superior y o el SENA, la implementación y certificación  de cursos de formación en accesibilidad digital y web </t>
  </si>
  <si>
    <t xml:space="preserve">Número de informes semestrales con la gestión adelantada con las entidades
</t>
  </si>
  <si>
    <t>Reunión de Articulación con Universidad Popular del Cesar.</t>
  </si>
  <si>
    <t>Gestión con Universidad Popular del Cesar para la implementación y certificación del diplomado virtual en "Estrategias de Inclusión mediadas por la tecnología"</t>
  </si>
  <si>
    <t>Alianza Firmada con Universidad Popular del cesar.</t>
  </si>
  <si>
    <r>
      <rPr>
        <sz val="12"/>
        <color rgb="FF000000"/>
        <rFont val="Arial"/>
      </rPr>
      <t xml:space="preserve">REVISAR ALCANCE DE LA META - INFORME SEMESTRAL CON LAS GESTIONES REALIZADAS ( NO SE REGISTRA AVANCE HASTA ACLARAR LA MAGNITUD)
</t>
    </r>
    <r>
      <rPr>
        <sz val="12"/>
        <color rgb="FFFF0000"/>
        <rFont val="Arial"/>
      </rPr>
      <t xml:space="preserve">PENDIENTE INFORME CONSOLIDADO A JUNIO </t>
    </r>
  </si>
  <si>
    <t>Brindar asistencia técnica a entidades públicas y privadas en temas de accesibilidad del espacio físico.</t>
  </si>
  <si>
    <t xml:space="preserve">Elaborar un instrumento para la verificación de criterios de accesibilidad al espacio físico por parte de las entidades que reciban asesoría del INCI y un documento guía para las entidades públicas y privadas sobre la implementación de los criterios de accesibilidad al espacio físico </t>
  </si>
  <si>
    <t>Contenidos de carácter técnico de accesibilidad al espacio fisico elaborados, aprobado y remitido a la Oficina de comunicación  (instrumento y documento guia)</t>
  </si>
  <si>
    <t>Se avanzó en el apartado de señalización en muro.</t>
  </si>
  <si>
    <t>Se complemento la lista de chequeo de señalización</t>
  </si>
  <si>
    <t>Se terminará documento para versión definitiva de la lista de chequeo</t>
  </si>
  <si>
    <t>EN CONSTRUCCIÓN -  SE TIENE PROGRAMADO PARA NOVIEMBRE</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</si>
  <si>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</si>
  <si>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</si>
  <si>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Migración Colombia sede Medellin,  Concesión Autovia SAS, Liceo Francés, Misión carismática</t>
  </si>
  <si>
    <t>DRIVE</t>
  </si>
  <si>
    <t xml:space="preserve">Fundación Botin, Infinity care SAS , Agencia nacional para la Reincorporación y Normalizacion- ARN,  CyC, </t>
  </si>
  <si>
    <t>Infinity care SAS</t>
  </si>
  <si>
    <t>Hospital de La samaritana,Instituto Nal de salud, Ips Vidamedical, Ministerio de Educación Nacional, Colpensiones, IE Pachavita, Clinica Central, Hospital San Rafael, Saviasalud IPS, Universidad Luis Amigó, Publk SAS, Dirección General Marítima, Fincomercio, Policia Nacional.</t>
  </si>
  <si>
    <t>IE Manuela Beltrán
Fundación Cardio Infantil
Agencia de seguridad vial
CREMIL
Tupublik SAS 
Unidad de Busqueda de Personas dadas por desaparecidas</t>
  </si>
  <si>
    <t>Consejo Nacional Electroral, Consejo nacional de Cundinamarca, Comisión de regulación de agua, Supernotariado y registro, seguros la equidad, IEM Mutatá, Servicio nacional de Empleo, Biblioteca de Chia.</t>
  </si>
  <si>
    <t xml:space="preserve">Brindar asistencia técnica a entidades publicas y privadas en temas de accesibilidad al espacio físico para contribuir al ejercicio de los derechos de las personas con discapacidad visual </t>
  </si>
  <si>
    <t>Se realizó acompañamiento a 4 entidades que fueron asesoradas en meses anteriores.(Infinity care SAS, Concesión Autovia sas, Liceo Francés, Fundación Botin)</t>
  </si>
  <si>
    <t>Informe de acompañamiento a las 4 entidades cargado en el DRIVE.</t>
  </si>
  <si>
    <t>Se realizó acompañamiento a 3 entidades que fueron asesoradas en el mismo mes(Ministerio de Educacion Nacional, IPS VidaMedical, Instituto Nal de Salud)</t>
  </si>
  <si>
    <t>Informe de Asesorias y acompañamiento a las 3 entidades cargado en el DRIVE.</t>
  </si>
  <si>
    <t>Acompañamiento a 2 entidades  asesoradas en el mes de abril  ( Colpensiones, Universidad Católica  Luis Amigó de  Medellín)</t>
  </si>
  <si>
    <t xml:space="preserve"> Acompañamientos a 4 entidades previamente asesoradas (Agencia Nacional de Seguridad Vial, Consejo nal electoral, Unidad de Busqueda de personas dadas por desaparecidas,  Colegio Mayor de Cundinamarca</t>
  </si>
  <si>
    <t>Documento elaborado aprobado y remitido a la Oficina de comunicación  (instrumento y documento guia)</t>
  </si>
  <si>
    <t>Gestión con Instituciones de Educación Superior y o el SENA, la implementación de cursos de formación al espacio fìsico</t>
  </si>
  <si>
    <t>Número de informes semestrales con la gestion adelantada con las instituciones de educación superior</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</si>
  <si>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</si>
  <si>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</si>
  <si>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</si>
  <si>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 xml:space="preserve">Elaborar el plan de comunicaciones 
</t>
  </si>
  <si>
    <t>Plan de comunicaciones elaborado</t>
  </si>
  <si>
    <t>Se consolido el Plan de comunicaciones 2024</t>
  </si>
  <si>
    <t>CUMPLIDA</t>
  </si>
  <si>
    <t>Realizar seguimiento mensual al plan de comunicaciones</t>
  </si>
  <si>
    <t>Porcentaje ejecución del plan</t>
  </si>
  <si>
    <t>Se realiza el segumiento al plan de comunicaciones.</t>
  </si>
  <si>
    <t>Se realiza el  segumiento al plan de comunicaciones.</t>
  </si>
  <si>
    <t>Se realiza el tercer segumiento al plan de comunicaciones.</t>
  </si>
  <si>
    <t>Documento Plan de comunicaciones con actualización a marzo 2024.  https://institutonacionalparaciegos-my.sharepoint.com/personal/csupanteve_inci_gov_co/_layouts/15/onedrive.aspx?e=5%3A7d216276d7c44fca874b30f79777a758&amp;at=9&amp;CT=1712585831940&amp;OR=OWA%2DNT%2DMail&amp;CID=2840214d%2D27d0%2D5f5e%2D47e0%2D1ceae6de18ad&amp;FolderCTID=0x012000199ABC974A70A14483FA86CACB5A8480&amp;id=%2Fpersonal%2Fcsupanteve%5Finci%5Fgov%5Fco%2FDocuments%2FSIG%2FProcesos%20Estrategicos%2FDireccionamiento%20Estrategico%2FEvidencias%2FVIGENTES%2FPLAN%20ACCION%5F2024%2FPROCESO%5FCOMUNICACIONES%2FMARZO%5FAVANCE%2FACTIVIDAD%5FRealizar%20seguimiento%20mensual%20al%20plan%20de%20comunicaciones</t>
  </si>
  <si>
    <t>Se realizan seguimientos mensuales  al plan de comunicaciones.</t>
  </si>
  <si>
    <t>Desarrollar campañas de comunicación para posicionar el INCI como entidad referente en la tematica de discapacidad visual</t>
  </si>
  <si>
    <t xml:space="preserve">Número de campañas desarrolladas y  divulgadas en diferentes medios de acuerdo con la campaña </t>
  </si>
  <si>
    <t xml:space="preserve">Se desarrollaron avances en las campañas: Braille: estrategia Día Mundial y natalicio de Louis Braille (33% avance Plan) . </t>
  </si>
  <si>
    <t xml:space="preserve">Seguimiento en Plan de Comunicaciones 2024.
Verificado OPA 
</t>
  </si>
  <si>
    <t xml:space="preserve">Avances en la campaña INCIRadio: Estrategia día Mundial de la radio (50%),  incluye participación ciudadana. Avance en campaña Gestión Interinstitucional: estrategia de ofertas laborales (10%) y campaña La Tienda INCI: estrategia de promoción de materiales incluida engrevista en el programa INCI, ¿Cómo vamos?
</t>
  </si>
  <si>
    <t>Concepto de campaña
Publicaciones en canales institucionales 
Piezas construidas PDF
y audiovisual</t>
  </si>
  <si>
    <t xml:space="preserve">Se desarrolló la campaña #SomosIncluyentes a propósito del día de la Cero Discriminación y se hicieron avances en 5 campañas más (cursos virtuales,  gestion interinstitucional,  lenguaje incluisivo 2 talleres a empleados de la FILBO 2024,  accesibilidad física, salud visual) </t>
  </si>
  <si>
    <t>"Twitter: https://twitter.com/INCI_colombia/status/1763649209587097860
Campaña #SomosIncluyentes: un llamado a la acción contra la discriminación | Instituto Nacional para Ciegos (inci.gov.co)
Facebook: https://www.facebook.com/INCIColombia/videos/787402260106685
https://www.facebook.com/share/p/BXMqBBABwSPioR9K/?mibextid=WC7FNe
https://www.facebook.com/share/p/oPKsEykM3gb6vJgw/?mibextid=WC7FNe"</t>
  </si>
  <si>
    <t>SE SOLICITA CARGAR LAS EVIDENCIAS EN LAS CARPETAS HABILITADAS EN LA CARPETA SIG, Y REALIZAR SEGUIMIENTO A JUNIO</t>
  </si>
  <si>
    <t>Ejecutar el cronograma para la actualización de los contenidos de los micrositios de la página web</t>
  </si>
  <si>
    <t xml:space="preserve">Porcentaje de ejecución de la actualización </t>
  </si>
  <si>
    <t>Adoptar un Manual de Identidad Visual de la Entidad acorde con lo establecido en la Ley 2345 del 30/12/2023</t>
  </si>
  <si>
    <t>Porcentaje de ejecución de la actualización 
Y Adopciòn del manual</t>
  </si>
  <si>
    <t>No hay avances en esta actividad. Se realizò una primera reunión con MInisterio de Igualdad.</t>
  </si>
  <si>
    <t>Actualizar el catalogo de servicios del INCI</t>
  </si>
  <si>
    <t>Catalogo actualizado</t>
  </si>
  <si>
    <t>Abril</t>
  </si>
  <si>
    <t>Se presentó  versión actualizada del Catálogo de servicios del INCI, se encuentra en revisión del Grupo de Accesibilidad para su respectiva publicación</t>
  </si>
  <si>
    <t>Documento actualizado del Catálogo de servicios  del INCI https://institutonacionalparaciegos-my.sharepoint.com/personal/webmaster_inci_gov_co/_layouts/15/onedrive.aspx?id=%2Fpersonal%2Fwebmaster%5Finci%5Fgov%5Fco%2FDocuments%2FAttachments%2Fcatalogo%20de%20servicios%2Epdf&amp;parent=%2Fpersonal%2Fwebmaster%5Finci%5Fgov%5Fco%2FDocuments%2FAttachments&amp;ct=1712605435753&amp;or=OWA%2DNT%2DMail&amp;cid=0c0f075d%2D5c02%2Df197%2D3441%2Db0b4b99ed772&amp;ga=1</t>
  </si>
  <si>
    <t>Se presentó  versión actualizada del Catálogo de servicios del INCI, se encuentra en revisión del Grupo de Accesibilidad para su respectiva publicación. 
Se requiere subir evidencias a la carpeta SIG. Los correos de solicitud especifican que no se deben remitir enlaces.</t>
  </si>
  <si>
    <t>Gestionar la distribución del catalogo a los grupos de valor</t>
  </si>
  <si>
    <t>Número de catalogos distribuidos (500 en físico y 500 digitales)</t>
  </si>
  <si>
    <t>Elaborar un video institucional de presentación de servicios actualizado</t>
  </si>
  <si>
    <t xml:space="preserve">Video Institucional elaborado y divulgado </t>
  </si>
  <si>
    <t>Diseñar y difundir dos spots en el tema de accesibilidad</t>
  </si>
  <si>
    <t>Spots difundidos</t>
  </si>
  <si>
    <t>Liderar el desarrollo de un evento para la gestión y promoción del tema de accesibilidad</t>
  </si>
  <si>
    <t>Evento realizado</t>
  </si>
  <si>
    <t>Diseñar una estrategia en conjunto con el proceso de unidades productivas para el marcadeo de los productos y servicos de la Imprenta Nacional para Ciegos y La Tienda INCI</t>
  </si>
  <si>
    <t>Realizar seguimiento de la interacción de la audiencia en las campañas digitales</t>
  </si>
  <si>
    <t>Número de seguimientos trimestrales realizados</t>
  </si>
  <si>
    <t xml:space="preserve">Se realiza  el primer informe de redes sociales </t>
  </si>
  <si>
    <t>1er Informe de audiencias  y el 1er  informe de analítica  web</t>
  </si>
  <si>
    <t>Realizar el programa INCI Noticias como apoyo a la estrategia de rendición de cuentas</t>
  </si>
  <si>
    <t>Número de programas INCI Noticias realizados</t>
  </si>
  <si>
    <t>Se realizó el noticiero con el  reporte de cursos virtuales de primer semestre 2024, 1era comisión a Valle del Cauca del Grupo de Accesibilidad , recomendaciones de Semana Santa e INCI En los medios (glaucoma y señal podotáctil).</t>
  </si>
  <si>
    <t>https://www.youtube.com/watch?v=ULVkIWERplQ</t>
  </si>
  <si>
    <t>Gestionar con el Ministerio de Tecnologías de la Información y las Comunicaciones la reglamentación de lenguaje inclusivo (Terminología sin discriminación), la comunicación incluyente (accesible)  y la audiodescripción en mensajes institucionales</t>
  </si>
  <si>
    <t>Número de Infomes semestrales elaborados con la gestion realizada con el Ministerio.</t>
  </si>
  <si>
    <t xml:space="preserve">Desarrollar talleres trimestralmente con las entidades generadoras de contenidos sobre comunicación incluyente en alianza con la Radio Televisión Nacional de Colombia -RTVC- </t>
  </si>
  <si>
    <t>Numero de talleres trimestrales realizados</t>
  </si>
  <si>
    <t xml:space="preserve">Se realizaron  2 talleres para el equipo de servidores que estarán a cargo de la atención de visitantes en la Feria Internacional del Libro 2024. </t>
  </si>
  <si>
    <t xml:space="preserve">Correos de solicitud y fotos </t>
  </si>
  <si>
    <t>Producir material, productos o recursos en formatos accesibles para el acceso a la información y el conocimiento de las personas con discapacidad visual</t>
  </si>
  <si>
    <t xml:space="preserve">Número de seguimientos trimestrales realizados a los indicadores de gestión en el Software del Sistema Integrado de Gestión </t>
  </si>
  <si>
    <t>No se realizo seguimiiento a indicadores</t>
  </si>
  <si>
    <t>A la fecha no se ha realizado seguimiento a los indicadores del proceso en el aplicativo SUIT VISION</t>
  </si>
  <si>
    <t>MP-02</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</si>
  <si>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</si>
  <si>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</si>
  <si>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</si>
  <si>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</si>
  <si>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 xml:space="preserve">En el momento no se han empezado a realizar dotaciones de material para las IE. Sobre temas de dotación se reenviaron tres cajas de material devueltas en 2023 ya que los colegios ya habian salido a vacaciones y se envio un material didactico en donación.Sin embargo, estos dos temas no entran dentro de las evidencias de este apartado. </t>
  </si>
  <si>
    <t>En el momento no se han empezado a realizar dotaciones de material para las IE. Sobre temas de dotación se reenviaron tres cajas de material devueltas en 2023 ya que los colegios ya habian salido a vacaciones y se envio un material didactico en donación.Sin embargo, estos dos temas no entran dentro de las evidencias de este apartado.</t>
  </si>
  <si>
    <t>En el momento no se han empezado a realizar dotaciones de material para las IE. Las primeras dotaciones estan presupuestadas en el mes de abril.</t>
  </si>
  <si>
    <t>Envio de la Resolución de dotación 20241000001003 del 18 de abril. este cuenta con  19 IE.</t>
  </si>
  <si>
    <t xml:space="preserve">RESOLUCION </t>
  </si>
  <si>
    <t xml:space="preserve">Proyeccion de la resolucion de dotacion 20241000001313 del 27 de junio del 2024. A la fecha no se ha enviado esta resolución </t>
  </si>
  <si>
    <t xml:space="preserve">Debido a que la imprenta debe hacer unos ajustes al material, no se puede realizar los empaques para envio.  </t>
  </si>
  <si>
    <t>Evaluación de resultados</t>
  </si>
  <si>
    <t>Dotar con material en tinta, braile, relieve o recursos educativos digitales accesibles a entidades publicas y/o privadas para apoyar los servicios que estas entidades ofrecen a las personas con discapacidad visual</t>
  </si>
  <si>
    <t>Número de entidades dotadas</t>
  </si>
  <si>
    <t xml:space="preserve">El INCI participo de tres espacios </t>
  </si>
  <si>
    <t>matriz de acciones que contribuyen al ejercicio de los derechos ABRIL Año 2024</t>
  </si>
  <si>
    <t> </t>
  </si>
  <si>
    <t xml:space="preserve">El INCI participo de dos espacios </t>
  </si>
  <si>
    <t>matriz de acciones que contribuyen al ejercicio de los derechos MAYO Año 2024</t>
  </si>
  <si>
    <t>matriz de acciones que contribuyen al ejercicio de los derechos JUNIO Año 2024</t>
  </si>
  <si>
    <t>Producción radial y audiovisual</t>
  </si>
  <si>
    <t>Producir y emitir contenidos radiales para promover la inclusión de las personas con discapacidad visual</t>
  </si>
  <si>
    <t xml:space="preserve">Definir e implementar a través de INCIRADIO, una estrategia a nivel nacional como apoyo a los procesos de asistencia técnica </t>
  </si>
  <si>
    <t>Estrategia Implementada</t>
  </si>
  <si>
    <t>Realizar grabación y emisión de programas</t>
  </si>
  <si>
    <t>Número de programas emitidos</t>
  </si>
  <si>
    <t xml:space="preserve">No se presentaron avances </t>
  </si>
  <si>
    <t>Se realizaron grabaciones de programas para la emisora INCIRadio</t>
  </si>
  <si>
    <t>Se adjunta formato con listado de los programas</t>
  </si>
  <si>
    <t>Realizar grabación y publicación de Podcast , separadores y miniprogramas</t>
  </si>
  <si>
    <t>Número de contenidos publicados</t>
  </si>
  <si>
    <t>Se hicieron podcast, capsulas y promos</t>
  </si>
  <si>
    <t>Envío formato de calidad y registro de producción</t>
  </si>
  <si>
    <t>Se realizaron mini programas, capsulas, vestidos de programas y podcast para la emisora INCIRadio y su canal de Spotify</t>
  </si>
  <si>
    <t xml:space="preserve">Se adjunta formato con listado de lo producido </t>
  </si>
  <si>
    <t>Se adjunta formato con listado de lo producido</t>
  </si>
  <si>
    <t>Producir y publicar contenidos audiovisuales para promover la inclusión de las personas con discapacidad visual</t>
  </si>
  <si>
    <t>Elaborar el cronograma para la producción de contenidos audiovisuales</t>
  </si>
  <si>
    <t>Cronograma elaborado</t>
  </si>
  <si>
    <t>Crear y publicar contenido audiovisual  para personas con discapacidad visual</t>
  </si>
  <si>
    <t>Contenidos audiovisuales creados y publicados</t>
  </si>
  <si>
    <t>Se hicieron shorts sobre el dia del braille</t>
  </si>
  <si>
    <t>Envío formato de calidad productos Audiovisuales</t>
  </si>
  <si>
    <t>Se hicieron videos del dia de la radio, dia cero discriminación, animaciones para logos y revisión de guiones para futuros proyectos</t>
  </si>
  <si>
    <t>Se hicieron videos del dia del glaucoma, dia de la baldosa podotáctil, lazarillo y noticiero</t>
  </si>
  <si>
    <t>Asesorar a entidades públicas, privadas y personas naturales para la elaboración y adaptación de contenidos audiovisual con accesibilidad</t>
  </si>
  <si>
    <t>Numero de entidades y personas naturales asesoradas en  la elaboración de contenidos audiovisuales con accesibilidad</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</si>
  <si>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</si>
  <si>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</si>
  <si>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</si>
  <si>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</si>
  <si>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Se realizó la asistencia técnica para la compra de productos ed la Tienda INCI, de acuerdo a las necesidades de los usuarios y la disponibilidad de inventario de la misma. 
Por retrasos en la implementación del Nuevo Sistema de Facturación Electrónica de SIIF Nación no se ha podido realizar facturación de la ventas del mes de enero.</t>
  </si>
  <si>
    <t>Informe de ventas de enero y febrero de 2024</t>
  </si>
  <si>
    <t>Se realizó la asistencia técnica para la compra de productos ed la Tienda INCI, de acuerdo a las necesidades de los usuarios y la disponibilidad de inventario de la misma. 
Por retrasos en la implementación del Nuevo Sistema de Facturación Electrónica de SIIF Nación no se ha podido realizar facturación de la ventas del mes de febrero.</t>
  </si>
  <si>
    <t>De acuerdo a las necesidades de los usuarios y la disponibilidad de inventario de la misma, se realizan las ventas de productos accesibles. 
Por retrasos en la implementación del Nuevo Sistema de Facturación Electrónica de SIIF Nación, hasta el mes de abril de 2024 se inicia el proceso de facturación.</t>
  </si>
  <si>
    <t>Informe de ventas entre enero y marzo de 2024</t>
  </si>
  <si>
    <t xml:space="preserve">De acuerdo a las necesidades de los usuarios y la disponibilidad de inventario de la misma, se realizan las ventas de productos accesibles. </t>
  </si>
  <si>
    <t>Ventas ABRIL 2024</t>
  </si>
  <si>
    <t>De acuerdo a las necesidades de los usuarios y la disponibilidad de inventario de la misma, se realizan las ventas de productos accesibles</t>
  </si>
  <si>
    <t>Ventas MAYO 2024</t>
  </si>
  <si>
    <t>Ventas JUNIO 2024</t>
  </si>
  <si>
    <t xml:space="preserve">Porcentaje de cumplimiento 65% </t>
  </si>
  <si>
    <t>Orientar la adquisición de productos especializados para las personas con discapacidad visual</t>
  </si>
  <si>
    <t>Número de orientaciones para la adquisición de productos especializados brindadas</t>
  </si>
  <si>
    <t>Se debe reportar el avance con corte a Junio, cargar evidencias. 
Compromiso reuniòn 02/08/2024</t>
  </si>
  <si>
    <t xml:space="preserve">Producir libros, textos y material en tinta, macrotipo, sistema braille y relieve para las personas con discapacidad visual </t>
  </si>
  <si>
    <t>Elaborar la programación anual de producción interna</t>
  </si>
  <si>
    <t>Programación anual de producción interna elaborada</t>
  </si>
  <si>
    <t>Se reporta que ya se realizo la programaciòn , se solicita cargar la evidencia y reportar el avance. 
Compromiso reuniòn 02/08/2024</t>
  </si>
  <si>
    <t>Realizar seguimiento a la programación de producción</t>
  </si>
  <si>
    <t>Número de seguimientos a la programación  de producción realizados</t>
  </si>
  <si>
    <t>Se realiza el seguimiento a la producción interna en los comites de dotación desarrollados por la Subdirección Técnica</t>
  </si>
  <si>
    <t>Acta de dotación</t>
  </si>
  <si>
    <t>Se reporta que ya se realizo el seguimiento a la programaciòn , se solicita cargar la evidencia y reportar el avance a junio. 
Compromiso reuniòn 02/08/2024</t>
  </si>
  <si>
    <t>Número de libros, textos y material en tinta, macrotipo, sistema braille y relieve producidos</t>
  </si>
  <si>
    <t>Se realiza productos accesibles para dotación y los calendarios institucionales</t>
  </si>
  <si>
    <t>Remisiones Ineditto Enero 2024</t>
  </si>
  <si>
    <t>Se realiza productos accesibles para dotación institucionales, facturas de servicios públicos, clises farmaceuticos entre otras solicitudes</t>
  </si>
  <si>
    <t>Remisiones Ineditto Febrero 2024</t>
  </si>
  <si>
    <t>Remisiones Ineditto Marzo 2024</t>
  </si>
  <si>
    <t>MATRIZ CARGADA EN EL DRIVE</t>
  </si>
  <si>
    <t>Remisiones Ineditto Mayo 2024</t>
  </si>
  <si>
    <t>Remisiones Ineditto JUNIO 2024</t>
  </si>
  <si>
    <t>CUMPLIMIENTO A JUNIO 43%</t>
  </si>
  <si>
    <t>Elaborar en acompañamiento con el grupo de accesibilidad  la señalización para los espacios físicos de la Entidad</t>
  </si>
  <si>
    <t>Nùmero de pisos con señalización instaladada</t>
  </si>
  <si>
    <t>A JUNIO NO PRESENTA AVANCE</t>
  </si>
  <si>
    <t xml:space="preserve">Realizar estudio para analizar la capacidad de la imprenta en relación con las máquinas, el recurso humano, infraestructura e insumos para cada línea de producción 
</t>
  </si>
  <si>
    <t>Estudio realizado</t>
  </si>
  <si>
    <t>SE AJUSTA FECHA A OCTUBRE
REUNIÒN DE SEGUJIMIENTO  02/08/2024</t>
  </si>
  <si>
    <t>Actualizar los documentos del  SIG del proceso de Unidades Productivas y gestionar su migración al Sofware SIG</t>
  </si>
  <si>
    <t>Porcentaje de ejecución del cronograma SIG</t>
  </si>
  <si>
    <t>Se define plan de trabajo para la generación de guías de operación en complemento al procedimiento de la imprenta. Adicionalmente se define formato de seguimiento para las ordenes de producción</t>
  </si>
  <si>
    <t xml:space="preserve">SE AJUSTA FECHA A OCTUBRE
REPORTAR LA ACCIONES ADELANTADAS A JUNIO Y ACTUALIZAR PORCENTAJE DE CUMPLIMIENTO DE ACUERDO AL CRONOGRAMA.
REUNIÒN DE SEGUIMIENTO  02/08/2024
</t>
  </si>
  <si>
    <t xml:space="preserve">Revisar, actualizar y realizar seguimiento trimestral a los indicadores del proceso y registrarlo en el Software del Sistema Integrado de Gestión </t>
  </si>
  <si>
    <t>Número de seguimientos trimestrales realizados a los indicadores de gestión</t>
  </si>
  <si>
    <t>Se evaluarà el numero de mediciones para la vigencia 2024, una vez se definan los indicadores finales.
Compromiso reuniòn 02/08/2024</t>
  </si>
  <si>
    <t xml:space="preserve">Centro Cultural
</t>
  </si>
  <si>
    <t>Producir y/o adaptar productos o recursos en formatos accesibles para el acceso a la información y el conocimiento de las personas con discapacidad visual</t>
  </si>
  <si>
    <t xml:space="preserve">Elaborar el cronograma de estructuración, catalogación y publicación de documentos de la Biblioteca Virtual para Ciegos
</t>
  </si>
  <si>
    <t>Seguimiento del cronograma de estructuración,  catalogación y publicación de documentos de la Biblioteca Virtual para Ciegos</t>
  </si>
  <si>
    <t>Número de seguimientos realizados al cronograma</t>
  </si>
  <si>
    <t>El seguimiento se realiza a partire del mes de febrero debido a que los contratistas que apoyan en este proceso se contratan en ese mes.</t>
  </si>
  <si>
    <t>Se realiza el respectivo seguimiento a traves del plan operativo y la revision de la plataforma de la Biblioteca Virtual Para Ciegos del Inci.</t>
  </si>
  <si>
    <t>Plan Operativo Centro Cultural.</t>
  </si>
  <si>
    <t>Estructurar documentos en formatos digitales accesibles para la Biblioteca Virtual para Ciegos</t>
  </si>
  <si>
    <t>Número de documentos en formatos digitales accesibles estructurados</t>
  </si>
  <si>
    <t>Este avance empieza a evidenciarse en el mes de febrero.</t>
  </si>
  <si>
    <t>Se estructuran 80 documentos digitales de diversos temas para la garantia del derecho a la informacion para las personas con discapacidad visual.</t>
  </si>
  <si>
    <t>Matriz de registro y costeo.</t>
  </si>
  <si>
    <t>Se estructuran 82 documentos digitales de diversos temas para la garantia del derecho a la informacion para las personas con discapacidad visual.</t>
  </si>
  <si>
    <t>Se estructuran 83 documentos digitales de diversos temas para la garantia del derecho a la informacion para las personas con discapacidad visual.</t>
  </si>
  <si>
    <t>Publicar documentos estructurados y catalogados en formatos digitales accesibles para la Biblioteca Virtual para Ciegos</t>
  </si>
  <si>
    <t>Número de documentos estructurados y catalogados  en formatos digitales accesibles  publicados</t>
  </si>
  <si>
    <t xml:space="preserve">No se presento avance </t>
  </si>
  <si>
    <t>Se publicaron 46 documentos digitales accesibles.</t>
  </si>
  <si>
    <t>Relación de registro, plan operativo.</t>
  </si>
  <si>
    <t>Relación de registro, plan operativo.
VERIFICADO DRIVE</t>
  </si>
  <si>
    <t>Brindar soporte en el registro y uso de la Biblioteca Virtual para Ciegos</t>
  </si>
  <si>
    <t>Número de soportes realizados</t>
  </si>
  <si>
    <t xml:space="preserve">Realizar seguimiento al uso de la Biblioteca Virtual para Ciegos
</t>
  </si>
  <si>
    <t xml:space="preserve">Número de informes  de seguimiento trimestrales realizados </t>
  </si>
  <si>
    <t xml:space="preserve">Articular con el Ministerio de Educación acciones de promoción de lectura y escritura en el marco de la politica LEOBE para el acceso al conocimiento de las personas con discapacidad visual  
</t>
  </si>
  <si>
    <t xml:space="preserve">Número de informes semestrales  realizados </t>
  </si>
  <si>
    <t>Publicar los recursos de la producción realizada por los procesos misionales de la entidad</t>
  </si>
  <si>
    <t>Número de recursos  publicados en CENDOC</t>
  </si>
  <si>
    <t xml:space="preserve">Dictar 1 curso virtual semestral para la estructuracion de textos </t>
  </si>
  <si>
    <t>Curso virtual para la estructuración de textos dictado</t>
  </si>
  <si>
    <t>Realizar talleres especializados en temas relacionados con la discapacidad visual</t>
  </si>
  <si>
    <t>Elaborar cronograma de los talleres especializados en discapacidad visual</t>
  </si>
  <si>
    <t>Cronograma de talleres especializados elaborado</t>
  </si>
  <si>
    <t>Realizar seguimiento al cronograma de los talleres especializados en discapacidad visual</t>
  </si>
  <si>
    <t>Número de talleres especializados realizados (ejecución cronograma)</t>
  </si>
  <si>
    <t>Se realizaron talleres y asesorias especializadas.</t>
  </si>
  <si>
    <t>Listados de asistencia a los espacios, plan operativo.</t>
  </si>
  <si>
    <t>Listados de asistencia a los espacios, plan operativo.
VERIFICADO DRIVE</t>
  </si>
  <si>
    <t xml:space="preserve">Ejecutar y reportar trimestralmente el avance las acciones establecidas en el Plan Unico de Mejoramiento Institucional  </t>
  </si>
  <si>
    <t xml:space="preserve">Porcentaje de avance trimestral del plan unico de mejoramiento Institucional </t>
  </si>
  <si>
    <t>Actualizar los documentos del SIG del proceso centro cultural y gestionar su migración al Software SIG</t>
  </si>
  <si>
    <t>Porcentaje de documentos actualizados y migrados al software del SIG</t>
  </si>
  <si>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</si>
  <si>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</si>
  <si>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</si>
  <si>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</si>
  <si>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t xml:space="preserve">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</si>
  <si>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Ejercicio investigativo de nivel 2 desarrollado </t>
  </si>
  <si>
    <t xml:space="preserve">Asesorar a entidades públicas, privadas y personas naturales para el desarrollo de propuestas o proyectos investigativos en temas relacionados con discapacidad visual. </t>
  </si>
  <si>
    <t>Número de asesorías a entidades públicas, privadas y personas naturales realizadas</t>
  </si>
  <si>
    <t>Ejercicios investigativos relacionados con la discapacidad visual apoyados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</si>
  <si>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</si>
  <si>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</si>
  <si>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</si>
  <si>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</si>
  <si>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</si>
  <si>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Realizar un acompañamiento para fortalecer la articulacion interinstitucional con lo comites departamentales, municipales y distriltales asistidos tecnicamente en el año 2023 para el desarrollo de las acciones que promuevan la inclusión de las personas con discapacidad visual de acuerdo con la Politica publica</t>
  </si>
  <si>
    <t xml:space="preserve">Elaborar contenidos de carácter técnico que apoyen los procesos de participación ciudadana de las personas con discapacidad visual </t>
  </si>
  <si>
    <t>Número de documentos técnicos elaborados</t>
  </si>
  <si>
    <t xml:space="preserve">Desarrollar acciones que contribuyan al ejercicio de los derechos de las personas con discapacidad visual </t>
  </si>
  <si>
    <t xml:space="preserve">Participar en los espacios Técnicos del Sistema Nacional de Discapacidad </t>
  </si>
  <si>
    <t>Número de informes semestrales de participación</t>
  </si>
  <si>
    <t>Gestionar los espacios para la reglamentación de la implementación de la Ley 2266 de 2022 (Bastòn)</t>
  </si>
  <si>
    <t xml:space="preserve">Número de informes semestrales elaborados </t>
  </si>
  <si>
    <t xml:space="preserve">Consolidar plan y hacer seguimiento al mismo, para determinar las acciones a desarrollar que conlleven al diseño de la línea base de la reglamentación como directriz por parte del INCI en el marco de la ley 2265 de 2022 </t>
  </si>
  <si>
    <t>Avance en el plan de trabajo para la reglamentación</t>
  </si>
  <si>
    <t xml:space="preserve">No presenta avance a Junio. </t>
  </si>
  <si>
    <t xml:space="preserve">Elaborar conceptos técnicos y juridicos que contribuyan a la garantia de los derechos de las personas con discapacidad visual
  </t>
  </si>
  <si>
    <t>Número de conceptos tecnicos y juridicos elaborados</t>
  </si>
  <si>
    <t>Brindar asesoría a organizaciones y personas con discapacidad para el acceso efectivo a la oferta (social) institucional pública orientada a la inclusión y la garantía de derechos</t>
  </si>
  <si>
    <t>Espacios de asesoría a organizaciones y/o grupos de personas</t>
  </si>
  <si>
    <t>Elaborar material y documentos técnicos para promover el el acceso efectivo a la oferta institucional pública y la garantia de los derechos</t>
  </si>
  <si>
    <t>Se inició con la realización de los documentos técnicos para promover el el acceso efectivo a la oferta institucional pública y la garantia de los derechos, que culminará con su entrega en el mes de noviembre de 2024</t>
  </si>
  <si>
    <r>
      <rPr>
        <sz val="12"/>
        <color rgb="FF000000"/>
        <rFont val="Arial"/>
      </rPr>
      <t>Participar en los espacios que aporten para el mejoramiento de las condiciones de atención educativa de las personas con discapacidad visual (ICBF, LEOBE, ICFES, MEN, RED DE UNIVERSIDADES).</t>
    </r>
    <r>
      <rPr>
        <sz val="12"/>
        <color rgb="FFFF0000"/>
        <rFont val="Arial"/>
      </rPr>
      <t xml:space="preserve"> </t>
    </r>
  </si>
  <si>
    <t>Se participó en la primera reunión de la Red de Universidades de Educación Superior por la Discapacidad Red CIESD el 21 de febrero de 2024.</t>
  </si>
  <si>
    <t>Matriz excel: acciones que contribuyen al ejercicio de los derechos Febrero 2024</t>
  </si>
  <si>
    <t>Se participó en la segunda reunión de la Red de Universidades de Educación Superior por la Discapacidad Red CIESD el 8 de marzo de 2024 y Mesa de Primera infancia.</t>
  </si>
  <si>
    <t>Matriz excel: acciones que contribuyen al ejercicio de los derechos Marzo 2024</t>
  </si>
  <si>
    <t>Matriz de acciones que contribuyen al ejercicio de los derechos ABRIL Año 2024</t>
  </si>
  <si>
    <t>Matriz de acciones que contribuyen al ejercicio de los derechos MAYO Año 2024</t>
  </si>
  <si>
    <t xml:space="preserve">Se presenta informe con las acciones adelantadas en el primer semestre,  respecto de los espacios de participaciòn que aportan para el mejoramiento de las condiciones de atención educativa de las personas con discapacidad visual (ICBF, LEOBE, ICFES, MEN, RED DE UNIVERSIDADES). </t>
  </si>
  <si>
    <t>Desarrollar acciones para dar cumplimiento a la Ley 2090 de 2021 en lo relacionado con el intercambio transfronterizo de textos  para fortalecer la Biblioteca Virtual para Ciegos  para el acceso a la información de las personas con discapacidad visual</t>
  </si>
  <si>
    <t>Mejorar la accesibilidad de la infraestructura física para una óptima prestación de los servicios</t>
  </si>
  <si>
    <t>OC-01</t>
  </si>
  <si>
    <t>Administrativo</t>
  </si>
  <si>
    <t>Grupo Administrativo y Financiero</t>
  </si>
  <si>
    <t>SEDES ADECUADAS</t>
  </si>
  <si>
    <t>Mejorar los espacios físicos y accesibilidad de la entidad</t>
  </si>
  <si>
    <t>Ejecutar el cronograma de mejoramiento de los espacios físicos y accesibilidad de la entidad</t>
  </si>
  <si>
    <t>% Ejecución del  cronograma establecido</t>
  </si>
  <si>
    <t>De acuerdo al Plan Anual de Adquisiciones se tiene programado contratación para el mes de junio 2024</t>
  </si>
  <si>
    <t>Ejecutar el plan de mantenimiento de las instalaciones de la entidad</t>
  </si>
  <si>
    <t>Plan de mantenimiento de las instalaciones de la entidad ejecutado</t>
  </si>
  <si>
    <t>Actualizar los documentos del SIG del proceso administrativo y gestionar su migración al Software SIG</t>
  </si>
  <si>
    <t>Realizar reuniones trimestrales con el objetivo de verificar el avance en la gestión de los bienes inmuebles a cargo de la entidad</t>
  </si>
  <si>
    <t xml:space="preserve">Incorporar en el Sistema Integrado de Gestión los indicadores de medición del consumo de agua, energía y papel en el marco de las estrategias del Plan de Acción de Gestión ambiental </t>
  </si>
  <si>
    <t>Número de seguimientos trimestrales realizados a los indicadores</t>
  </si>
  <si>
    <t>Realizar el Inventario de los bienes en uso a los funcionarios teniendo en cuenta el de cada dependencia  según el  cronograma anual establecido</t>
  </si>
  <si>
    <t xml:space="preserve">Número de funcionarios  con Inventarios  verificados </t>
  </si>
  <si>
    <t xml:space="preserve">Número de seguimientos trimestrales a los indicadores del proceso realizados y registrados en el Software del Sistema Integrado de Gestión </t>
  </si>
  <si>
    <t xml:space="preserve">Servicio al ciudadano
</t>
  </si>
  <si>
    <t xml:space="preserve">Gestión Humana y de la Información
</t>
  </si>
  <si>
    <t>Revisar y actualizar el documento "Caracterización  de usuarios" acorde a la última Guia del DAFP</t>
  </si>
  <si>
    <t>Documento "Caracterización  de usuarios" elaborado</t>
  </si>
  <si>
    <t xml:space="preserve">Revisar, actualizar y gestionar la publicación en la página web de la carta de trato digno </t>
  </si>
  <si>
    <t>Carta de trato digno publicada</t>
  </si>
  <si>
    <t xml:space="preserve">
PUBLICAR LA RESOLUCION RELACIONAMIENTO CON EL CIUDADANO
</t>
  </si>
  <si>
    <t>Resoluciòn publicada</t>
  </si>
  <si>
    <t>junio</t>
  </si>
  <si>
    <t xml:space="preserve">Realizar mejoras y ajustes a los canales de atención </t>
  </si>
  <si>
    <t>Porcentaje de ejecución del cronograma de mejoras a los canales de atención</t>
  </si>
  <si>
    <t xml:space="preserve">Actualizar el Autodiagnóstico y elaborar el plan de acción de la Politica de Servicio al ciudadano del MIPG  </t>
  </si>
  <si>
    <t>Autodiagnóstico y plan de acción actualizado</t>
  </si>
  <si>
    <t>Realizar un ejercicio de ciudadano incógnito</t>
  </si>
  <si>
    <t>Ejercicio de ciudadano incógnito realizado</t>
  </si>
  <si>
    <t>Participar en 2 ferias de servicio al ciudadano</t>
  </si>
  <si>
    <t>Número de ferias en als cuales se participó</t>
  </si>
  <si>
    <t>Actualizar los documentos del SIG del proceso servicio al ciudadano y gestionar su migración al Software SIG</t>
  </si>
  <si>
    <t xml:space="preserve">Gestión Documental
</t>
  </si>
  <si>
    <t>Optimizar la Gestión Documental Institucional de la entidad</t>
  </si>
  <si>
    <t xml:space="preserve">Elaborar el cronograma anual del Programa de Gestón Documental </t>
  </si>
  <si>
    <t>Cronograma anual del Programa de Gestón Documental elaborado</t>
  </si>
  <si>
    <t>Se elaboró cronograma para la vigencia 2024</t>
  </si>
  <si>
    <t xml:space="preserve">ACTIVIDAD CUMPLIDA </t>
  </si>
  <si>
    <t>CUMPLIDA PRIMER TRIMESTRE</t>
  </si>
  <si>
    <t xml:space="preserve">Ejecutar  el cronograma del Programa de Gestón Documental  </t>
  </si>
  <si>
    <t xml:space="preserve">Porcentaje de ejecución del cronograma del Programa de Gestón Documental  </t>
  </si>
  <si>
    <t>Se ejecutó el PGD durante el trimestre conforme a lo programado, obteniendo avance al 100% en documentos como el banco terminologico</t>
  </si>
  <si>
    <t>CRONOGRAMA CON EL SEGUIMIENTO A LAS ACTIVIDADES PROGRAMADAS</t>
  </si>
  <si>
    <t>Se ejecutto el PGD, durante el segundo trimestre, conforme a lo programado, resaltando lo siguiente:
Actualizaciòn del logo en el marco de la ley 2345 de 2023 "Chao Marcas".
Se actualizaron los formatos FUID, TRD y control de consulta de prèstamos. Banter, Matriz series y subseries documentales, CCD Cuadro de Clasificaciòn Documental. 
Avance en estructuraciòn de elaboraciòn de TRD y CCD. 
Ajuste de procedimientos de correspondencia, en pro de la mejora continual del proceso de Gestiòn Documental. 
Avance representativo en pruebas del nuevo aplicativo ORFEO</t>
  </si>
  <si>
    <t>https://institutonacionalparaciegos-my.sharepoint.com/:f:/g/personal/csupanteve_inci_gov_co/EsIbBWNzMSxEvp9CPT-1EQMBXCU9c0rwq_M9N5gJVJR1_g?e=gILJKZ</t>
  </si>
  <si>
    <t>Se remitio retroalimentación por correo electronico, se ajusta porcentaje de avance correo (12/07/2024)</t>
  </si>
  <si>
    <t>Elaborar  Plan de Conservación Documental</t>
  </si>
  <si>
    <t>Plan de Conservación Documental elaborado</t>
  </si>
  <si>
    <t xml:space="preserve">Se elaboró cronograma para la vigencia 2024 el cual puede ser consultado en el enlace adjunto </t>
  </si>
  <si>
    <t>https://institutonacionalparaciegos-my.sharepoint.com/:f:/g/personal/csupanteve_inci_gov_co/Eg5M4GB6K_FApAteRt_i9cwBRJh7JDuAU5fqkgpHHfXCKg?e=sOjrkZ</t>
  </si>
  <si>
    <t>Ejecutar el Plan de Conservación Documental</t>
  </si>
  <si>
    <t>Porcentaje de ejecución del Plan de Conservación Documental ejecutado</t>
  </si>
  <si>
    <t>Se ejecutó el Plan de Conservación Documental durante el trimestre conforme a lo programado.</t>
  </si>
  <si>
    <t>https://institutonacionalparaciegos-my.sharepoint.com/:x:/g/personal/csupanteve_inci_gov_co/EdgQjMlBExJGtFyL4W3hpgcBlutBhhbBWQJNKwByO0NqAQ?e=VO5AEe</t>
  </si>
  <si>
    <t>https://institutonacionalparaciegos-my.sharepoint.com/:f:/g/personal/csupanteve_inci_gov_co/EtVtIGswcZ9LhThQCBewAl0BHeF1UzrGJGfrh35WWS2SZw?e=k8apK5</t>
  </si>
  <si>
    <t>Con corte a junio se ejecutó el Plan de Conservación Documental durante el segundo trimestre conforme a lo programado, resaltando lo siguiente:
Control de limpieza del archivo central, con periodicidad cada 15 dìas.
Cambio de unidades de unidades de conservaciòn, ubicadas en archivo central.
Reubicacion de cajas de archivo, ubicadas en archivo central. 
Seguimiento procedimiento organizaciòn archivo de gestiòn, uso de hoja de control.
Gestiòn HUmana
Jurìdica
Direcciòn General</t>
  </si>
  <si>
    <t xml:space="preserve">Para el segundo trimestre se reporta un avance del 25%. No obstante en la evidencia se registra 39% por lo tanto se solicita revisar la información reportada y aclarar el avance del segundo trimestre. </t>
  </si>
  <si>
    <t xml:space="preserve">Elaborar el Plan Institucional de Archivos </t>
  </si>
  <si>
    <t xml:space="preserve"> Plan Institucional de Archivos elaborado</t>
  </si>
  <si>
    <t>Se elaboró plan y cronograma para la vigencia 2024</t>
  </si>
  <si>
    <t>https://institutonacionalparaciegos-my.sharepoint.com/:f:/g/personal/csupanteve_inci_gov_co/EoaNJc1WT_lCgzMeKaAA4S4ByPFd3L2Xtg-QJufZnpkO9Q?e=MyUxDc</t>
  </si>
  <si>
    <t>https://institutonacionalparaciegos-my.sharepoint.com/:f:/g/personal/csupanteve_inci_gov_co/EoaNJc1WT_lCgzMeKaAA4S4ByPFd3L2Xtg-QJufZnpkO9Q?e=XvvOSK</t>
  </si>
  <si>
    <t>ACTIVIDAD_Elaborar el Plan Institucional de Archivos</t>
  </si>
  <si>
    <t xml:space="preserve">Ejecutar el Plan Institucional de Archivos </t>
  </si>
  <si>
    <t>Porcentaje de ejecución del Plan Institucional de Archivos ejecutado</t>
  </si>
  <si>
    <t>Se ejecutó el Plan Institucional de Archivos  durante el trimestre conforme a lo programado.</t>
  </si>
  <si>
    <t>https://institutonacionalparaciegos-my.sharepoint.com/:x:/g/personal/csupanteve_inci_gov_co/EZIRwB4b7hVDsJPqnMhkvTQBqjmWF9lqHo539ftNrr0uTQ?e=WeHOVZ</t>
  </si>
  <si>
    <t xml:space="preserve">Con corte a junio, se ejecutó el PINAR durante e l segundo trimestre conforme a lo programado, resaltando lo siguiente.
Realizar la actualización y elaboración de los documentos necesarios para mejorar del Proceso de Administración Documental para su articulación con el SIG, para esta actividad se actualizaron formatos.
Llevar a cabo las actividades y compromisos establecidos en el Plan de Mejoramiento Institucional relacionados con el Proceso de Gestión Documental y dar cumplimento al mismo.
Avance representativo en la elaboraciòn de TRD 
Avance representativo en la elaboraciòn de  CCD
Avance representativo pruebas en el nuevo aplicativo de ORFEO
(Ver plan de mejoramiento) </t>
  </si>
  <si>
    <t xml:space="preserve">Con corte a junio y según lo reportado esta actividad presenta una ejecución del 75% de avance en el PINAR. No obstante en la evidencia se registra 61% para el segundo trimestre por lo tanto se solicita revisar la información reportada y aclarar el avance del segundo trimestre. </t>
  </si>
  <si>
    <t>Elaborar el Plan de Preservación Digital</t>
  </si>
  <si>
    <t xml:space="preserve"> Plan de Preservación Digital elaborado</t>
  </si>
  <si>
    <t xml:space="preserve">Se elaboro el Plan de preservación digital </t>
  </si>
  <si>
    <t>https://institutonacionalparaciegos-my.sharepoint.com/:f:/g/personal/csupanteve_inci_gov_co/Ehztwbxm8CNLktCvquHuLTYBSl9ce_1AcnXLAurrZUhmig?e=xy2SVP</t>
  </si>
  <si>
    <t>Ejecutar el Plan de Preservación Digital</t>
  </si>
  <si>
    <t>Porcentaje de ejecución del Plan de Preservación Digital  ejecutado</t>
  </si>
  <si>
    <t>https://institutonacionalparaciegos-my.sharepoint.com/:x:/g/personal/csupanteve_inci_gov_co/EY-mcTxK4_VOpq5tdv7sb9UB4rdbnC5nrljOoT1NsamBag?e=PEPPPY</t>
  </si>
  <si>
    <t xml:space="preserve">Con corte a junio se presenta una ejecución del 32% del Plan con el desarrollo de actividades como: 
-creación de expedientes electronicos y cargue de Resoluciones a través de ORFEO de la vigencia 1985 a 1987
-proceso de digitalización de las Resoluciones institucionales de la vigencia 1987.
-limpieza periódica de las instalaciones físicas en donde se encuentra almacenados los documentos, entre otras </t>
  </si>
  <si>
    <t>https://institutonacionalparaciegos-my.sharepoint.com/:x:/g/personal/csupanteve_inci_gov_co/ETRYpJJLtipBnU5uBYO1a5cBbEgVaOxqSkV4UyeuEr6unA?e=1AlaFN</t>
  </si>
  <si>
    <t>Con corte a junio y según lo reportado esta actividad presenta una ejecución del 33% de avance en el Plan de conservación documental. No obstante no se cargaron evidencias se para el segundo trimestre por lo tanto se solicita revisar la información reportada y aclarar el avance del segundo trimestre. VERIFICAR EL PORCENTAJE DE AVANCE ( SUMA O ACUMULADO)</t>
  </si>
  <si>
    <t>Elaborar la memoria descriptiva de las Tablas de Retención Documental</t>
  </si>
  <si>
    <t>Memoria descriptiva de las Tablas de Retención Documental elaborada</t>
  </si>
  <si>
    <t xml:space="preserve">Se avanza en la elaboración de la memoria descriptiva. </t>
  </si>
  <si>
    <t>La memoria descriptiva cuenta con un avance del 90%, por lo cual se cuenta con un avance mayor al programado.</t>
  </si>
  <si>
    <t>https://institutonacionalparaciegos-my.sharepoint.com/:f:/g/personal/csupanteve_inci_gov_co/EoKtgAYSxo9Ds4G32wAZ24gBLIqgTPSE_4XCMfH_NH-NAQ?e=2Yyx2M</t>
  </si>
  <si>
    <t xml:space="preserve">La memoria descriptiva cuenta con un avance del 95%, por lo cual se cuenta con un avance mayor al programado.
La memoria descritiva debera ajustarse conforme a los requisitos establecidos en el acuerdo 001 del 2024 del AGN que modiifca la estructuraciòn de presentaiòn de TRD y CCD ante el AGN, para su evaluaciòn y convalidaciòn, es de aclarar que estas modificaciones afectan el contenido de la memoria descriptiva. </t>
  </si>
  <si>
    <t>https://institutonacionalparaciegos-my.sharepoint.com/:f:/g/personal/csupanteve_inci_gov_co/EnPFXrqEB3xPo1HegeTaL8EBfJREuE3190YYR-Nu4CI8Mg?e=P43pxd</t>
  </si>
  <si>
    <t xml:space="preserve">Con corte a junio se reporta un avance del 95% para esta actividad, de acuerdo con lo reportado por el proceso. 
</t>
  </si>
  <si>
    <t>Radicar ante el Archivo General de la Nación las Tablas de Retención Documental para convalidación</t>
  </si>
  <si>
    <t xml:space="preserve">Radicación deTablas de Retención Documental realizada </t>
  </si>
  <si>
    <t>Actualmente se esta avanzando con la memoria descriptiva y demas anexos que hacen parte de las TRD para su presentación</t>
  </si>
  <si>
    <t>NO SE APORTAN EVIDENCIAS</t>
  </si>
  <si>
    <t xml:space="preserve">Actualmente se continua con el proceso de estructuracion, para  la presentacion  de TRD ante el ente evaluador del AGN, conforme al acuerdo 001 del 2024, que da los lineamiento para presentar los instrumentos y asì ser remitidos a travès de los canales establecidos. </t>
  </si>
  <si>
    <t>NO SE APORTA EVIDENCIAS</t>
  </si>
  <si>
    <t>Se reporta con corte a junio un avance del 50% de lo programado, se solicita cargar las evidencias con corte a junio en la carpeta DRIVE con el fin de poder verificar el porcentaje reportado. ( EL AVANCE DEL 50% DEBE ESTAR JUSTIFICADO Y CON EVIDENCIAS - LAS CARPETAS DEL PRIMER Y SEGUNDO PERIODO ESTAN VACIAS Y NO DAN CUENTA DEL AVANCE)</t>
  </si>
  <si>
    <t>Actualizar circular cero papel</t>
  </si>
  <si>
    <t>Circular actualizada</t>
  </si>
  <si>
    <t>No se presenta avance</t>
  </si>
  <si>
    <t xml:space="preserve">A junio no se ha realizado la actualizacion de la circular cero papel. </t>
  </si>
  <si>
    <t>REPORTE TRIMESTRAL</t>
  </si>
  <si>
    <t>A la fecha se han reportado los indicadores en la plaforma y se ha remitido la hoja de vida del indicador de manera oportuna</t>
  </si>
  <si>
    <t xml:space="preserve">SUIT VISION </t>
  </si>
  <si>
    <t>A la fecha se han reportado los indicadores en la plaforma y se ha remitido la hoja de vida del indicador de manera oportuna, asì mismo se refleja la eficiencia en la atención a consultas.</t>
  </si>
  <si>
    <t>SUIT VISION</t>
  </si>
  <si>
    <t>Pendiente</t>
  </si>
  <si>
    <t>Para esta actividad se solicito acompañamiento de control interno para revisar los hallazgos y darle el tramite pertinente para el cierre.</t>
  </si>
  <si>
    <t xml:space="preserve">NO SE REPORTAN LAS ACCIONES ADELANTADAS NI AVANCE PORCENTUAL. </t>
  </si>
  <si>
    <t>Actualizar los documentos del SIG del proceso Gestión Documental y gestionar su migración al Software SIG</t>
  </si>
  <si>
    <t>A la fecha se actualizaron los formatos del proceso (Formato Oficio, Formato Memorando, Formato Resolución, Formato Acuerdo y Formato Cirdular).</t>
  </si>
  <si>
    <t xml:space="preserve">A la fecha se actualizaron los formatos y planillas 
Actualizaciòn del logo en el marco de la ley 2345 de 2023 "Chao Marcas".
Se actualizaron los formatos FUID, TRD y control de consulta de prèstamos. Banter, Matriz series y subseries documentales, CCD Cuadro de Clasificaciòn Documental. </t>
  </si>
  <si>
    <t>A la fecha se reporta un avance del 50% para esta actividad. 
(Se actualizaron los formatos FUID, TRD y control de consulta de prèstamos. Banter, Matriz series y subseries documentales, CCD Cuadro de Clasificaciòn Documental)</t>
  </si>
  <si>
    <t xml:space="preserve">Financiero
</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</si>
  <si>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</si>
  <si>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bimestrales de seguimiento a la ejecución presupuestal de ingresos, gastos y pagos realizadas</t>
  </si>
  <si>
    <t>Se revisan los porcentajes de ejecución</t>
  </si>
  <si>
    <r>
      <rPr>
        <sz val="12"/>
        <color rgb="FF000000"/>
        <rFont val="Arial"/>
      </rPr>
      <t xml:space="preserve">Acta de seguimiento Ejecución Presupuestal 2024 de fecha 22-03/2024
</t>
    </r>
    <r>
      <rPr>
        <sz val="12"/>
        <color rgb="FFFF0000"/>
        <rFont val="Arial"/>
      </rPr>
      <t>( NO SE ADJUNTA EVIDENCIA)</t>
    </r>
  </si>
  <si>
    <r>
      <rPr>
        <sz val="12"/>
        <color rgb="FF000000"/>
        <rFont val="Arial"/>
      </rPr>
      <t>Acta de seguimiento Ejecución Presupuestal 2024 de fecha</t>
    </r>
    <r>
      <rPr>
        <sz val="12"/>
        <color rgb="FFFF0000"/>
        <rFont val="Arial"/>
      </rPr>
      <t xml:space="preserve"> 28-06/2024
  ( NO SE ADJUNTA EVIDENCIA)</t>
    </r>
  </si>
  <si>
    <r>
      <rPr>
        <sz val="18"/>
        <color rgb="FF000000"/>
        <rFont val="Arial"/>
      </rPr>
      <t xml:space="preserve">
</t>
    </r>
    <r>
      <rPr>
        <sz val="18"/>
        <color rgb="FFFF0000"/>
        <rFont val="Arial"/>
      </rPr>
      <t xml:space="preserve">Se solicita adjuntar las evidencias en la carpeta habilitada para tal fin. Se registra avance. No obstante se esta a la espera de las evidencias anunciadas. 
</t>
    </r>
    <r>
      <rPr>
        <sz val="18"/>
        <color rgb="FF000000"/>
        <rFont val="Arial"/>
      </rPr>
      <t xml:space="preserve">Se registran dos reuniones de seguimiento a la ejecución presupuestal y se anuncian dos actas de reunión realizadas los días 22 de marzo y 28 de junio. No obstante, revisada la carpeta donde deben reposar las evidencias dichas actas no se encontraron. Por lo anterior, se solicita adjuntar las evidencias de las reuniones de seguimiento con el fin de poder reportar el avance. 
De otra parte, en la casilla descripción de logros y avance, se requiere ampliar la información con el fin de poder conocer de manera clara los avances y logros alcanzados con la ejecución de la actividad. En el reporte presentado se registró "Se revisan los porcentajes de ejecución", sin embargo, la actividad define que se realizaran reuniones de seguimiento a la ejecución presupuestal de ingresos, gastos y pagos, para evaluar el avance según las fechas programadas en el plan de adquisiciones y generar alertas con base en los compromisos establecidos en cada reunión". 
Teniendo en cuenta lo anterior se solicita remitir la evidencia de las evaluaciones realizadas y las alertas generadas resultado de las mismas. 
Se reportan dos seguimientos con las siguientes evidencias:
- Acta de seguimiento Ejecución Presupuestal 2024 de fecha 22-03/2024
- Acta de seguimiento Ejecución Presupuestal 2024 de fecha 28-06/2024
</t>
    </r>
    <r>
      <rPr>
        <sz val="18"/>
        <color rgb="FFFF0000"/>
        <rFont val="Arial"/>
      </rPr>
      <t xml:space="preserve">
</t>
    </r>
    <r>
      <rPr>
        <sz val="18"/>
        <color rgb="FF000000"/>
        <rFont val="Arial"/>
      </rPr>
      <t xml:space="preserve">
</t>
    </r>
  </si>
  <si>
    <t>Finalizar la parametrización en el aplicativo WEB SAFI del registro de los movimientos de las cuentas de Bienes, Inventarios y costos de producción para el desarrollo del comprobante contable en SIIF</t>
  </si>
  <si>
    <t xml:space="preserve">Número de informes bimestrales de los avances en la parametrización de los comprobantes contables de SIIF </t>
  </si>
  <si>
    <t>NO SE PRESENTA INFORME</t>
  </si>
  <si>
    <t>NO SE PRESENTA EVIDENCIA</t>
  </si>
  <si>
    <t>De acuerdo con lo reportado por el area financiera, se vienen reportando los ajustes o casos que se han requerido durante el primer semestre. No obstante, NO se adjuntan los informes bimestrales que se definieron en la actividad para la vigencia. A la feha se tenian programados 3 informes ( febrero, abril, junio)  
ESTA ACTIVIDAD NO PRESENTA AVANCE</t>
  </si>
  <si>
    <t>Se realizó el cargue de la información y evidencias a la SVE</t>
  </si>
  <si>
    <t xml:space="preserve">A´LICATIVO SUIT VISON </t>
  </si>
  <si>
    <t xml:space="preserve">No se ha realizado registro de indicadores correspondiente al segundo trimestre en el aplicativo SUIT. </t>
  </si>
  <si>
    <t xml:space="preserve">Se presenta el registro parcial de los indicadores del proceso en el aplicativo SUIT VISION. 
Primer trimestre ( reportado suit visio)
Segundo trimestre ( No reportado) </t>
  </si>
  <si>
    <t>No se rerporta avance al Plan</t>
  </si>
  <si>
    <t xml:space="preserve">No presenta avance </t>
  </si>
  <si>
    <t xml:space="preserve">NO PRESENTA AVANCE CON CORTE A JUNIO. </t>
  </si>
  <si>
    <t>Actualizar los documentos del SIG del proceso Finaciero y gestionar su migración al Software SIG</t>
  </si>
  <si>
    <t>Correo de fecha 01-04/2024 Solicitud Actualizacion formato Acta única de Pago</t>
  </si>
  <si>
    <t xml:space="preserve">Correo solicitud actualización acta </t>
  </si>
  <si>
    <t xml:space="preserve">Se reporta la actualización de1 formato de acta en el mes de abril. </t>
  </si>
  <si>
    <t>Gestión Humana</t>
  </si>
  <si>
    <t>Fortalecer la implementación de la dimensión de Talento Humano de la entidad.</t>
  </si>
  <si>
    <t xml:space="preserve">Revisar y actualizar el plan estratégico de Recursos Humanos </t>
  </si>
  <si>
    <t>Plan estratégico de Recursos Humanos 2023-2026 elaborado</t>
  </si>
  <si>
    <t xml:space="preserve">Plan formulado y publicado en la página web </t>
  </si>
  <si>
    <t xml:space="preserve">CUMPLIDA </t>
  </si>
  <si>
    <t xml:space="preserve">Implementar y hacer seguimiento trimestral de la ejecución del Plan Estratégico de Recursos Humanos </t>
  </si>
  <si>
    <t>Porcentaje de ejecución del plan Estratégico de Recursos Humanos</t>
  </si>
  <si>
    <t>Seguimiento primer trimestre</t>
  </si>
  <si>
    <t>Formular el Plan de Incentivos Institucionales</t>
  </si>
  <si>
    <t>Plan de Incentivos Institucionales formulado</t>
  </si>
  <si>
    <t>Implementar y hacer seguimiento trimestral al Plan de Incentivos Institucionales</t>
  </si>
  <si>
    <t>Porcentaje de ejecución del plan de Incentivos Institucionales</t>
  </si>
  <si>
    <t>Formular el Plan Anual de Vacantes</t>
  </si>
  <si>
    <t>Plan Anual de Vacantes formulado</t>
  </si>
  <si>
    <t>Formular el  Plan de Previsión de Recursos Humanos</t>
  </si>
  <si>
    <t>Plan de Previsión de Recursos Humanos formulado</t>
  </si>
  <si>
    <t>Implementar y hacer seguimientos semestrales al Plan Anual de Vacantes y el  Plan de Previsión de Recursos Humanos</t>
  </si>
  <si>
    <t>Número de seguimientos realizados de la ejecución del plan anual de vacantes y  el Plan de Previsión de Recursos Humanos</t>
  </si>
  <si>
    <t>Formular el Plan Institucional de Capacitación</t>
  </si>
  <si>
    <t>Plan Institucional de Capacitación formulado</t>
  </si>
  <si>
    <t>Implementar y hacer seguimiento trimestral al Plan Institucional de Capacitación</t>
  </si>
  <si>
    <t>Porcentaje de ejecución del plan institucional de Capacitación</t>
  </si>
  <si>
    <t>Formular el Plan de Trabajo Anual en Seguridad y Salud en el Trabajo acorde con el diagnóstico de la matriz estandarizada de requisitos mínimos</t>
  </si>
  <si>
    <t>Plan Anual de Seguridad y Salud en el Trabajo formulado</t>
  </si>
  <si>
    <t>Implementar y hacer seguimiento trimestral al Plan de Trabajo Anual en Seguridad y Salud en el Trabajo</t>
  </si>
  <si>
    <t xml:space="preserve">Porcentaje de ejecución del Plan de Trabajo Anual en Seguridad y Salud en el Trabajo </t>
  </si>
  <si>
    <t>Revisiòn del manual de funciones</t>
  </si>
  <si>
    <t xml:space="preserve">
Informe revisiòn actualizaciòn manual de funciones</t>
  </si>
  <si>
    <t>Registrar acciones adelantadas</t>
  </si>
  <si>
    <t xml:space="preserve"> Adelantar diagnostico para el levantamiento de cargas laborales 
</t>
  </si>
  <si>
    <t>Documento Autodiagnóstico estudio cargas laborales</t>
  </si>
  <si>
    <t>Se adelantarà en el segundo semestre de la vigencia 2024.</t>
  </si>
  <si>
    <t xml:space="preserve">Realizar seguimiento trimestral al inventario de las incapacidades </t>
  </si>
  <si>
    <t>Seguimientos trimestrales del inventario de las incapacidades</t>
  </si>
  <si>
    <t xml:space="preserve">
Actualizar el Autodiagnóstico de la Politica de Gestión del Talento Humano del MIPG  </t>
  </si>
  <si>
    <t>Autodiagnóstico  actualizado</t>
  </si>
  <si>
    <t xml:space="preserve">
Actualizar el Autodiagnóstico de la Politica de Integridad del MIPG  </t>
  </si>
  <si>
    <t xml:space="preserve">
Actualizar el Autodiagnóstico de la Politica Conflicto de Intereses del MIPG  </t>
  </si>
  <si>
    <t>Traducir a lenguaje claro un documento (Guía,formato, manual) del proceso acorde con la Guía de Lenguaje Claro para Servidores Pùblicos de Colombia</t>
  </si>
  <si>
    <t>Documento traducido a lenguaje claro</t>
  </si>
  <si>
    <t xml:space="preserve">Registra acciones adelantadas ( acta de la ley 951 de 2005 y formato solicitud certificaciòn laboral) </t>
  </si>
  <si>
    <t xml:space="preserve">
Formular un indicador para medir la gestión del proceso
</t>
  </si>
  <si>
    <t>Hoja de vida indicador formulado</t>
  </si>
  <si>
    <t>Elaborar la estructura para publicar el Plan Institucional de Capacitación al software del Sistema Integrado de Gestión</t>
  </si>
  <si>
    <t>Plan Migrado</t>
  </si>
  <si>
    <t xml:space="preserve">Revisión y migración al software del Sistema Integrado de Gestión de los indicadores del SGSST DE LEY
</t>
  </si>
  <si>
    <t xml:space="preserve">Indicadores de SGSST ley parametrizados  al software del Sistema Integrado de Gestión 
</t>
  </si>
  <si>
    <t>Divulgación Política de Integridad y Conflicto de Interés a traves de INCILISTA</t>
  </si>
  <si>
    <t xml:space="preserve">Formular la estrategia anual de Integridad y elaborar un cronograma de trabajo </t>
  </si>
  <si>
    <t>Documento de la estrategia elaborado</t>
  </si>
  <si>
    <t xml:space="preserve">Realizar seguimiento al cronograma de trabajo de la estrategia anual de Integridad </t>
  </si>
  <si>
    <t xml:space="preserve">Seguimientos al cronograma de trabajo  de la estrategia anual de Integridad </t>
  </si>
  <si>
    <t>Registrar acciones adelantadas o justificaciòn remitida</t>
  </si>
  <si>
    <t>Actualizar los documentos del SIG del proceso Gestión Humana y gestionar su migración al Software SIG</t>
  </si>
  <si>
    <t xml:space="preserve">Gestión Contractual
</t>
  </si>
  <si>
    <t xml:space="preserve">Oficina Asesora Jurídica
</t>
  </si>
  <si>
    <t xml:space="preserve">Numero de seguimientos trimestrales realizados a la liquidaciòn de los contratos de la vigencia 2021 ( Evidencia matriz excel con el seguimiento) </t>
  </si>
  <si>
    <t xml:space="preserve">Se realizo seguimiento a la liquidación de los contratos de la vigencia 2021. A la fecha se han liquidado 44 de 46 contratos lo que equivale a un 96% </t>
  </si>
  <si>
    <t>MATRIZ DE SEGUIMIENTO CARGADA EN EL DRIVE</t>
  </si>
  <si>
    <t xml:space="preserve">Se realizo seguimiento a la liquidación de los contratos de la vigencia 2021 con corte a mes de junio. A la fecha se han liquidado 44 de 46 contratos lo que equivale a un 96% </t>
  </si>
  <si>
    <t>No es clara la información registrada en la matriz ya que el total de contratos no coincide con las demas variables:
TOTAL CONTRATOS: 105
NO REQUIEREN LIQUIDAR: 62
DIFERENCIA: 43 CONTRATOS POR LIQUIDAR
LIQUIDADOS: 38
SIN LIQUIDAR : 2
DEBERIAN SER 5 POR LIQUIDAR Y NO 3 COMO DICE LA MATRIZ ANEXA</t>
  </si>
  <si>
    <t xml:space="preserve">Se realizo seguimiento a la liquidación de los contratos de la vigencia 2022 con corte a mes de junio. A la fecha se han liquidado 38 de 43 contratos lo que equivale a un 95% . Se realizo seguimiento a la liquidación de los contratos de la vigencia 2022 con corte a mes de junio. A la fecha se han liquidado 38 de 43 contratos lo que equivale a un 95% </t>
  </si>
  <si>
    <t xml:space="preserve">Se reporta el avance alcanzado con corte  marzo de 2024, el cual equivale a la liquidación de 16 contratos de 148 pendientes por liquidar.(12%)  </t>
  </si>
  <si>
    <t>Co corte a junio se presenta una ejecución parcial de la actividad que equivale a la liquidación de 38 de los cuales se han liquidado 20 contratos lo que equivale al 55%</t>
  </si>
  <si>
    <t>Capacitar a los funcionarios que ejerceran labores de supervisión de los contratos en las diferentes tematicas de las etapas contractuales</t>
  </si>
  <si>
    <t>Número de capacitaciones realizadas a los funcionarios que ejercen labores de supervisión de los contrato</t>
  </si>
  <si>
    <t>La Oficina Juridica ( proceso gestión contractual) llevo a cabo tres capacitaciones en diferentes temas de interes para la supervision de contratos. Para marzo los temas fueron:
Contratación directa
estudios previos
modalidades de contratación 
estudios previos</t>
  </si>
  <si>
    <t>Se anexan listados de asistencia a las capacitaciones</t>
  </si>
  <si>
    <t>La Oficina Juridica ( proceso gestion contractual) llevo a cabo tres capacitaciones en diferentes temas de interes para la supervision de contratos. Para marzo los temas fueron: 
1.Menor Cuantia 
2.Seleccion abreviada , subasta inversa
3.Minima cuantia</t>
  </si>
  <si>
    <t>"La Oficina Juridica ( proceso gestion contractual) llevo a cabo una capacitacion, tema de interes para la supervision de contratos. Para mayo el tema fue: 
1. LIQUIDACION DE CONTRATOS
"</t>
  </si>
  <si>
    <t>Se anexa listado de asistencia a la capacitacion</t>
  </si>
  <si>
    <t>Con corte a junio se presenta el cumplimiento de la actividad con la realización de  las 9 de 6 capacitaciones programadas para la vigencia.
META CUMPLIDA</t>
  </si>
  <si>
    <t>Seguimiento trimestral de indicadores de gestiòn realizado</t>
  </si>
  <si>
    <t>Se realizo el registro de información de los indicadores trimestrales del proceso contractual con corte a marzo 2024</t>
  </si>
  <si>
    <t xml:space="preserve">Pantallazo cargue SUIT VISION </t>
  </si>
  <si>
    <t xml:space="preserve">A la fecha se ha dado cumplimiento al registro de los indicadores en el palicativo SUIT VISION. </t>
  </si>
  <si>
    <t>Realizar cada cuatro meses el seguimiento al cierre del expediente contractual en el SECOP II</t>
  </si>
  <si>
    <t>Informes cuatrimestrales elaborados</t>
  </si>
  <si>
    <t xml:space="preserve">Se realizó seguimiento cuatrimestral de los contratos cargados en SECOP - CERRADOS </t>
  </si>
  <si>
    <t xml:space="preserve">Se cargo pdf en la carpeta DRIVE con el listado de contratos </t>
  </si>
  <si>
    <t>CUMPLIDA ( 50% )</t>
  </si>
  <si>
    <t>Realizar una revisión semestral aleatoria de 10 contratos con el fin de verificar el cargue de las evidencias de las actividades desarrolladas</t>
  </si>
  <si>
    <t xml:space="preserve">Seguimiento semestrales 
( pantallazo y/o correo de evidencia) </t>
  </si>
  <si>
    <t>NO SE ENCUENTRAS ACTIVIDADES PENDIENTES PORE PARTE DEL PROCESO CONTRACTUAL EN EL PUMI</t>
  </si>
  <si>
    <t>NO SE ENCUENTRAS ACTIVIDADES PENDIENTES POR PARTE DEL PROCESO CONTRACTUAL EN EL PUMI</t>
  </si>
  <si>
    <t xml:space="preserve">Según lo informado por el proceso, no se tiene actividades pendientes en el Plan unico de mejoramiento PUMI con corte a junio. 
En el segundo semestre de adelantaran las acciones para dar cumplimiento al plan de mejoramiento reportado en julio de 2024 de acuerdo con los insumos que se tiene a la fecha. </t>
  </si>
  <si>
    <t>Actualizar los documentos del SIG del proceso Gestión Contractual y gestionar su migración al Software SIG</t>
  </si>
  <si>
    <t>CON CORTE A JUNIO NO SE HAN ACTUALIZADO DOCUEMENTOS DEL PROCESO</t>
  </si>
  <si>
    <t>Esta actividad no presenta avance a la fecha.</t>
  </si>
  <si>
    <t xml:space="preserve">Gestión Jurídica
</t>
  </si>
  <si>
    <t>Reportar los avances al subcomité de defensa sectorial de la sustanciación y apoyo profesional para la defensa jurídica y gestiòn dentro de los procesos judiciales del INCI en las diferentes jurisdicciones</t>
  </si>
  <si>
    <t>Número de reportes de los avances al subcomité de defensa sectorial realizados</t>
  </si>
  <si>
    <t>Se anexa reporte de ligiotisidad correspondiente a Enero con radicado 20241020001201</t>
  </si>
  <si>
    <t>Documento radicado radicado 20241020001201</t>
  </si>
  <si>
    <t>Se anexa reporte de ligiotisidad correspondiente a febrero con radicado 20241020002621</t>
  </si>
  <si>
    <t>Documento radicado radicado 20241020002621</t>
  </si>
  <si>
    <t>Se anexa reporte de ligiotisidad correspondiente a marzo con radicado 20241020004281</t>
  </si>
  <si>
    <t>Documento radicado radicado  20241020004281</t>
  </si>
  <si>
    <t xml:space="preserve">Se anexa reporte de ligiotisidad correspondiente a abril con radicado 20241020006441 </t>
  </si>
  <si>
    <t xml:space="preserve">Documento radicado radicado   20241020006441 </t>
  </si>
  <si>
    <t xml:space="preserve">Se anexa reporte de ligiotisidad correspondiente a mayo  con 20241020011211
</t>
  </si>
  <si>
    <t xml:space="preserve">Documento radicado radicado  20241020011211
</t>
  </si>
  <si>
    <t>Se anexa reporte de ligiotisidad correspondiente a junio  con  20241020012111</t>
  </si>
  <si>
    <t xml:space="preserve">Documento radicado radicado  20241020012111 </t>
  </si>
  <si>
    <t>Con corte a junio se han registrado 6 de 12 reportes de ligiotisidad. Esta meta presenta una ejecución del 50%</t>
  </si>
  <si>
    <t xml:space="preserve">Certificarse en dos cursos virtuales de la comunidad Juridica del Conocimiento de la Agencia Nacional de Defensa Jurídica del Estado </t>
  </si>
  <si>
    <t>Cursos virtuales realizados</t>
  </si>
  <si>
    <t xml:space="preserve">A la fecha de seguimiento no se reporta el avance de la meta, sin embargo se está desarrollando un curso que dicta la agencia juridica del estado. </t>
  </si>
  <si>
    <t>Realizar seguimiento tendiente a normalizar los comodatos de la entidad (Liquidados o prorrogados)</t>
  </si>
  <si>
    <t>Nùmero de seguimientos trimestrales presentados</t>
  </si>
  <si>
    <t xml:space="preserve">Se realizó  reunión con el nuevo abogado que apoyara los contratos de comodato </t>
  </si>
  <si>
    <t>LISTA DE ASISTENCIA REUNIÓN</t>
  </si>
  <si>
    <t>Se realizaron 7 reuniones con diferentes dependencias de la entidad con el fin de normalizar todos los contratos de comodatos.</t>
  </si>
  <si>
    <t xml:space="preserve">ACTAS DE REUNIÓN </t>
  </si>
  <si>
    <r>
      <rPr>
        <sz val="18"/>
        <color rgb="FF000000"/>
        <rFont val="Calibri"/>
        <scheme val="minor"/>
      </rPr>
      <t xml:space="preserve">Se reporta con corte a junio la realización de 7 reuniones con el fin de normalizar todos los contratos de comodatos. No obstante no se reporta el valor cuantiativo ( ¿7 seguimientos?)
</t>
    </r>
    <r>
      <rPr>
        <sz val="18"/>
        <color rgb="FFFF0000"/>
        <rFont val="Calibri"/>
        <scheme val="minor"/>
      </rPr>
      <t xml:space="preserve">Se modifica el numero de seguimientos de 4 a 13 para la vigencia 2024. </t>
    </r>
  </si>
  <si>
    <t>Revisar y actualizar el Normograma en el SIG y pàgina web semestralmente</t>
  </si>
  <si>
    <t>Número de actualizaciones del Normograma realizadas</t>
  </si>
  <si>
    <t xml:space="preserve">Se remite correo a las areas enacrgadas ára nutril el normograma </t>
  </si>
  <si>
    <t xml:space="preserve">Correo electrónico solicitando información para la actualización del normograma </t>
  </si>
  <si>
    <r>
      <rPr>
        <sz val="18"/>
        <color rgb="FF000000"/>
        <rFont val="Calibri"/>
        <scheme val="minor"/>
      </rPr>
      <t xml:space="preserve">Se solicito información a los procesos con el fin de actualizar el normograma en el primer semestre. No obstante no se anexa el normograma actualizado a la fecha como lo define la actividad programada. </t>
    </r>
    <r>
      <rPr>
        <b/>
        <u/>
        <sz val="18"/>
        <color rgb="FF000000"/>
        <rFont val="Calibri"/>
        <scheme val="minor"/>
      </rPr>
      <t xml:space="preserve">"Revisar y actualizar el Normograma en el SIG  y  pagina web semestralmente" 
</t>
    </r>
    <r>
      <rPr>
        <sz val="18"/>
        <color rgb="FF000000"/>
        <rFont val="Calibri"/>
        <scheme val="minor"/>
      </rPr>
      <t>No se presenta avance según lo programado. El pantallazo adjunto se tomo el 16 de julio de la página web. 
Se realizarà actualizaciòn en julio con la informaciòn recibida por parte de los procesos.</t>
    </r>
  </si>
  <si>
    <t xml:space="preserve">Realizar seguimiento cuatrimestral de la política de prevención del daño antijurídico </t>
  </si>
  <si>
    <t>Número de seguimientos cuatrimestrales de la política de prevención del daño antijurídico realizados
( correos cuantrimestrales)</t>
  </si>
  <si>
    <t>En diciembre de 2023 se realizó seguimiento de PPDA, para ser reporatda en febrero de 2024. Actividad que fue reportada en el plan de acción de diciembre 2023.</t>
  </si>
  <si>
    <t xml:space="preserve">NO SE APORTAN EVIDENCIAS DEL SEGUIMIENTO -  SE APORTA UN CORREO SOLICITANDO INFORMACIÓN </t>
  </si>
  <si>
    <t xml:space="preserve">No se realiza seguimento durante este periodo </t>
  </si>
  <si>
    <t xml:space="preserve">No es clara la evidencia del avance presentado durante el primer trimestre, ya que se anexa un correo de solicitud de información. No obstante no se evidencia el seguimiento definido en la actividad. Se requiere remitir la evidencia del primer semestre con el fin de tener en cuenta el avance anunciado.  (Revisar cumplimiento del dato reportado en el primer trimestre)
La evidencia son las solicitudes de informaciòn a los procesos de manera cuatrimestral correo electronico </t>
  </si>
  <si>
    <t>Actualizar el Autodiagnóstico y elaborar el plan de acción de la política de Defensa Juridica del MIPG</t>
  </si>
  <si>
    <t>Se tiene programado para el ultimo trimestre</t>
  </si>
  <si>
    <t xml:space="preserve">Esta actividad no presenta avance a la fecha, se programo para el ultimo trimestre. </t>
  </si>
  <si>
    <t>Se realizo reporte correspondiente al primer trimestre</t>
  </si>
  <si>
    <t>Se realizo reporte correspondiente al segundo trimestre</t>
  </si>
  <si>
    <t xml:space="preserve">De acuerdo al seguimiento realizado el la SUIT VISION a la fecha se reportado los indicadores del primer y segundo trimestre, cumpliendo con la actividad. </t>
  </si>
  <si>
    <t xml:space="preserve">Evaluación y Mejoramiento
</t>
  </si>
  <si>
    <t xml:space="preserve">Formular y aprobar el Plan Anual de Auditoría </t>
  </si>
  <si>
    <t>Plan de auditoría formulado</t>
  </si>
  <si>
    <t xml:space="preserve">Ejecutar el Plan Anual de Auditoría </t>
  </si>
  <si>
    <t>Porcentaje de avance del plan de auditoría</t>
  </si>
  <si>
    <t xml:space="preserve">Realizar seguimiento trimestral al Plan Unico de Mejoramiento Institucional </t>
  </si>
  <si>
    <t>Seguimiento trimestral del plan unico de mejoramiento institucional realizado</t>
  </si>
  <si>
    <t>Direccionamiento Estratégico</t>
  </si>
  <si>
    <t>Oficina Asesora de Planeación</t>
  </si>
  <si>
    <t>Elaborar el plan anticorrupción y de atención al ciudadano</t>
  </si>
  <si>
    <t>Plan anticorrupción elaborado</t>
  </si>
  <si>
    <t>Se elaborò y publico el Plan Anticorrupciòn vigencia 2024 en enero de la respectiva vigencia. Este puede ser consultado en la secciòn transparencia.</t>
  </si>
  <si>
    <t>https://www.inci.gov.co/transparencia/plan-de-accion</t>
  </si>
  <si>
    <t>Realizar el seguimiento cuatrimestral del plan anticorrupción y de atención al ciudadano</t>
  </si>
  <si>
    <t>Número de seguimientos realizados</t>
  </si>
  <si>
    <t xml:space="preserve">Con corte al primer cuatrimestre se promovio el seguimiento al Plan Anticorrupciòn y atenciòn al ciudadano de las actividades progrAmadas por la diferentes areas, este fue publicado en la secciòn transparencia de la pagina web del INCI. </t>
  </si>
  <si>
    <t>CUMPLIDA A LA FECHA</t>
  </si>
  <si>
    <t>Elaborar el plan de adquisiciones</t>
  </si>
  <si>
    <t>Plan de adquisiciones elaborado</t>
  </si>
  <si>
    <t>Se elaborò y publico el Plan de adquisiciones vigencia 2024 en enero de la respectiva vigencia. Este puede ser consultado en la secciòn transparencia.</t>
  </si>
  <si>
    <t>Realizar monitoreo  y actualización del plan de adquisiciones</t>
  </si>
  <si>
    <t>Número de circulares de actualización del plan de adquisiciones elaboradas</t>
  </si>
  <si>
    <t xml:space="preserve">Con corte a abril se elaboro la primera circular de actualizaciòn del Plan de adquisiciones para la vigencia en curso, esta puede ser consultada en la carpeta SIG - proceso de direccionamiento estrategico. </t>
  </si>
  <si>
    <t>https://institutonacionalparaciegos-my.sharepoint.com/:f:/g/personal/csupanteve_inci_gov_co/ErrI2edulj1CuCJ4eb4HWfwBwf4VYBuHiONBYigL0ywU_A?e=OFqcwx</t>
  </si>
  <si>
    <t>Elaborar el plan de acción anual</t>
  </si>
  <si>
    <t>Plan de acción elaborado</t>
  </si>
  <si>
    <t>Se elaborò y publico el Plan de acciòn del INCI para la  vigencia 2024. Este puede ser consultado en la secciòn transparencia.</t>
  </si>
  <si>
    <t>Realizar el consolidado trimestral del seguimiento a la ejecución del plan de acción anual</t>
  </si>
  <si>
    <t>Número de Seguimientos trimestrales realizados</t>
  </si>
  <si>
    <t xml:space="preserve">Se realizò seguimiento a las actividades propuestas en el Plan de acciòn por cada una de los procesos con corte a marzo del 2024. </t>
  </si>
  <si>
    <t>FALTA COMPLETAR EVIDENCIA 
https://institutonacionalparaciegos-my.sharepoint.com/:f:/g/personal/csupanteve_inci_gov_co/EqzsK8JIezBKjvXklpbPpKcBg_QhjswBQF49I1zmhS8lnQ?e=T1mJqU</t>
  </si>
  <si>
    <t>Realizar la parametrización de 2 planes institucionales en el software del Sistema Integrado de Gestión</t>
  </si>
  <si>
    <t>Número de planes institucionales parametrizados en el software del Sistema Integrado de Gestión</t>
  </si>
  <si>
    <t xml:space="preserve">Con corte a Junio se finalizo la parametriizaciòn del Plan de riesgos 2024 (corrupciòn) </t>
  </si>
  <si>
    <t xml:space="preserve">APLICATIVO SUIT VISION </t>
  </si>
  <si>
    <t xml:space="preserve">Realizar el seguimiento a la actualización y migración de los documentos del Sistema Integrado de Gestión </t>
  </si>
  <si>
    <t xml:space="preserve">Número de informes semestrales elaborados de los procesos con la documentación actualizada y migrada al software del Sistema Integrado de Gestión </t>
  </si>
  <si>
    <t>Con corte a junio se realizo seguimiento a las la documentación actualizada y migrada al software del Sistema Integrado de Gestión</t>
  </si>
  <si>
    <t xml:space="preserve">FALTA EVIDENCIA </t>
  </si>
  <si>
    <t>CONSOLIDAR INFORME CON CORTE A JUNIO 
( CIRCULAR - CRONOGRAMA)</t>
  </si>
  <si>
    <t>Realizar el seguimiento cuatrimestral de los riesgos de gestión y corrupción en el Software del Sistema Integrado de Gestión</t>
  </si>
  <si>
    <t>Número de seguimientos cuatrimestrales de riesgos de gestión y corrupción realizados</t>
  </si>
  <si>
    <t xml:space="preserve">Con corte a abril se presento el primer seguimiento a los riesgos de corrupciòn, el reporte se publica en junio teniendo en cuenta la migraciòn del Plan en el Sistema SUIT VISION. </t>
  </si>
  <si>
    <t>Realizar el seguimiento del registro de la información de los indicadores de gestión de proceso en el Software del Sistema Integrado de Gestión</t>
  </si>
  <si>
    <t>Número de  seguimientos trimestrales  del registro de la información de los indicadores de gestión de proceso en el Software del Sistema Integrado de Gestión realizados</t>
  </si>
  <si>
    <t xml:space="preserve">Se realizo seguimiento al reporte de los indicadores por cada proceso, se remite correo electronico con el seguimiento con el fin de promover su registro en el aplicativo SUIT VISION. </t>
  </si>
  <si>
    <t xml:space="preserve">Memorandos de retroalimentaciòn con el seguimiento y reporte de la SUIT VISION. </t>
  </si>
  <si>
    <t>A la fecha esta meta presenta el cumplimiento de lo programado con dos seguimientos a los indicadores.</t>
  </si>
  <si>
    <t xml:space="preserve">Actualizar los Autodiagnósticos y elaborar el plan de acción de las políticas del MIPG del proceso de Direccionamiento Estratégico
</t>
  </si>
  <si>
    <t xml:space="preserve">Número de autodiagnóstico de las políticas del MIPG del proceso de Direccionamiento Estratégico  actualizados </t>
  </si>
  <si>
    <t>Esta actividad se desarrolla en el ùltimo trimestre</t>
  </si>
  <si>
    <t xml:space="preserve">Promover la actualización de los autodiagnósticos y planes de acción de los demás procesos </t>
  </si>
  <si>
    <t xml:space="preserve">Número de autodiagnósticos de los  procesos promovidos para su actualización  </t>
  </si>
  <si>
    <t>Gestionar con los procesos la organización y disposición de la información para presentar el FURAG</t>
  </si>
  <si>
    <t>FURAG Diligenciado
Certificado FURAG</t>
  </si>
  <si>
    <t xml:space="preserve"> </t>
  </si>
  <si>
    <t xml:space="preserve">Se realizaron mesas de trabajo con los procesos para la recopilaciòn,revisiòn  y registro de la informaciòn asi como el cargue de las evidencias en el aplicativo FURAG 2024.  </t>
  </si>
  <si>
    <t xml:space="preserve">CERTIFICADO FURAG </t>
  </si>
  <si>
    <t>CERTIFICADO FURAG</t>
  </si>
  <si>
    <t xml:space="preserve">Con corte a junio se avanzo con el laboratorio de simplicidad aplicado al formato solicitud modificaciòn plan de adquisiciones , con la participaciòn de 5 procesos en la retroalimentaciòn del mismo. </t>
  </si>
  <si>
    <t>Correo
Retroalimentaciòn del ejercicio</t>
  </si>
  <si>
    <t>Con corte a septiembre se tiene prevista la entrega del documento</t>
  </si>
  <si>
    <t>Realizar dos sesiones de capacitación en temas relacionados con la gestión del área</t>
  </si>
  <si>
    <t>Capacitaciones realizadas</t>
  </si>
  <si>
    <t xml:space="preserve">En marzo se realizaron capacitaciones para los funcionarios del INCI en los siguientes temas:
Anteproyecto
Plan de adquisiones </t>
  </si>
  <si>
    <t>Registro de asistencia - Presentaciones</t>
  </si>
  <si>
    <t>En marzo se realizaron capacitaciones para los funcionarios del INCI en los siguientes temas:
Plan de mejoramiento
Sistema Intregrado de Gestiòn</t>
  </si>
  <si>
    <t xml:space="preserve">En marzo se realizaron capacitaciones para los funcionarios del INCI en los siguientes temas:
Indicadores
Riesgos </t>
  </si>
  <si>
    <t xml:space="preserve">Registro de asistencia </t>
  </si>
  <si>
    <t>META CUMPLIDA
SIG - ACTAS - GESTION DEL CONOCIMIENTO</t>
  </si>
  <si>
    <t>No aplica</t>
  </si>
  <si>
    <t xml:space="preserve">Se registro seguimiento con corte a marzo de los indicadores a cargo del proceso </t>
  </si>
  <si>
    <t xml:space="preserve">FALTA COMPLETAR EVIDENCIA 
</t>
  </si>
  <si>
    <t>Todos los procesos</t>
  </si>
  <si>
    <t>Realizar junto con la Oficina Asesora de planeación la revisión y ajuste del Decreto 1006 de 2004</t>
  </si>
  <si>
    <t>Borrador del acto administrativo de ajustes al Decreto 1006 de 2004</t>
  </si>
  <si>
    <t xml:space="preserve">Informática y Tecnología
</t>
  </si>
  <si>
    <t>Consolidar las políticas de gobierno digital y seguridad digital</t>
  </si>
  <si>
    <t>Actualizar el Plan Estratégico de Tecnologías de la Información y las Comunicaciones</t>
  </si>
  <si>
    <t>Plan Estratégico de Tecnologías de la Información y las Comunicaciones actualizado</t>
  </si>
  <si>
    <t xml:space="preserve">EL PLAN SE ENCUENTRA ACTUALIZADO , FALTA REVISIÒN Y PUBLICACIÒN </t>
  </si>
  <si>
    <t>Ejecutar y realizar seguimiento del Plan Estratégico de Tecnologías de la Información y las Comunicaciones</t>
  </si>
  <si>
    <t>Elaborar el Plan de Seguridad y Privacidad de la Información</t>
  </si>
  <si>
    <t>Plan de Seguridad y Privacidad de la Información elaborado</t>
  </si>
  <si>
    <t>Ejecutar y hacer seguimiento al Plan de Seguridad y Privacidad de la Información</t>
  </si>
  <si>
    <t xml:space="preserve">Porcentaje de ejecución del Plan de Seguridad y Privacidad de la Información </t>
  </si>
  <si>
    <t xml:space="preserve">Elaborar el plan de mantenimiento de tecnologías de la Información </t>
  </si>
  <si>
    <t>Plan de mantenimiento de tecnologías de la Información elaborado</t>
  </si>
  <si>
    <t>Se elaboro y publico plan de mantenimiento de tecnologías de la Información</t>
  </si>
  <si>
    <t>FALTA EVIDENCIA</t>
  </si>
  <si>
    <t>ACTIVIDAD CUMPLIDA</t>
  </si>
  <si>
    <t xml:space="preserve">Ejecutar y hacer seguimiento  el plan de mantenimiento de tecnologías de la Información </t>
  </si>
  <si>
    <t xml:space="preserve">Porcentaje de ejecución del Plan de mantenimiento de tecnologías de la Información </t>
  </si>
  <si>
    <t xml:space="preserve">PENDIENTE SEGUIMIENTO </t>
  </si>
  <si>
    <t xml:space="preserve">Actualizar el Autodiagnóstico  de la política de Gobierno Digital del MIPG  </t>
  </si>
  <si>
    <t>Autodiagnóstico actualizado</t>
  </si>
  <si>
    <t xml:space="preserve">Actualizar el Diagnóstico del Modelo de Seguridad y Privacidad de la Información </t>
  </si>
  <si>
    <t>Diagnostico actualizado del Modelo de Seguridad y Privacidad de la Información</t>
  </si>
  <si>
    <t>Elaborar el informe de Derechos autor</t>
  </si>
  <si>
    <t>Informe de Derechos autor elaborado</t>
  </si>
  <si>
    <t xml:space="preserve">Se realizo la recopilaciòn de la Informaciòn de derechos de autor para remitir al proceso de evaluaciòn y mejoramiento institucional.  </t>
  </si>
  <si>
    <t>Correo con la informaciòn solicitada</t>
  </si>
  <si>
    <t>Elaborar el plan de tratamiento de Riesgos de seguridad y privacidad de la información</t>
  </si>
  <si>
    <t>Plan de tratamiento de Riesgos de seguridad y privacidad de la información elaborado</t>
  </si>
  <si>
    <t xml:space="preserve">NO SE HA PRESENTADO - PENDIENTE </t>
  </si>
  <si>
    <t>Ejecutar y hacer seguimiento  el plan de tratamiento de Riesgos de seguridad y privacidad de la información</t>
  </si>
  <si>
    <t xml:space="preserve">Porcentaje de ejecución del Plan de tratamiento de Riesgos de seguridad y privacidad de la información </t>
  </si>
  <si>
    <t>Capacitar a los funcionarios en diferentes temas de informatica y tecnologia de la información.</t>
  </si>
  <si>
    <t xml:space="preserve">Capacitaciones en temas informatica y tecnologia  realizadas </t>
  </si>
  <si>
    <t>Se realizò capacitaciòn en uso de herraamienta:
Comunicación con Microsoft 365 (2 jornadas)
 INCITRANSFORMACIÓN DIGITAL</t>
  </si>
  <si>
    <t>AGENDAMIENTO CALENDARIO OUTLOOK</t>
  </si>
  <si>
    <t>META CUMPLIDA, SE TIENE PREVISTO REALIZAR EN EL SEGUNDO SEMESTRE CAPACITACIÒN EN TRASNFORMACIÒN DIGITAL</t>
  </si>
  <si>
    <t>PLAN ESTRATÉGICO 2023-2026</t>
  </si>
  <si>
    <t>PRODUCTO</t>
  </si>
  <si>
    <t xml:space="preserve">DESCRIPCIÓN METAS </t>
  </si>
  <si>
    <t>PROYECTO MEJORAMIENTO DE LAS CONDICIONES PARA LA GARANTÍA DE LOS DERECHOS DE LAS PERSONAS CON DISCAPACIDAD VISUAL EN EL PAÍS  
2019-2023</t>
  </si>
  <si>
    <t>PROYECTO MEJORAMIENTO DE LOS PROCESOS DE ATENCIÓN PARA EL BENEFICIO DE LAS PERSONAS CON DISCAPACIDAD VISUAL A NIVEL NACIONAL
2024-2026</t>
  </si>
  <si>
    <t>TOTAL AMBOS PROYECTOS</t>
  </si>
  <si>
    <t>PROYECTO FORTALECIMIENTO DE PROCESOS Y RECURSOS DEL INCI PARA CONTRIBUIR CON EL MEJORAMIENTO DE SERVICIOS A LAS PERSONAS CON DISCAPACIDAD VISUAL 2019-2023</t>
  </si>
  <si>
    <t>PROYECTO OPTIMIZACIÓN DE LAS CAPACIDADES INSTITUCIONALES PARA FORTALECER LA GESTIÓN DE LOS PROCESOS A NIVEL NACIONAL 2024-2026</t>
  </si>
  <si>
    <t>META 2023</t>
  </si>
  <si>
    <t>META 2024</t>
  </si>
  <si>
    <t>META 2025</t>
  </si>
  <si>
    <t>META 2026</t>
  </si>
  <si>
    <t>META 2023-2026</t>
  </si>
  <si>
    <t>Servicio de asistencia técnica en educación con enfoque incluyente y de calidad</t>
  </si>
  <si>
    <t>Sedes adecuadas</t>
  </si>
  <si>
    <t>Servicio de Implementación Sistemas de Gestión</t>
  </si>
  <si>
    <t>TOTAL</t>
  </si>
  <si>
    <t> 448</t>
  </si>
  <si>
    <t>Servicio de producción de contenidos y ajustes razonables para promover y garantizar el acceso a la información y a la comunicación para personas discapacitadas</t>
  </si>
  <si>
    <t>TOTAL </t>
  </si>
  <si>
    <t>571280 </t>
  </si>
  <si>
    <t>Servicio de promoción y divulgación de los derechos de las personas con discapacidad</t>
  </si>
  <si>
    <t>Código Producto del Proyecto</t>
  </si>
  <si>
    <t>Grupo de trabajo</t>
  </si>
  <si>
    <t>Meta Plan Estratégico</t>
  </si>
  <si>
    <t>Meta Cuatrienio</t>
  </si>
  <si>
    <t xml:space="preserve">Actividad </t>
  </si>
  <si>
    <t>Meta 2021
 de la Actividad ó Meta anual</t>
  </si>
  <si>
    <t xml:space="preserve"> Presupuesto por Meta del proyecto de inversión</t>
  </si>
  <si>
    <t>Fecha Inicio de la actividad</t>
  </si>
  <si>
    <t>Descripción del nombre del contrato</t>
  </si>
  <si>
    <t>Código UNSPSC (cada código separado por ;)</t>
  </si>
  <si>
    <t>Fecha estimada de inicio de proceso de selección (Numero del mes)</t>
  </si>
  <si>
    <t>Fecha estimada de presentación de ofertas (Número del mes)</t>
  </si>
  <si>
    <t>Duración estimada del contrato (número meses)</t>
  </si>
  <si>
    <t>Duración estimada del contrato (intervalo: días, meses, años)</t>
  </si>
  <si>
    <t xml:space="preserve">Modalidad de selección </t>
  </si>
  <si>
    <t>Tipo de objeto de Gasto</t>
  </si>
  <si>
    <t>Nombre del Supervisor</t>
  </si>
  <si>
    <t>Valor real del contrato</t>
  </si>
  <si>
    <t>Mejoramiento de las condiciones para la garantía de los derechos de las Personas con discapacidad visual en el país.</t>
  </si>
  <si>
    <t>MC-01</t>
  </si>
  <si>
    <t>Asistencia Técnica</t>
  </si>
  <si>
    <t>Accesibilidad</t>
  </si>
  <si>
    <t>Brindar asesoría a entidades publicas y privadas que generen condiciones de accesibilidad al espacio físico, a la información y al uso de tecnología especializada para las personas con discapacidad visual</t>
  </si>
  <si>
    <t>Meta</t>
  </si>
  <si>
    <t>Departamento</t>
  </si>
  <si>
    <t>Municipio</t>
  </si>
  <si>
    <t>Nombre Servidor público</t>
  </si>
  <si>
    <t>Viáticos</t>
  </si>
  <si>
    <t># días</t>
  </si>
  <si>
    <t>SUBTOTAL Viaticos</t>
  </si>
  <si>
    <t>Tiquete Aereo</t>
  </si>
  <si>
    <t>Tiquete Terrestre</t>
  </si>
  <si>
    <t>Objeto del Evento</t>
  </si>
  <si>
    <t>Cantidad de personas</t>
  </si>
  <si>
    <t>Valor refrigerio (Unidad)</t>
  </si>
  <si>
    <t>Número de refrigerios por persona</t>
  </si>
  <si>
    <t>Valor Total Refrigerios para evento</t>
  </si>
  <si>
    <t>Valor almuerzo (Unidad)</t>
  </si>
  <si>
    <t>Número de almuerzos por persona</t>
  </si>
  <si>
    <t>Valor total almuerzo para evento</t>
  </si>
  <si>
    <t>Valor Tiquetes aéreos para eventos en caso de invitados</t>
  </si>
  <si>
    <t>Valor hospedaje para eventos en caso de invitados</t>
  </si>
  <si>
    <t>Valor hospedaje y almuerzo</t>
  </si>
  <si>
    <t>Descripción Materiales para eventos que lo requieran</t>
  </si>
  <si>
    <t>Cantidad de Materiales</t>
  </si>
  <si>
    <t>Total</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</si>
  <si>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</si>
  <si>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</si>
  <si>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CPA</t>
  </si>
  <si>
    <t>META</t>
  </si>
  <si>
    <t>2019</t>
  </si>
  <si>
    <t>2020</t>
  </si>
  <si>
    <t>2021</t>
  </si>
  <si>
    <t>2022</t>
  </si>
  <si>
    <t>METAS</t>
  </si>
  <si>
    <t>MC 01</t>
  </si>
  <si>
    <t>Brindar asistencia técnica en educación a las entidades territoriales certificadas para  el mejoramiento de los procesos de atención de las personas con discapacidad visual</t>
  </si>
  <si>
    <t>FP 01</t>
  </si>
  <si>
    <t>MC 02</t>
  </si>
  <si>
    <t>Dotar instituciones que atiendan personas con discapacidad visual con libros y textos en braille y material en relieve y macrotipo</t>
  </si>
  <si>
    <t>FP 02</t>
  </si>
  <si>
    <t>Implementar los instrumentos archivísticos en la entidad</t>
  </si>
  <si>
    <t>Brindar asesoría a entidades públicas y privadas que generen condiciones de accesibilidad al espacio físico, a la información y al uso de tecnología especializada para las personas con discapacidad visual</t>
  </si>
  <si>
    <t>Actualizar y ejecutar el programa de gestión documental</t>
  </si>
  <si>
    <t>Asesorar a las instancias competentes para promover la empleabilidad de las personas con discapacidad visual</t>
  </si>
  <si>
    <t>FP 03</t>
  </si>
  <si>
    <t>Fortalecer las capacidades, conocimientos y habilidades de los servidores en el puesto de trabajo, a través de la implementación del Plan Institucional de Capacitación</t>
  </si>
  <si>
    <t>MC 03</t>
  </si>
  <si>
    <t>Gestionar documentos de propuestas normativas para hacer efectivos los derechos de las personas con discapacidad visual</t>
  </si>
  <si>
    <t>Ejecutar el Programa de Bienestar para contribuir al mejoramiento de la Calidad de Vida de los servidores de la entidad</t>
  </si>
  <si>
    <t>Desarrollar ejercicios de investigación para mejorar las condiciones de inclusión de las personas con discapacidad visual</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</si>
  <si>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</si>
  <si>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</si>
  <si>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</si>
  <si>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</si>
  <si>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Desarrollar talleres especializados en temas relacionados con la discapacidad visual</t>
  </si>
  <si>
    <t>FP 05</t>
  </si>
  <si>
    <t>Actualizar la plataforma tecnológica de la entidad</t>
  </si>
  <si>
    <t>Producir y publicar en formatos accesibles documentos para personas con discapacidad visual</t>
  </si>
  <si>
    <t>Mejorar la seguridad de la información</t>
  </si>
  <si>
    <t>Realizar exposiciones para personas con discapacidad visual y público en general en la sala multisensorial</t>
  </si>
  <si>
    <t>Desarrollar campañas de comunicación relacionadas con la temática de discapacidad visual y el quehacer institucional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</si>
  <si>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</si>
  <si>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</si>
  <si>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</si>
  <si>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DECRETO 1175 DE 2020</t>
  </si>
  <si>
    <t>SALARIO DESDE</t>
  </si>
  <si>
    <t>SALARIO HASTA</t>
  </si>
  <si>
    <t>VALOR VIÁTICOS</t>
  </si>
  <si>
    <t>Contratación directa</t>
  </si>
  <si>
    <t>CONTRATO PRESTACIÓN SERVICIOS (Técnico)</t>
  </si>
  <si>
    <t>Claudia Valdés</t>
  </si>
  <si>
    <t>subdireccion@inci.gov.co</t>
  </si>
  <si>
    <t>Bogotá, Distrito Capital.</t>
  </si>
  <si>
    <t>MC-02</t>
  </si>
  <si>
    <t>Minima Cuantía</t>
  </si>
  <si>
    <t>CONTRATO  PRESTACIÓN SERVICIOS PROFESIONALES</t>
  </si>
  <si>
    <t>Darío Montañez</t>
  </si>
  <si>
    <t>secretariageneral@inci.gov.co</t>
  </si>
  <si>
    <t>Asesor de Dirección con funciones de Comunicaciones</t>
  </si>
  <si>
    <t>Barrancabermeja, Distrito Especial, Portuario, Industrial, Turístico y Biodiverso.</t>
  </si>
  <si>
    <t>MC-03</t>
  </si>
  <si>
    <t>Menor Cuantía</t>
  </si>
  <si>
    <t>TIQUETE TERRESTRE</t>
  </si>
  <si>
    <t>Diego Sánchez</t>
  </si>
  <si>
    <t>direccioninci@inci.gov.co</t>
  </si>
  <si>
    <t>ADQUISICIÓN DE BIENES Y SERVICIOS</t>
  </si>
  <si>
    <t>Barranquilla, Distrito Especial, Industrial y Portuario.</t>
  </si>
  <si>
    <t>FP-01</t>
  </si>
  <si>
    <t>No es contrato</t>
  </si>
  <si>
    <t>TIQUETE AÉREO</t>
  </si>
  <si>
    <t>Carlos Parra</t>
  </si>
  <si>
    <t>juridica@inci.gov.co</t>
  </si>
  <si>
    <t xml:space="preserve"> Gestión Interinstitucional</t>
  </si>
  <si>
    <t>TRANSFERENCIAS</t>
  </si>
  <si>
    <t>Buenaventura, Distrito Especial, Industrial, Portuario, Biodiverso y Eco-turístico.</t>
  </si>
  <si>
    <t>FP-02</t>
  </si>
  <si>
    <t>Selección Abreviada Acuerdo Marco</t>
  </si>
  <si>
    <t>VIÁTICOS</t>
  </si>
  <si>
    <t>Jenny Andrea Malaver</t>
  </si>
  <si>
    <t>planeacion@inci.gov.co</t>
  </si>
  <si>
    <t xml:space="preserve">Educación
</t>
  </si>
  <si>
    <t>Cali, Distrito Especial, Deportivo, Cultural, Turístico, Empresarial y de Servicios.</t>
  </si>
  <si>
    <t>GG001</t>
  </si>
  <si>
    <t>SERVICIO</t>
  </si>
  <si>
    <t>PRODUCTOS DE LA AGRICULTURA Y LA HORTICULTURA</t>
  </si>
  <si>
    <t>Cartagena de Indias, Distrito Turístico, Cultural e Histórico.</t>
  </si>
  <si>
    <t>GG002</t>
  </si>
  <si>
    <t>SUMINISTRO</t>
  </si>
  <si>
    <t>DOTACIÓN (PRENDAS DE VESTIR Y CALZADO)</t>
  </si>
  <si>
    <t>Medellín, Distrito Especial de Ciencia, Tecnología e Innovación.</t>
  </si>
  <si>
    <t>GG003</t>
  </si>
  <si>
    <t>SOFTWARE</t>
  </si>
  <si>
    <t>PRODUCTOS DE MOLINERÍA, ALMIDONES Y PRODUCTOS DERIVADOS DEL ALMIDÓN; OTROS PRODUCTOS ALIMENTICIOS</t>
  </si>
  <si>
    <t>Mompox, Distrito Especial Turístico, Cultural e Histórico.</t>
  </si>
  <si>
    <t>GG004</t>
  </si>
  <si>
    <t>LICENCIA</t>
  </si>
  <si>
    <t>PASTA O PULPA, PAPEL Y PRODUCTOS DE PAPEL; IMPRESOS Y ARTÍCULOS RELACIONADOS</t>
  </si>
  <si>
    <t>Riohacha, Distrito Especial, Turístico y Cultural.</t>
  </si>
  <si>
    <t>GG005</t>
  </si>
  <si>
    <t>OTROS PRODUCTOS QUÍMICOS; FIBRAS ARTIFICIALES (O FIBRAS INDUSTRIALES HECHAS POR EL HOMBRE)</t>
  </si>
  <si>
    <t>Santa Marta, Distrito Turístico, Cultural e Histórico.</t>
  </si>
  <si>
    <t>GG006</t>
  </si>
  <si>
    <t>PRODUCTOS DE CAUCHO Y PLÁSTICO</t>
  </si>
  <si>
    <t>Tumaco, Distrito Especial, Industrial, Portuario, Biodiverso y Ecoturístico.</t>
  </si>
  <si>
    <t>GG007</t>
  </si>
  <si>
    <t>PRODUCTOS DE HORNOS DE COQUE; PRODUCTOS DE REFINACIÓN DE PETRÓLEO Y COMBUSTIBLE NUCLEAR</t>
  </si>
  <si>
    <t>Turbo, Distrito Portuario, Logístico, Turístico, Industrial y Comercial</t>
  </si>
  <si>
    <t>GG008</t>
  </si>
  <si>
    <t>SERVICIOS DE TRANSPORTE DE PASAJEROS</t>
  </si>
  <si>
    <t>Amazonas</t>
  </si>
  <si>
    <t>Leticia</t>
  </si>
  <si>
    <t>GG009</t>
  </si>
  <si>
    <t>Asesor de Dirección con funciones de Control Interno</t>
  </si>
  <si>
    <t>SERVICIOS DE DISTRIBUCIÓN DE ELECTRICIDAD, GAS Y AGUA (POR CUENTA PROPIA)</t>
  </si>
  <si>
    <t>Antioquia</t>
  </si>
  <si>
    <t>Arauca</t>
  </si>
  <si>
    <t>GG010</t>
  </si>
  <si>
    <t>SERVICIOS FINANCIEROS Y SERVICIOS CONEXOS</t>
  </si>
  <si>
    <t>Tunja</t>
  </si>
  <si>
    <t>TR01</t>
  </si>
  <si>
    <t>SERVICIOS JURÍDICOS Y CONTABLES</t>
  </si>
  <si>
    <t>Atlántico</t>
  </si>
  <si>
    <t>Manizales</t>
  </si>
  <si>
    <t>TR02</t>
  </si>
  <si>
    <t>OTROS SERVICIOS PROFESIONALES, CIENTÍFICOS Y TÉCNICOS</t>
  </si>
  <si>
    <t>Bogotá</t>
  </si>
  <si>
    <t>Florencia</t>
  </si>
  <si>
    <t>TR03</t>
  </si>
  <si>
    <t>SERVICIOS DE TELECOMUNICACIONES, TRANSMISIÓN Y SUMINISTRO DE INFORMACIÓN</t>
  </si>
  <si>
    <t>Bolívar</t>
  </si>
  <si>
    <t>Yopal</t>
  </si>
  <si>
    <t>TR04</t>
  </si>
  <si>
    <t>SERVICIOS DE SOPORTE</t>
  </si>
  <si>
    <t>Boyacá</t>
  </si>
  <si>
    <t>Popayán</t>
  </si>
  <si>
    <t>TR05</t>
  </si>
  <si>
    <t>SERVICIOS DE MANTENIMIENTO, REPARACIÓN E INSTALACIÓN (EXCEPTO SERVICIOS DE CONSTRUCCIÓN)</t>
  </si>
  <si>
    <t>Caldas</t>
  </si>
  <si>
    <t>Valledupar</t>
  </si>
  <si>
    <t>TR06</t>
  </si>
  <si>
    <t>SERVICIOS DE MANTENIMIENTO Y REPARACIÓN DE COMPUTADORES Y EQUIPO PERIFÉRICO.</t>
  </si>
  <si>
    <t>Caquetá</t>
  </si>
  <si>
    <t>Quibdó</t>
  </si>
  <si>
    <t>Casanare</t>
  </si>
  <si>
    <t>Montería</t>
  </si>
  <si>
    <t>SERVICIOS DE TELEFONÍA Y OTRAS TELECOMUNICACIONES</t>
  </si>
  <si>
    <t>Cauca</t>
  </si>
  <si>
    <t>Villavicencio</t>
  </si>
  <si>
    <t>SERVICIOS DE ALCANTARILLADO, RECOLECCIÓN, TRATAMIENTO Y DISPOSICIÓN DE DESECHOS Y OTROS SERVICIOS DE SANEAMIENTO AMBIENTAL</t>
  </si>
  <si>
    <t>Cesar</t>
  </si>
  <si>
    <t>Pasto</t>
  </si>
  <si>
    <t>OTROS SERVICIOS DE ESPARCIMIENTO Y DIVERSIÓN</t>
  </si>
  <si>
    <t>Chocó</t>
  </si>
  <si>
    <t>San José de Cúcuta</t>
  </si>
  <si>
    <t>SENTENCIAS Y CONCILIACIONES</t>
  </si>
  <si>
    <t>Córdoba</t>
  </si>
  <si>
    <t>Mocoa</t>
  </si>
  <si>
    <t>IMPUESTO SOBRE VEHICULOS AUTOMOTORES</t>
  </si>
  <si>
    <t>Cundinamarca</t>
  </si>
  <si>
    <t>Armenia</t>
  </si>
  <si>
    <t>CUOTA DE FISCALIZACIÓN Y AUDITAJE</t>
  </si>
  <si>
    <t>Guainía</t>
  </si>
  <si>
    <t>Pereira</t>
  </si>
  <si>
    <t>IMPUESTO PREDIAL Y SOBRETASA AMBIENTAL</t>
  </si>
  <si>
    <t>Guaviare</t>
  </si>
  <si>
    <t>San Andrés</t>
  </si>
  <si>
    <t>IMPUESTO INDUSTRIA Y COMERCIO</t>
  </si>
  <si>
    <t>Huila</t>
  </si>
  <si>
    <t>Bucaramanga</t>
  </si>
  <si>
    <t>La Guajira</t>
  </si>
  <si>
    <t>Sincelejo</t>
  </si>
  <si>
    <t>Magdalena</t>
  </si>
  <si>
    <t>Ibagué</t>
  </si>
  <si>
    <t>Mitú</t>
  </si>
  <si>
    <t>Nariño</t>
  </si>
  <si>
    <t>Puerto Carreño</t>
  </si>
  <si>
    <t>Norte de Santander</t>
  </si>
  <si>
    <t>Putumayo</t>
  </si>
  <si>
    <t>Quindío</t>
  </si>
  <si>
    <t>Risaralda</t>
  </si>
  <si>
    <t>San Andrés y Providencia</t>
  </si>
  <si>
    <t>Santander</t>
  </si>
  <si>
    <t>Sucre</t>
  </si>
  <si>
    <t>Tolima</t>
  </si>
  <si>
    <t>Valle del Cauca</t>
  </si>
  <si>
    <t>Vaupés</t>
  </si>
  <si>
    <t>Vichada</t>
  </si>
  <si>
    <r>
      <rPr>
        <sz val="12"/>
        <color rgb="FF000000"/>
        <rFont val="Arial"/>
      </rPr>
      <t xml:space="preserve">
</t>
    </r>
    <r>
      <rPr>
        <sz val="12"/>
        <rFont val="Arial"/>
        <family val="2"/>
      </rPr>
      <t xml:space="preserve">Numero de entidades publicas y privadas asesoradas en temas de accesibilidad y acceso a la informaciòn </t>
    </r>
  </si>
  <si>
    <t xml:space="preserve">
 Asistir técnicamente a entidades públicas y privadas  en temas de accesibilidad y acceso a la informacion para contribuir al ejercicio de los derechos de las personas con discapacidad visual 
</t>
  </si>
  <si>
    <t xml:space="preserve">
Numero de entidades publicas y privadas asistidas tecnicamente en temas de accesibilidad y acceso a la informaciòn </t>
  </si>
  <si>
    <r>
      <rPr>
        <sz val="12"/>
        <color rgb="FF000000"/>
        <rFont val="Arial"/>
      </rPr>
      <t xml:space="preserve">
</t>
    </r>
    <r>
      <rPr>
        <sz val="12"/>
        <rFont val="Arial"/>
        <family val="2"/>
      </rPr>
      <t>Número de entidades públicas, privadas y/o personas asesoradas en el uso o desarrollo de tecnología</t>
    </r>
  </si>
  <si>
    <t xml:space="preserve">Numero de entidades publicas o privadas asistidas tècnicamente brindadas a entidades publicas o privadas </t>
  </si>
  <si>
    <t>Realizar seguimientos trimestrales a la liquidación de los contratos del año 2021</t>
  </si>
  <si>
    <t>Realizar seguimientos trimestrales a la liquidación de los contratos del año 2022</t>
  </si>
  <si>
    <t>Realizar seguimiento a la liquidación de los contratos del año 2023</t>
  </si>
  <si>
    <t xml:space="preserve">Porcentaje de ejecución semestral del Plan Estratégico de Tecnologías de la Información y las Comunicaciones </t>
  </si>
  <si>
    <t>Estrategia diseñada</t>
  </si>
  <si>
    <t>Brindar asistencia tecnica en coordinación con el SENA y otras entidades para la atencion de las personas con discapacidad visual.</t>
  </si>
  <si>
    <t>Asesorar a las entidades o poblacion con discapacidad visual que lo soliciten para la promocion de la vinculación laboral de las personas con discapacidad visual</t>
  </si>
  <si>
    <t>Brindar asesoria en la creación y fortalcimiento de ideas de negocios y/o empredimientos de las personas con discapacidad visual en sus diferentes niveles de desarrollo</t>
  </si>
  <si>
    <t>Realizar un acompañamiento a los representantes de los grupos asociativos y  a los representantes de las personas con discapacidad visual ante los  comites territoriales de discapacidad asistidos tecnicamente en el año 2023.
para fortalcer su participación incidente en coordinación con entidades de orden nacional y territorial</t>
  </si>
  <si>
    <t>Divulgar la Política de Integridad y Conflicto de Interés a traves de INCILISTA</t>
  </si>
  <si>
    <t>Meta Actividad 2024</t>
  </si>
  <si>
    <t>Numero  de Escuelas Normales o Instituciones de Educación Superior con las cuales se gestionó el desarrollo deprogramas</t>
  </si>
  <si>
    <t xml:space="preserve">Apoyar el desarrollo de ejercicios investigativos relacionados con la discapacidad visual </t>
  </si>
  <si>
    <t>Realizar seguimiento trimestral a los indicadores del proceso y registrarlo en el Software del Sistema Integrado de Gestión</t>
  </si>
  <si>
    <t>PLAN DE ACCIÓN ANUAL AÑO 2024 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</si>
</sst>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 #,##0_);_(* \(#,##0\);_(* &quot;-&quot;_);_(@_)"/>
    <numFmt numFmtId="165" formatCode="_(&quot;$&quot;\ * #,##0.00_);_(&quot;$&quot;\ * \(#,##0.00\);_(&quot;$&quot;\ * &quot;-&quot;??_);_(@_)"/>
    <numFmt numFmtId="166" formatCode="_(* #,##0_);_(* \(#,##0\);_(* &quot;-&quot;??_);_(@_)"/>
    <numFmt numFmtId="167" formatCode="#.##0;\-#.##0"/>
    <numFmt numFmtId="168" formatCode="&quot;$&quot;\ #,##0"/>
    <numFmt numFmtId="169" formatCode="[$-240A]d&quot; de &quot;mmmm&quot; de &quot;yyyy;@"/>
    <numFmt numFmtId="170" formatCode="#,##0_ ;\-#,##0\ "/>
  </numFmts>
  <fonts count="64">
    <font>
      <sz val="11"/>
      <color theme="1"/>
      <name val="Calibri"/>
      <family val="2"/>
      <scheme val="minor"/>
    </font>
    <font>
      <sz val="11"/>
      <color theme="1"/>
      <name val="Calibri"/>
      <family val="2"/>
      <scheme val="minor"/>
    </font>
    <font>
      <sz val="11"/>
      <color theme="0"/>
      <name val="Calibri"/>
      <family val="2"/>
      <scheme val="minor"/>
    </font>
    <font>
      <b/>
      <sz val="10"/>
      <color theme="1"/>
      <name val="Verdana"/>
      <family val="2"/>
    </font>
    <font>
      <sz val="12"/>
      <color theme="1"/>
      <name val="Arial"/>
      <family val="2"/>
    </font>
    <font>
      <sz val="12"/>
      <name val="Arial"/>
      <family val="2"/>
    </font>
    <font>
      <sz val="10"/>
      <color theme="1"/>
      <name val="Verdana"/>
      <family val="2"/>
    </font>
    <font>
      <sz val="10"/>
      <name val="Arial"/>
      <family val="2"/>
    </font>
    <font>
      <sz val="11"/>
      <name val="Calibri"/>
      <family val="2"/>
      <scheme val="minor"/>
    </font>
    <font>
      <b/>
      <sz val="12"/>
      <color rgb="FF000000"/>
      <name val="Arial"/>
      <family val="2"/>
    </font>
    <font>
      <sz val="11"/>
      <color rgb="FF000000"/>
      <name val="Arial"/>
      <family val="2"/>
    </font>
    <font>
      <b/>
      <sz val="9"/>
      <color indexed="81"/>
      <name val="Tahoma"/>
      <family val="2"/>
    </font>
    <font>
      <sz val="9"/>
      <color indexed="81"/>
      <name val="Tahoma"/>
      <family val="2"/>
    </font>
    <font>
      <sz val="14"/>
      <color theme="1"/>
      <name val="Calibri"/>
      <family val="2"/>
      <scheme val="minor"/>
    </font>
    <font>
      <sz val="14"/>
      <name val="Calibri"/>
      <family val="2"/>
      <scheme val="minor"/>
    </font>
    <font>
      <b/>
      <sz val="16"/>
      <name val="Arial"/>
      <family val="2"/>
    </font>
    <font>
      <b/>
      <sz val="16"/>
      <color theme="1"/>
      <name val="Arial"/>
      <family val="2"/>
    </font>
    <font>
      <sz val="16"/>
      <color theme="1"/>
      <name val="Calibri"/>
      <family val="2"/>
      <scheme val="minor"/>
    </font>
    <font>
      <b/>
      <sz val="14"/>
      <color theme="1"/>
      <name val="Calibri"/>
      <family val="2"/>
      <scheme val="minor"/>
    </font>
    <font>
      <b/>
      <sz val="18"/>
      <name val="Calibri"/>
      <family val="2"/>
      <scheme val="minor"/>
    </font>
    <font>
      <b/>
      <sz val="1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rgb="FF000000"/>
      <name val="Arial"/>
      <family val="2"/>
    </font>
    <font>
      <b/>
      <sz val="12"/>
      <color theme="1"/>
      <name val="Arial"/>
      <family val="2"/>
    </font>
    <font>
      <b/>
      <sz val="10"/>
      <color rgb="FF000000"/>
      <name val="Arial"/>
      <family val="2"/>
    </font>
    <font>
      <b/>
      <sz val="9"/>
      <color rgb="FF000000"/>
      <name val="Arial"/>
      <family val="2"/>
    </font>
    <font>
      <b/>
      <sz val="14"/>
      <color theme="1"/>
      <name val="Arial"/>
      <family val="2"/>
    </font>
    <font>
      <sz val="12"/>
      <color rgb="FF212529"/>
      <name val="Segoe UI"/>
      <family val="2"/>
    </font>
    <font>
      <sz val="12"/>
      <color rgb="FFFF0000"/>
      <name val="Arial"/>
      <family val="2"/>
    </font>
    <font>
      <b/>
      <sz val="12"/>
      <name val="Arial"/>
      <family val="2"/>
    </font>
    <font>
      <sz val="72"/>
      <color theme="8"/>
      <name val="Calibri"/>
      <family val="2"/>
      <scheme val="minor"/>
    </font>
    <font>
      <sz val="18"/>
      <color theme="1"/>
      <name val="Calibri"/>
      <family val="2"/>
      <scheme val="minor"/>
    </font>
    <font>
      <sz val="18"/>
      <color theme="1"/>
      <name val="Arial"/>
      <family val="2"/>
    </font>
    <font>
      <b/>
      <sz val="9"/>
      <color indexed="81"/>
      <name val="Tahoma"/>
      <charset val="1"/>
    </font>
    <font>
      <sz val="9"/>
      <color indexed="81"/>
      <name val="Tahoma"/>
      <charset val="1"/>
    </font>
    <font>
      <sz val="11"/>
      <color rgb="FF000000"/>
      <name val="Calibri"/>
      <family val="2"/>
      <scheme val="minor"/>
    </font>
    <font>
      <sz val="12"/>
      <color indexed="81"/>
      <name val="Tahoma"/>
      <family val="2"/>
    </font>
    <font>
      <b/>
      <sz val="16"/>
      <color theme="1"/>
      <name val="Calibri"/>
      <family val="2"/>
      <scheme val="minor"/>
    </font>
    <font>
      <sz val="12"/>
      <color rgb="FF000000"/>
      <name val="Arial"/>
      <charset val="1"/>
    </font>
    <font>
      <sz val="12"/>
      <color rgb="FF000000"/>
      <name val="Arial"/>
    </font>
    <font>
      <sz val="12"/>
      <color rgb="FFFF0000"/>
      <name val="Arial"/>
    </font>
    <font>
      <sz val="12"/>
      <color theme="1"/>
      <name val="Arial"/>
    </font>
    <font>
      <sz val="18"/>
      <color rgb="FF000000"/>
      <name val="Arial"/>
    </font>
    <font>
      <sz val="18"/>
      <color rgb="FFFF0000"/>
      <name val="Arial"/>
    </font>
    <font>
      <sz val="18"/>
      <color theme="1"/>
      <name val="Arial"/>
    </font>
    <font>
      <sz val="11"/>
      <color rgb="FF242424"/>
      <name val="Aptos Narrow"/>
      <charset val="1"/>
    </font>
    <font>
      <b/>
      <sz val="14"/>
      <color rgb="FF000000"/>
      <name val="Arial"/>
      <family val="2"/>
    </font>
    <font>
      <sz val="11"/>
      <color rgb="FF000000"/>
      <name val="Calibri"/>
      <scheme val="minor"/>
    </font>
    <font>
      <b/>
      <sz val="11"/>
      <color rgb="FF000000"/>
      <name val="Calibri"/>
      <scheme val="minor"/>
    </font>
    <font>
      <b/>
      <sz val="12"/>
      <color rgb="FF000000"/>
      <name val="Arial"/>
    </font>
    <font>
      <sz val="11"/>
      <color rgb="FF000000"/>
      <name val="Calibri"/>
      <charset val="1"/>
    </font>
    <font>
      <sz val="11"/>
      <color rgb="FF000000"/>
      <name val="Calibri"/>
      <family val="2"/>
    </font>
    <font>
      <sz val="18"/>
      <color rgb="FF000000"/>
      <name val="Calibri"/>
      <scheme val="minor"/>
    </font>
    <font>
      <sz val="18"/>
      <color rgb="FFFF0000"/>
      <name val="Calibri"/>
      <scheme val="minor"/>
    </font>
    <font>
      <sz val="18"/>
      <color theme="1"/>
      <name val="Calibri"/>
      <scheme val="minor"/>
    </font>
    <font>
      <b/>
      <u/>
      <sz val="18"/>
      <color rgb="FF000000"/>
      <name val="Calibri"/>
      <scheme val="minor"/>
    </font>
    <font>
      <sz val="12"/>
      <color rgb="FF000000"/>
      <name val="Aptos"/>
      <charset val="1"/>
    </font>
    <font>
      <sz val="14"/>
      <color rgb="FF000000"/>
      <name val="Arial"/>
      <family val="2"/>
    </font>
    <font>
      <b/>
      <u/>
      <sz val="12"/>
      <color rgb="FF000000"/>
      <name val="Arial"/>
    </font>
    <font>
      <sz val="14"/>
      <color theme="1"/>
      <name val="Arial"/>
      <family val="2"/>
    </font>
  </fonts>
  <fills count="37">
    <fill>
      <patternFill patternType="none"/>
    </fill>
    <fill>
      <patternFill patternType="gray125"/>
    </fill>
    <fill>
      <patternFill patternType="solid">
        <fgColor theme="4"/>
      </patternFill>
    </fill>
    <fill>
      <patternFill patternType="solid">
        <fgColor theme="9" tint="0.79998168889431442"/>
        <bgColor rgb="FFFDE9D9"/>
      </patternFill>
    </fill>
    <fill>
      <patternFill patternType="solid">
        <fgColor theme="7" tint="0.79998168889431442"/>
        <bgColor rgb="FFFDE9D9"/>
      </patternFill>
    </fill>
    <fill>
      <patternFill patternType="solid">
        <fgColor theme="4" tint="0.59999389629810485"/>
        <bgColor indexed="64"/>
      </patternFill>
    </fill>
    <fill>
      <patternFill patternType="solid">
        <fgColor rgb="FFDBE5F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rgb="FFD9E2F3"/>
        <bgColor indexed="64"/>
      </patternFill>
    </fill>
    <fill>
      <patternFill patternType="solid">
        <fgColor rgb="FFDEEAF6"/>
        <bgColor indexed="64"/>
      </patternFill>
    </fill>
    <fill>
      <patternFill patternType="solid">
        <fgColor theme="4" tint="0.79998168889431442"/>
        <bgColor rgb="FFFDE9D9"/>
      </patternFill>
    </fill>
    <fill>
      <patternFill patternType="solid">
        <fgColor rgb="FFFFFFCC"/>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EECF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FFFF"/>
        <bgColor rgb="FF000000"/>
      </patternFill>
    </fill>
    <fill>
      <patternFill patternType="solid">
        <fgColor rgb="FFFFF2CC"/>
        <bgColor rgb="FF000000"/>
      </patternFill>
    </fill>
  </fills>
  <borders count="66">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style="medium">
        <color rgb="FF999999"/>
      </right>
      <top style="medium">
        <color rgb="FF999999"/>
      </top>
      <bottom style="thick">
        <color rgb="FF666666"/>
      </bottom>
      <diagonal/>
    </border>
    <border>
      <left/>
      <right/>
      <top style="thin">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bottom style="medium">
        <color rgb="FF00000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DEE2E6"/>
      </left>
      <right style="medium">
        <color rgb="FFDEE2E6"/>
      </right>
      <top style="medium">
        <color rgb="FFDEE2E6"/>
      </top>
      <bottom style="medium">
        <color rgb="FFDEE2E6"/>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auto="1"/>
      </right>
      <top style="thin">
        <color auto="1"/>
      </top>
      <bottom style="thin">
        <color auto="1"/>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theme="4" tint="-0.249977111117893"/>
      </left>
      <right style="medium">
        <color indexed="64"/>
      </right>
      <top style="thin">
        <color theme="4" tint="-0.249977111117893"/>
      </top>
      <bottom style="thin">
        <color theme="4" tint="-0.249977111117893"/>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thin">
        <color auto="1"/>
      </right>
      <top style="medium">
        <color indexed="64"/>
      </top>
      <bottom style="medium">
        <color indexed="64"/>
      </bottom>
      <diagonal/>
    </border>
    <border>
      <left/>
      <right style="thin">
        <color auto="1"/>
      </right>
      <top/>
      <bottom/>
      <diagonal/>
    </border>
    <border>
      <left/>
      <right/>
      <top/>
      <bottom style="thin">
        <color auto="1"/>
      </bottom>
      <diagonal/>
    </border>
    <border>
      <left style="thin">
        <color theme="4" tint="-0.249977111117893"/>
      </left>
      <right/>
      <top/>
      <bottom style="thin">
        <color theme="4" tint="-0.249977111117893"/>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theme="4"/>
      </top>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auto="1"/>
      </right>
      <top style="thin">
        <color auto="1"/>
      </top>
      <bottom/>
      <diagonal/>
    </border>
    <border>
      <left style="thin">
        <color rgb="FF000000"/>
      </left>
      <right style="thin">
        <color rgb="FF000000"/>
      </right>
      <top style="thin">
        <color theme="4"/>
      </top>
      <bottom style="thin">
        <color rgb="FF000000"/>
      </bottom>
      <diagonal/>
    </border>
    <border>
      <left style="thin">
        <color rgb="FF000000"/>
      </left>
      <right/>
      <top style="thin">
        <color theme="4"/>
      </top>
      <bottom style="thin">
        <color rgb="FF000000"/>
      </bottom>
      <diagonal/>
    </border>
    <border>
      <left style="thin">
        <color auto="1"/>
      </left>
      <right/>
      <top/>
      <bottom/>
      <diagonal/>
    </border>
    <border>
      <left style="thin">
        <color rgb="FF000000"/>
      </left>
      <right style="thin">
        <color rgb="FF000000"/>
      </right>
      <top style="thin">
        <color theme="4"/>
      </top>
      <bottom style="thin">
        <color auto="1"/>
      </bottom>
      <diagonal/>
    </border>
    <border>
      <left/>
      <right style="thin">
        <color auto="1"/>
      </right>
      <top style="thin">
        <color theme="4"/>
      </top>
      <bottom/>
      <diagonal/>
    </border>
    <border>
      <left style="thin">
        <color theme="4" tint="-0.249977111117893"/>
      </left>
      <right style="thin">
        <color theme="4" tint="-0.249977111117893"/>
      </right>
      <top style="thin">
        <color theme="4" tint="-0.249977111117893"/>
      </top>
      <bottom style="thin">
        <color auto="1"/>
      </bottom>
      <diagonal/>
    </border>
    <border>
      <left style="thin">
        <color theme="4" tint="-0.249977111117893"/>
      </left>
      <right style="thin">
        <color indexed="64"/>
      </right>
      <top style="thin">
        <color theme="4" tint="-0.249977111117893"/>
      </top>
      <bottom style="thin">
        <color theme="4" tint="-0.249977111117893"/>
      </bottom>
      <diagonal/>
    </border>
    <border>
      <left/>
      <right style="thin">
        <color rgb="FF000000"/>
      </right>
      <top style="thin">
        <color theme="4"/>
      </top>
      <bottom style="thin">
        <color rgb="FF000000"/>
      </bottom>
      <diagonal/>
    </border>
    <border>
      <left style="thin">
        <color theme="4" tint="-0.249977111117893"/>
      </left>
      <right style="thin">
        <color auto="1"/>
      </right>
      <top style="thin">
        <color theme="4" tint="-0.249977111117893"/>
      </top>
      <bottom style="thin">
        <color auto="1"/>
      </bottom>
      <diagonal/>
    </border>
    <border>
      <left/>
      <right style="thin">
        <color rgb="FF000000"/>
      </right>
      <top/>
      <bottom style="thin">
        <color rgb="FF000000"/>
      </bottom>
      <diagonal/>
    </border>
    <border>
      <left style="thin">
        <color theme="4" tint="-0.249977111117893"/>
      </left>
      <right style="thin">
        <color indexed="64"/>
      </right>
      <top style="thin">
        <color theme="4" tint="-0.249977111117893"/>
      </top>
      <bottom/>
      <diagonal/>
    </border>
    <border>
      <left style="thin">
        <color theme="4" tint="-0.249977111117893"/>
      </left>
      <right style="thin">
        <color indexed="64"/>
      </right>
      <top/>
      <bottom style="thin">
        <color theme="4" tint="-0.249977111117893"/>
      </bottom>
      <diagonal/>
    </border>
  </borders>
  <cellStyleXfs count="15">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1" fillId="0" borderId="0"/>
    <xf numFmtId="0" fontId="3" fillId="6" borderId="0" applyNumberFormat="0" applyBorder="0" applyProtection="0">
      <alignment horizontal="center" vertical="center"/>
    </xf>
    <xf numFmtId="49" fontId="6" fillId="0" borderId="0" applyFill="0" applyBorder="0" applyProtection="0">
      <alignment horizontal="left" vertical="center"/>
    </xf>
    <xf numFmtId="37" fontId="7" fillId="0" borderId="0"/>
    <xf numFmtId="167" fontId="7" fillId="0" borderId="0"/>
    <xf numFmtId="0" fontId="21" fillId="0" borderId="0"/>
    <xf numFmtId="0" fontId="24" fillId="0" borderId="0" applyNumberFormat="0" applyFill="0" applyBorder="0" applyAlignment="0" applyProtection="0"/>
    <xf numFmtId="0" fontId="25" fillId="0" borderId="0"/>
    <xf numFmtId="9"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cellStyleXfs>
  <cellXfs count="687">
    <xf numFmtId="0" fontId="0" fillId="0" borderId="0" xfId="0"/>
    <xf numFmtId="0" fontId="4" fillId="8"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165" fontId="4" fillId="11" borderId="4" xfId="2" applyFont="1" applyFill="1" applyBorder="1" applyAlignment="1">
      <alignment horizontal="center" vertical="center"/>
    </xf>
    <xf numFmtId="49" fontId="4" fillId="11" borderId="4" xfId="6"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0" fontId="5" fillId="0" borderId="2" xfId="6" applyNumberFormat="1" applyFont="1" applyBorder="1" applyAlignment="1" applyProtection="1">
      <alignment horizontal="center" vertical="center" wrapText="1"/>
      <protection locked="0"/>
    </xf>
    <xf numFmtId="167" fontId="5" fillId="0" borderId="2" xfId="8" applyFont="1" applyBorder="1" applyAlignment="1">
      <alignment horizontal="center" vertical="center" wrapText="1"/>
    </xf>
    <xf numFmtId="0" fontId="4" fillId="0" borderId="2" xfId="6" applyNumberFormat="1" applyFont="1" applyFill="1" applyBorder="1" applyAlignment="1" applyProtection="1">
      <alignment horizontal="center" vertical="center" wrapText="1"/>
      <protection locked="0"/>
    </xf>
    <xf numFmtId="0" fontId="4" fillId="0" borderId="2" xfId="6" applyNumberFormat="1" applyFont="1" applyBorder="1" applyAlignment="1" applyProtection="1">
      <alignment horizontal="center" vertical="center" wrapText="1"/>
      <protection locked="0"/>
    </xf>
    <xf numFmtId="165" fontId="4" fillId="0" borderId="2" xfId="2" applyFont="1" applyBorder="1" applyAlignment="1">
      <alignment horizontal="center" vertical="center"/>
    </xf>
    <xf numFmtId="0" fontId="4"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1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xf>
    <xf numFmtId="1"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0" fontId="4" fillId="11" borderId="2" xfId="0" applyFont="1" applyFill="1" applyBorder="1"/>
    <xf numFmtId="49" fontId="4" fillId="11" borderId="2" xfId="6" applyFont="1" applyFill="1" applyBorder="1" applyAlignment="1" applyProtection="1">
      <alignment horizontal="center" vertical="center" wrapText="1"/>
      <protection locked="0"/>
    </xf>
    <xf numFmtId="49" fontId="4" fillId="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49" fontId="5" fillId="0" borderId="2" xfId="6" applyFont="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4" fillId="0" borderId="2" xfId="4" applyFont="1" applyBorder="1" applyAlignment="1">
      <alignment horizontal="center" vertical="center"/>
    </xf>
    <xf numFmtId="1" fontId="5" fillId="0" borderId="2" xfId="6" applyNumberFormat="1" applyFont="1" applyBorder="1" applyAlignment="1" applyProtection="1">
      <alignment horizontal="center" vertical="center" wrapText="1"/>
      <protection locked="0"/>
    </xf>
    <xf numFmtId="165" fontId="0" fillId="0" borderId="0" xfId="2" applyFont="1"/>
    <xf numFmtId="165" fontId="4" fillId="0" borderId="2" xfId="2"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0" fillId="0" borderId="2" xfId="0" applyBorder="1" applyAlignment="1">
      <alignment vertical="center" wrapText="1"/>
    </xf>
    <xf numFmtId="9" fontId="10" fillId="0" borderId="2" xfId="0" applyNumberFormat="1" applyFont="1" applyBorder="1" applyAlignment="1">
      <alignment horizontal="center" vertical="center" wrapText="1"/>
    </xf>
    <xf numFmtId="10" fontId="10" fillId="10"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5" borderId="2" xfId="0" applyNumberFormat="1"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10" fontId="10" fillId="9"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165" fontId="0" fillId="0" borderId="2" xfId="2" applyFont="1" applyFill="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165" fontId="0" fillId="0" borderId="0" xfId="2" applyFont="1" applyAlignment="1">
      <alignment horizontal="center" vertical="center"/>
    </xf>
    <xf numFmtId="0" fontId="8" fillId="0" borderId="2" xfId="0" applyFont="1" applyBorder="1" applyAlignment="1">
      <alignment horizontal="center" vertical="center" wrapText="1"/>
    </xf>
    <xf numFmtId="165" fontId="8" fillId="0" borderId="2" xfId="2" applyFont="1" applyFill="1" applyBorder="1" applyAlignment="1">
      <alignment horizontal="center" vertical="center"/>
    </xf>
    <xf numFmtId="0" fontId="8" fillId="0" borderId="2" xfId="0" applyFont="1" applyBorder="1" applyAlignment="1">
      <alignment horizontal="center" vertical="center"/>
    </xf>
    <xf numFmtId="168" fontId="8" fillId="0" borderId="2" xfId="0" applyNumberFormat="1" applyFont="1" applyBorder="1" applyAlignment="1">
      <alignment horizontal="center" vertical="center"/>
    </xf>
    <xf numFmtId="0" fontId="13" fillId="0" borderId="0" xfId="0" applyFont="1"/>
    <xf numFmtId="165" fontId="13" fillId="5" borderId="0" xfId="2" applyFont="1" applyFill="1"/>
    <xf numFmtId="165" fontId="13" fillId="0" borderId="0" xfId="2" applyFont="1"/>
    <xf numFmtId="165" fontId="14" fillId="5" borderId="0" xfId="2" applyFont="1" applyFill="1"/>
    <xf numFmtId="0" fontId="0" fillId="0" borderId="0" xfId="0" applyAlignment="1">
      <alignment horizontal="center" wrapText="1"/>
    </xf>
    <xf numFmtId="0" fontId="0" fillId="0" borderId="6" xfId="0" applyBorder="1" applyAlignment="1">
      <alignment horizontal="center"/>
    </xf>
    <xf numFmtId="0" fontId="0" fillId="5" borderId="2" xfId="0" applyFill="1" applyBorder="1" applyAlignment="1">
      <alignment horizontal="center"/>
    </xf>
    <xf numFmtId="0" fontId="0" fillId="0" borderId="6" xfId="0" applyBorder="1" applyAlignment="1">
      <alignment horizontal="center" wrapText="1"/>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0" fillId="0" borderId="2" xfId="0" applyBorder="1" applyAlignment="1">
      <alignment vertical="center"/>
    </xf>
    <xf numFmtId="0" fontId="0" fillId="0" borderId="2" xfId="0" applyBorder="1" applyAlignment="1">
      <alignment horizontal="center" vertical="center" wrapText="1"/>
    </xf>
    <xf numFmtId="165" fontId="0" fillId="0" borderId="2" xfId="2" applyFont="1" applyFill="1" applyBorder="1" applyAlignment="1">
      <alignment vertical="center"/>
    </xf>
    <xf numFmtId="165" fontId="0" fillId="0" borderId="0" xfId="2" applyFont="1" applyAlignment="1">
      <alignment vertical="center"/>
    </xf>
    <xf numFmtId="165" fontId="0" fillId="0" borderId="2" xfId="0" applyNumberFormat="1" applyBorder="1" applyAlignment="1">
      <alignment vertical="center"/>
    </xf>
    <xf numFmtId="0" fontId="0" fillId="0" borderId="0" xfId="0" applyAlignment="1">
      <alignment horizontal="left" vertical="center"/>
    </xf>
    <xf numFmtId="165" fontId="0" fillId="0" borderId="0" xfId="2" applyFont="1" applyFill="1" applyAlignment="1">
      <alignment horizontal="center" vertical="center"/>
    </xf>
    <xf numFmtId="168" fontId="0" fillId="0" borderId="0" xfId="0" applyNumberFormat="1" applyAlignment="1">
      <alignment horizontal="center" vertical="center"/>
    </xf>
    <xf numFmtId="37" fontId="5" fillId="0" borderId="2" xfId="7" applyFont="1" applyBorder="1" applyAlignment="1">
      <alignment horizontal="center" vertical="center" wrapText="1"/>
    </xf>
    <xf numFmtId="0" fontId="5" fillId="0" borderId="2"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10" borderId="7" xfId="6" applyFont="1" applyFill="1" applyBorder="1" applyAlignment="1" applyProtection="1">
      <alignment horizontal="center" vertical="center" wrapText="1"/>
      <protection locked="0"/>
    </xf>
    <xf numFmtId="37" fontId="5" fillId="0" borderId="7" xfId="7" applyFont="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1" fontId="5" fillId="11"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15" fillId="4" borderId="1" xfId="1" applyFont="1" applyFill="1" applyBorder="1" applyAlignment="1">
      <alignment horizontal="center" vertical="center" wrapText="1"/>
    </xf>
    <xf numFmtId="1" fontId="15" fillId="4" borderId="1" xfId="1" applyNumberFormat="1" applyFont="1" applyFill="1" applyBorder="1" applyAlignment="1">
      <alignment horizontal="center" vertical="center" wrapText="1"/>
    </xf>
    <xf numFmtId="0" fontId="15" fillId="5" borderId="2" xfId="5" applyFont="1" applyFill="1" applyBorder="1" applyAlignment="1" applyProtection="1">
      <alignment horizontal="center" vertical="center" wrapText="1"/>
    </xf>
    <xf numFmtId="166" fontId="15" fillId="5" borderId="3" xfId="3" applyNumberFormat="1" applyFont="1" applyFill="1" applyBorder="1" applyAlignment="1" applyProtection="1">
      <alignment horizontal="center" vertical="center" wrapText="1"/>
    </xf>
    <xf numFmtId="165" fontId="16" fillId="7" borderId="3" xfId="2" applyFont="1" applyFill="1" applyBorder="1" applyAlignment="1">
      <alignment horizontal="center" vertical="center" wrapText="1"/>
    </xf>
    <xf numFmtId="0" fontId="17" fillId="0" borderId="0" xfId="0" applyFont="1"/>
    <xf numFmtId="0" fontId="18" fillId="0" borderId="0" xfId="0" applyFont="1"/>
    <xf numFmtId="0" fontId="0" fillId="0" borderId="3" xfId="0" applyBorder="1" applyAlignment="1">
      <alignment horizontal="left" vertical="center" wrapText="1"/>
    </xf>
    <xf numFmtId="0" fontId="0" fillId="0" borderId="3" xfId="0" applyBorder="1" applyAlignment="1">
      <alignment horizontal="center" vertical="center" wrapText="1"/>
    </xf>
    <xf numFmtId="165" fontId="0" fillId="0" borderId="3" xfId="2" applyFont="1" applyFill="1" applyBorder="1" applyAlignment="1">
      <alignment horizontal="center" vertical="center"/>
    </xf>
    <xf numFmtId="0" fontId="0" fillId="0" borderId="3" xfId="0" applyBorder="1" applyAlignment="1">
      <alignment horizontal="center" vertical="center"/>
    </xf>
    <xf numFmtId="168" fontId="0" fillId="0" borderId="3" xfId="0" applyNumberFormat="1" applyBorder="1" applyAlignment="1">
      <alignment horizontal="center" vertical="center"/>
    </xf>
    <xf numFmtId="0" fontId="8" fillId="0" borderId="0" xfId="0" applyFont="1" applyAlignment="1">
      <alignment horizontal="center" vertical="center" wrapText="1"/>
    </xf>
    <xf numFmtId="0" fontId="19" fillId="16" borderId="0" xfId="0" applyFont="1" applyFill="1" applyAlignment="1">
      <alignment horizontal="center" vertical="center" wrapText="1"/>
    </xf>
    <xf numFmtId="0" fontId="19" fillId="16" borderId="2" xfId="0" applyFont="1" applyFill="1" applyBorder="1" applyAlignment="1">
      <alignment horizontal="center" vertical="center" wrapText="1"/>
    </xf>
    <xf numFmtId="165" fontId="19" fillId="16" borderId="2" xfId="2" applyFont="1" applyFill="1" applyBorder="1" applyAlignment="1">
      <alignment horizontal="center" vertical="center" wrapText="1"/>
    </xf>
    <xf numFmtId="0" fontId="20" fillId="5" borderId="13" xfId="0" applyFont="1" applyFill="1" applyBorder="1" applyAlignment="1">
      <alignment horizontal="center" vertical="center" wrapText="1"/>
    </xf>
    <xf numFmtId="0" fontId="8" fillId="0" borderId="0" xfId="0" applyFont="1" applyAlignment="1">
      <alignment wrapText="1"/>
    </xf>
    <xf numFmtId="0" fontId="10" fillId="0" borderId="10" xfId="0" applyFont="1" applyBorder="1" applyAlignment="1">
      <alignment horizontal="justify" vertical="center" wrapText="1"/>
    </xf>
    <xf numFmtId="0" fontId="0" fillId="0" borderId="8" xfId="0" applyBorder="1" applyAlignment="1">
      <alignment vertical="center" wrapText="1"/>
    </xf>
    <xf numFmtId="0" fontId="10" fillId="0" borderId="8"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9" fillId="13" borderId="13" xfId="0"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12" borderId="2" xfId="0" applyFont="1" applyFill="1" applyBorder="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9" fillId="13" borderId="14" xfId="0" applyFont="1" applyFill="1" applyBorder="1" applyAlignment="1">
      <alignment horizontal="center" vertical="center" wrapText="1"/>
    </xf>
    <xf numFmtId="0" fontId="10" fillId="10" borderId="10"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0" fontId="10" fillId="15" borderId="10" xfId="0" applyFont="1" applyFill="1" applyBorder="1" applyAlignment="1">
      <alignment horizontal="justify" vertical="center" wrapText="1"/>
    </xf>
    <xf numFmtId="0" fontId="10" fillId="15" borderId="5" xfId="0" applyFont="1" applyFill="1" applyBorder="1" applyAlignment="1">
      <alignment horizontal="justify" vertical="center" wrapText="1"/>
    </xf>
    <xf numFmtId="0" fontId="10" fillId="9" borderId="10" xfId="0" applyFont="1" applyFill="1" applyBorder="1" applyAlignment="1">
      <alignment horizontal="justify" vertical="center" wrapText="1"/>
    </xf>
    <xf numFmtId="0" fontId="10" fillId="9" borderId="11" xfId="0" applyFont="1" applyFill="1" applyBorder="1" applyAlignment="1">
      <alignment horizontal="justify" vertical="center" wrapText="1"/>
    </xf>
    <xf numFmtId="0" fontId="23" fillId="13" borderId="2" xfId="0" applyFont="1" applyFill="1" applyBorder="1" applyAlignment="1">
      <alignment horizontal="center" vertical="center"/>
    </xf>
    <xf numFmtId="0" fontId="4" fillId="0" borderId="0" xfId="0" applyFont="1"/>
    <xf numFmtId="0" fontId="4" fillId="0" borderId="2" xfId="0" applyFont="1" applyBorder="1" applyAlignment="1">
      <alignment horizontal="center" vertical="center" wrapText="1"/>
    </xf>
    <xf numFmtId="0" fontId="25" fillId="0" borderId="0" xfId="0" applyFont="1" applyAlignment="1">
      <alignment vertical="center"/>
    </xf>
    <xf numFmtId="0" fontId="28" fillId="19" borderId="20" xfId="0" applyFont="1" applyFill="1" applyBorder="1" applyAlignment="1">
      <alignment horizontal="center" vertical="center" wrapText="1"/>
    </xf>
    <xf numFmtId="0" fontId="29" fillId="19" borderId="20"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20" xfId="0" applyFont="1" applyBorder="1" applyAlignment="1">
      <alignment horizontal="center" vertical="center"/>
    </xf>
    <xf numFmtId="0" fontId="26" fillId="19" borderId="18"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26" fillId="19" borderId="20" xfId="0" applyFont="1" applyFill="1" applyBorder="1" applyAlignment="1">
      <alignment horizontal="center" vertical="center"/>
    </xf>
    <xf numFmtId="3" fontId="26" fillId="0" borderId="20"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19" borderId="20" xfId="0" applyFont="1" applyFill="1" applyBorder="1" applyAlignment="1">
      <alignment horizontal="center" vertical="center" wrapText="1"/>
    </xf>
    <xf numFmtId="0" fontId="4" fillId="19" borderId="20" xfId="0" applyFont="1" applyFill="1" applyBorder="1" applyAlignment="1">
      <alignment horizontal="center" vertical="center"/>
    </xf>
    <xf numFmtId="0" fontId="26" fillId="19" borderId="18" xfId="0" applyFont="1" applyFill="1" applyBorder="1" applyAlignment="1">
      <alignment horizontal="center" vertical="center"/>
    </xf>
    <xf numFmtId="0" fontId="25" fillId="0" borderId="0" xfId="0" applyFont="1" applyAlignment="1">
      <alignment horizontal="center" vertical="center"/>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22" xfId="0" applyFont="1" applyBorder="1" applyAlignment="1">
      <alignment horizontal="center" vertical="center" wrapText="1"/>
    </xf>
    <xf numFmtId="9" fontId="26" fillId="0" borderId="20" xfId="0" applyNumberFormat="1" applyFont="1" applyBorder="1" applyAlignment="1">
      <alignment horizontal="center" vertical="center" wrapText="1"/>
    </xf>
    <xf numFmtId="9" fontId="26" fillId="0" borderId="20" xfId="0" applyNumberFormat="1" applyFont="1" applyBorder="1" applyAlignment="1">
      <alignment horizontal="center" vertical="center"/>
    </xf>
    <xf numFmtId="0" fontId="24" fillId="0" borderId="0" xfId="10"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5" fillId="0" borderId="24" xfId="0" applyFont="1" applyBorder="1" applyAlignment="1">
      <alignment horizontal="center" vertical="center" wrapText="1"/>
    </xf>
    <xf numFmtId="49" fontId="4" fillId="0" borderId="24" xfId="6" applyFont="1" applyFill="1" applyBorder="1" applyAlignment="1" applyProtection="1">
      <alignment horizontal="center" vertical="center" wrapText="1"/>
      <protection locked="0"/>
    </xf>
    <xf numFmtId="9" fontId="5" fillId="11" borderId="24" xfId="0" applyNumberFormat="1" applyFont="1" applyFill="1" applyBorder="1" applyAlignment="1">
      <alignment horizontal="center" vertical="center" wrapText="1"/>
    </xf>
    <xf numFmtId="0" fontId="4" fillId="11" borderId="24" xfId="0" applyFont="1" applyFill="1" applyBorder="1" applyAlignment="1">
      <alignment horizontal="center" vertical="center" wrapText="1"/>
    </xf>
    <xf numFmtId="169" fontId="4" fillId="11" borderId="24" xfId="6" applyNumberFormat="1" applyFont="1" applyFill="1" applyBorder="1" applyAlignment="1" applyProtection="1">
      <alignment horizontal="center" vertical="center" wrapText="1"/>
      <protection locked="0"/>
    </xf>
    <xf numFmtId="0" fontId="0" fillId="17" borderId="0" xfId="0" applyFill="1"/>
    <xf numFmtId="0" fontId="31" fillId="17" borderId="25" xfId="0" applyFont="1" applyFill="1" applyBorder="1" applyAlignment="1">
      <alignment vertical="center" wrapText="1"/>
    </xf>
    <xf numFmtId="0" fontId="31" fillId="17" borderId="25" xfId="0" applyFont="1" applyFill="1" applyBorder="1" applyAlignment="1">
      <alignment horizontal="right" vertical="center" wrapText="1"/>
    </xf>
    <xf numFmtId="0" fontId="0" fillId="0" borderId="0" xfId="0" applyAlignment="1">
      <alignment wrapText="1"/>
    </xf>
    <xf numFmtId="49" fontId="4" fillId="11" borderId="24" xfId="6" applyFont="1" applyFill="1" applyBorder="1" applyAlignment="1" applyProtection="1">
      <alignment horizontal="center" vertical="center" wrapText="1"/>
      <protection locked="0"/>
    </xf>
    <xf numFmtId="0" fontId="4" fillId="0" borderId="13" xfId="0" applyFont="1" applyBorder="1" applyAlignment="1">
      <alignment horizontal="center" vertical="center" wrapText="1"/>
    </xf>
    <xf numFmtId="9" fontId="4" fillId="11" borderId="2" xfId="0" applyNumberFormat="1" applyFont="1" applyFill="1" applyBorder="1" applyAlignment="1">
      <alignment horizontal="center" vertical="center" wrapText="1"/>
    </xf>
    <xf numFmtId="49" fontId="4" fillId="11" borderId="26" xfId="6" applyFont="1" applyFill="1" applyBorder="1" applyAlignment="1" applyProtection="1">
      <alignment horizontal="center" vertical="center" wrapText="1"/>
      <protection locked="0"/>
    </xf>
    <xf numFmtId="9" fontId="5" fillId="0" borderId="24" xfId="0" applyNumberFormat="1" applyFont="1" applyBorder="1" applyAlignment="1">
      <alignment horizontal="center" vertical="center" wrapText="1"/>
    </xf>
    <xf numFmtId="169" fontId="4" fillId="0" borderId="24" xfId="6"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18" borderId="24" xfId="0" applyFont="1" applyFill="1" applyBorder="1" applyAlignment="1">
      <alignment horizontal="center" vertical="center" wrapText="1"/>
    </xf>
    <xf numFmtId="0" fontId="4" fillId="22" borderId="24" xfId="0" applyFont="1" applyFill="1" applyBorder="1" applyAlignment="1">
      <alignment horizontal="center" vertical="center" wrapText="1"/>
    </xf>
    <xf numFmtId="9" fontId="4" fillId="0" borderId="24" xfId="0" applyNumberFormat="1" applyFont="1" applyBorder="1" applyAlignment="1">
      <alignment horizontal="center" vertical="center"/>
    </xf>
    <xf numFmtId="0" fontId="4" fillId="10" borderId="24" xfId="0" applyFont="1" applyFill="1" applyBorder="1" applyAlignment="1">
      <alignment horizontal="center" vertical="center" wrapText="1"/>
    </xf>
    <xf numFmtId="0" fontId="4" fillId="23"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24"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25" borderId="24" xfId="0" applyFont="1" applyFill="1" applyBorder="1" applyAlignment="1">
      <alignment horizontal="center" vertical="center" wrapText="1"/>
    </xf>
    <xf numFmtId="0" fontId="4" fillId="15" borderId="24" xfId="0" applyFont="1" applyFill="1" applyBorder="1" applyAlignment="1">
      <alignment horizontal="center" vertical="center" wrapText="1"/>
    </xf>
    <xf numFmtId="1" fontId="4" fillId="0" borderId="24" xfId="0" applyNumberFormat="1" applyFont="1" applyBorder="1" applyAlignment="1">
      <alignment horizontal="center" vertical="center"/>
    </xf>
    <xf numFmtId="0" fontId="4" fillId="14" borderId="24"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 xfId="0" applyFont="1" applyFill="1" applyBorder="1" applyAlignment="1">
      <alignment horizontal="center" vertical="center" wrapText="1"/>
    </xf>
    <xf numFmtId="9" fontId="4" fillId="0" borderId="13" xfId="0" applyNumberFormat="1" applyFont="1" applyBorder="1" applyAlignment="1">
      <alignment horizontal="center" vertical="center" wrapText="1"/>
    </xf>
    <xf numFmtId="0" fontId="4" fillId="26"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4" fillId="9" borderId="24" xfId="0" applyFont="1" applyFill="1" applyBorder="1" applyAlignment="1">
      <alignment horizontal="center" vertical="center"/>
    </xf>
    <xf numFmtId="0" fontId="4" fillId="27" borderId="24" xfId="0" applyFont="1" applyFill="1" applyBorder="1" applyAlignment="1">
      <alignment horizontal="center" vertical="center" wrapText="1"/>
    </xf>
    <xf numFmtId="49" fontId="4" fillId="15" borderId="24" xfId="6" applyFont="1" applyFill="1" applyBorder="1" applyAlignment="1" applyProtection="1">
      <alignment horizontal="center" vertical="center" wrapText="1"/>
      <protection locked="0"/>
    </xf>
    <xf numFmtId="0" fontId="4" fillId="5" borderId="24" xfId="0" applyFont="1" applyFill="1" applyBorder="1" applyAlignment="1">
      <alignment horizontal="center" vertical="center" wrapText="1"/>
    </xf>
    <xf numFmtId="49" fontId="4" fillId="13" borderId="24" xfId="6" applyFont="1" applyFill="1" applyBorder="1" applyAlignment="1" applyProtection="1">
      <alignment horizontal="center" vertical="center" wrapText="1"/>
      <protection locked="0"/>
    </xf>
    <xf numFmtId="0" fontId="4" fillId="28"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49" fontId="4" fillId="11" borderId="27" xfId="6" applyFont="1" applyFill="1" applyBorder="1" applyAlignment="1" applyProtection="1">
      <alignment horizontal="center" vertical="center" wrapText="1"/>
      <protection locked="0"/>
    </xf>
    <xf numFmtId="0" fontId="4" fillId="0" borderId="2" xfId="0" applyFont="1" applyBorder="1" applyAlignment="1">
      <alignment vertical="center" wrapText="1"/>
    </xf>
    <xf numFmtId="0" fontId="4" fillId="9"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0" borderId="10"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27" borderId="24" xfId="0" applyFont="1" applyFill="1" applyBorder="1" applyAlignment="1">
      <alignment horizontal="center" vertical="center"/>
    </xf>
    <xf numFmtId="1" fontId="5" fillId="27" borderId="24" xfId="1" applyNumberFormat="1" applyFont="1" applyFill="1" applyBorder="1" applyAlignment="1">
      <alignment horizontal="center" vertical="center" wrapText="1"/>
    </xf>
    <xf numFmtId="1" fontId="5" fillId="18" borderId="24" xfId="1" applyNumberFormat="1" applyFont="1" applyFill="1" applyBorder="1" applyAlignment="1">
      <alignment horizontal="center" vertical="center" wrapText="1"/>
    </xf>
    <xf numFmtId="1" fontId="5" fillId="10" borderId="24" xfId="1" applyNumberFormat="1" applyFont="1" applyFill="1" applyBorder="1" applyAlignment="1">
      <alignment horizontal="center" vertical="center" wrapText="1"/>
    </xf>
    <xf numFmtId="0" fontId="4" fillId="10" borderId="24" xfId="0" applyFont="1" applyFill="1" applyBorder="1" applyAlignment="1">
      <alignment horizontal="center" vertical="center"/>
    </xf>
    <xf numFmtId="0" fontId="30" fillId="5" borderId="30"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4" fillId="9" borderId="28" xfId="0" applyFont="1" applyFill="1" applyBorder="1" applyAlignment="1">
      <alignment horizontal="center" vertical="center" wrapText="1"/>
    </xf>
    <xf numFmtId="169" fontId="4" fillId="11" borderId="32" xfId="6" applyNumberFormat="1" applyFont="1" applyFill="1" applyBorder="1" applyAlignment="1" applyProtection="1">
      <alignment horizontal="center" vertical="center" wrapText="1"/>
      <protection locked="0"/>
    </xf>
    <xf numFmtId="49" fontId="4" fillId="11" borderId="32" xfId="6" applyFont="1" applyFill="1" applyBorder="1" applyAlignment="1" applyProtection="1">
      <alignment horizontal="center" vertical="center" wrapText="1"/>
      <protection locked="0"/>
    </xf>
    <xf numFmtId="0" fontId="4" fillId="10" borderId="28" xfId="0" applyFont="1" applyFill="1" applyBorder="1" applyAlignment="1">
      <alignment horizontal="center" vertical="center" wrapText="1"/>
    </xf>
    <xf numFmtId="0" fontId="4" fillId="0" borderId="0" xfId="0" applyFont="1" applyAlignment="1">
      <alignment vertical="center" wrapText="1"/>
    </xf>
    <xf numFmtId="0" fontId="4" fillId="14" borderId="13" xfId="0" applyFont="1" applyFill="1" applyBorder="1" applyAlignment="1">
      <alignment horizontal="center" vertical="center" wrapText="1"/>
    </xf>
    <xf numFmtId="0" fontId="4" fillId="15" borderId="24" xfId="0" applyFont="1" applyFill="1" applyBorder="1" applyAlignment="1">
      <alignment horizontal="center" vertical="center"/>
    </xf>
    <xf numFmtId="9" fontId="5" fillId="15" borderId="24" xfId="0" applyNumberFormat="1" applyFont="1" applyFill="1" applyBorder="1" applyAlignment="1">
      <alignment horizontal="center" vertical="center" wrapText="1"/>
    </xf>
    <xf numFmtId="0" fontId="4" fillId="14" borderId="24" xfId="0" applyFont="1" applyFill="1" applyBorder="1" applyAlignment="1">
      <alignment horizontal="center" vertical="center"/>
    </xf>
    <xf numFmtId="9" fontId="5" fillId="14" borderId="24"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4" fillId="29" borderId="24" xfId="0" applyFont="1" applyFill="1" applyBorder="1" applyAlignment="1">
      <alignment horizontal="center" vertical="center" wrapText="1"/>
    </xf>
    <xf numFmtId="0" fontId="0" fillId="29" borderId="24" xfId="0" applyFill="1" applyBorder="1" applyAlignment="1">
      <alignment horizontal="center" vertical="center" wrapText="1"/>
    </xf>
    <xf numFmtId="9" fontId="5" fillId="29" borderId="24" xfId="0" applyNumberFormat="1" applyFont="1" applyFill="1" applyBorder="1" applyAlignment="1">
      <alignment horizontal="center" vertical="center" wrapText="1"/>
    </xf>
    <xf numFmtId="0" fontId="4" fillId="29" borderId="8" xfId="0" applyFont="1" applyFill="1" applyBorder="1" applyAlignment="1">
      <alignment horizontal="center" vertical="center" wrapText="1"/>
    </xf>
    <xf numFmtId="0" fontId="4" fillId="29" borderId="27" xfId="0" applyFont="1" applyFill="1" applyBorder="1" applyAlignment="1">
      <alignment horizontal="center" vertical="center"/>
    </xf>
    <xf numFmtId="9" fontId="5" fillId="29" borderId="27" xfId="0" applyNumberFormat="1" applyFont="1" applyFill="1" applyBorder="1" applyAlignment="1">
      <alignment horizontal="center" vertical="center" wrapText="1"/>
    </xf>
    <xf numFmtId="0" fontId="25" fillId="10" borderId="29" xfId="0" applyFont="1" applyFill="1" applyBorder="1" applyAlignment="1">
      <alignment horizontal="center" vertical="center" wrapText="1"/>
    </xf>
    <xf numFmtId="9" fontId="25" fillId="10" borderId="24" xfId="0" applyNumberFormat="1" applyFont="1" applyFill="1" applyBorder="1" applyAlignment="1">
      <alignment horizontal="center" vertical="center" wrapText="1"/>
    </xf>
    <xf numFmtId="9" fontId="5" fillId="10" borderId="24" xfId="0" applyNumberFormat="1" applyFont="1" applyFill="1" applyBorder="1" applyAlignment="1">
      <alignment horizontal="center" vertical="center" wrapText="1"/>
    </xf>
    <xf numFmtId="0" fontId="0" fillId="10" borderId="24" xfId="0" applyFill="1" applyBorder="1" applyAlignment="1">
      <alignment horizontal="center" vertical="center" wrapText="1"/>
    </xf>
    <xf numFmtId="0" fontId="4" fillId="13" borderId="24"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24" xfId="0" applyFont="1" applyFill="1" applyBorder="1" applyAlignment="1">
      <alignment vertical="center" wrapText="1"/>
    </xf>
    <xf numFmtId="1" fontId="5" fillId="13" borderId="24" xfId="1" applyNumberFormat="1" applyFont="1" applyFill="1" applyBorder="1" applyAlignment="1">
      <alignment horizontal="center" vertical="center" wrapText="1"/>
    </xf>
    <xf numFmtId="0" fontId="0" fillId="13" borderId="24" xfId="0" applyFill="1" applyBorder="1" applyAlignment="1">
      <alignment horizontal="center" vertical="center" wrapText="1"/>
    </xf>
    <xf numFmtId="9" fontId="5" fillId="13" borderId="24"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1" fontId="5" fillId="12" borderId="24" xfId="1"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9" fontId="5" fillId="12" borderId="24"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31" borderId="24" xfId="0" applyFont="1" applyFill="1" applyBorder="1" applyAlignment="1">
      <alignment horizontal="center" vertical="center" wrapText="1"/>
    </xf>
    <xf numFmtId="0" fontId="4" fillId="31" borderId="24" xfId="0" applyFont="1" applyFill="1" applyBorder="1" applyAlignment="1">
      <alignment horizontal="center" vertical="center"/>
    </xf>
    <xf numFmtId="9" fontId="4" fillId="31" borderId="12" xfId="12" applyFont="1" applyFill="1" applyBorder="1" applyAlignment="1">
      <alignment horizontal="center" vertical="center"/>
    </xf>
    <xf numFmtId="0" fontId="4" fillId="31"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4" fillId="12" borderId="24" xfId="0" applyFont="1" applyFill="1" applyBorder="1" applyAlignment="1">
      <alignment horizontal="center" vertical="center"/>
    </xf>
    <xf numFmtId="9" fontId="4" fillId="12" borderId="12" xfId="12" applyFont="1" applyFill="1" applyBorder="1" applyAlignment="1">
      <alignment horizontal="center" vertical="center"/>
    </xf>
    <xf numFmtId="0" fontId="4" fillId="25"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9" fontId="5" fillId="12" borderId="24" xfId="12" applyFont="1" applyFill="1" applyBorder="1" applyAlignment="1">
      <alignment horizontal="center" vertical="center" wrapText="1"/>
    </xf>
    <xf numFmtId="0" fontId="4" fillId="18" borderId="24" xfId="0" applyFont="1" applyFill="1" applyBorder="1" applyAlignment="1">
      <alignment horizontal="center" vertical="center"/>
    </xf>
    <xf numFmtId="9" fontId="4" fillId="18" borderId="12" xfId="12" applyFont="1" applyFill="1" applyBorder="1" applyAlignment="1">
      <alignment horizontal="center" vertical="center"/>
    </xf>
    <xf numFmtId="0" fontId="0" fillId="12" borderId="24" xfId="0" applyFill="1" applyBorder="1" applyAlignment="1">
      <alignment horizontal="center" vertical="center" wrapText="1"/>
    </xf>
    <xf numFmtId="1" fontId="4" fillId="12" borderId="24" xfId="0" applyNumberFormat="1" applyFont="1" applyFill="1" applyBorder="1" applyAlignment="1">
      <alignment horizontal="center" vertical="center"/>
    </xf>
    <xf numFmtId="0" fontId="4" fillId="12" borderId="13" xfId="0" applyFont="1" applyFill="1" applyBorder="1" applyAlignment="1">
      <alignment horizontal="center" vertical="center" wrapText="1"/>
    </xf>
    <xf numFmtId="9" fontId="4" fillId="12" borderId="2" xfId="0" applyNumberFormat="1" applyFont="1" applyFill="1" applyBorder="1" applyAlignment="1">
      <alignment horizontal="center" vertical="center" wrapText="1"/>
    </xf>
    <xf numFmtId="0" fontId="4" fillId="25" borderId="24" xfId="0" applyFont="1" applyFill="1" applyBorder="1" applyAlignment="1">
      <alignment horizontal="center" vertical="center"/>
    </xf>
    <xf numFmtId="9" fontId="4" fillId="25" borderId="2" xfId="0" applyNumberFormat="1" applyFont="1" applyFill="1" applyBorder="1" applyAlignment="1">
      <alignment horizontal="center" vertical="center" wrapText="1"/>
    </xf>
    <xf numFmtId="0" fontId="4" fillId="32" borderId="24" xfId="0" applyFont="1" applyFill="1" applyBorder="1" applyAlignment="1">
      <alignment horizontal="center" vertical="center" wrapText="1"/>
    </xf>
    <xf numFmtId="0" fontId="4" fillId="32" borderId="24" xfId="0" applyFont="1" applyFill="1" applyBorder="1" applyAlignment="1">
      <alignment horizontal="center" vertical="center"/>
    </xf>
    <xf numFmtId="0" fontId="4" fillId="32" borderId="2" xfId="0" applyFont="1" applyFill="1" applyBorder="1" applyAlignment="1">
      <alignment horizontal="center" vertical="center" wrapText="1"/>
    </xf>
    <xf numFmtId="9" fontId="4" fillId="32" borderId="2" xfId="0" applyNumberFormat="1" applyFont="1" applyFill="1" applyBorder="1" applyAlignment="1">
      <alignment horizontal="center" vertical="center" wrapText="1"/>
    </xf>
    <xf numFmtId="9" fontId="5" fillId="32" borderId="24"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9" fontId="4" fillId="10" borderId="2" xfId="0" applyNumberFormat="1" applyFont="1" applyFill="1" applyBorder="1" applyAlignment="1">
      <alignment horizontal="center" vertical="center" wrapText="1"/>
    </xf>
    <xf numFmtId="0" fontId="4" fillId="23" borderId="24" xfId="0" applyFont="1" applyFill="1" applyBorder="1" applyAlignment="1">
      <alignment horizontal="center" vertical="center"/>
    </xf>
    <xf numFmtId="0" fontId="4" fillId="23" borderId="2" xfId="0" applyFont="1" applyFill="1" applyBorder="1" applyAlignment="1">
      <alignment horizontal="center" vertical="center" wrapText="1"/>
    </xf>
    <xf numFmtId="9" fontId="4" fillId="23" borderId="2" xfId="0" applyNumberFormat="1" applyFont="1" applyFill="1" applyBorder="1" applyAlignment="1">
      <alignment horizontal="center" vertical="center" wrapText="1"/>
    </xf>
    <xf numFmtId="9" fontId="4" fillId="23" borderId="24" xfId="0" applyNumberFormat="1" applyFont="1" applyFill="1" applyBorder="1" applyAlignment="1">
      <alignment horizontal="center" vertical="center"/>
    </xf>
    <xf numFmtId="0" fontId="5" fillId="23" borderId="2" xfId="0" applyFont="1" applyFill="1" applyBorder="1" applyAlignment="1">
      <alignment horizontal="center" vertical="center" wrapText="1"/>
    </xf>
    <xf numFmtId="9" fontId="5" fillId="23" borderId="2" xfId="0" applyNumberFormat="1" applyFont="1" applyFill="1" applyBorder="1" applyAlignment="1">
      <alignment horizontal="center" vertical="center" wrapText="1"/>
    </xf>
    <xf numFmtId="0" fontId="4" fillId="23" borderId="3" xfId="0" applyFont="1" applyFill="1" applyBorder="1" applyAlignment="1">
      <alignment horizontal="center" vertical="center" wrapText="1"/>
    </xf>
    <xf numFmtId="1" fontId="4" fillId="23" borderId="2" xfId="0" applyNumberFormat="1" applyFont="1" applyFill="1" applyBorder="1" applyAlignment="1">
      <alignment horizontal="center" vertical="center" wrapText="1"/>
    </xf>
    <xf numFmtId="0" fontId="4" fillId="30" borderId="24" xfId="0" applyFont="1" applyFill="1" applyBorder="1" applyAlignment="1">
      <alignment horizontal="center" vertical="center" wrapText="1"/>
    </xf>
    <xf numFmtId="0" fontId="4" fillId="30" borderId="24" xfId="0" applyFont="1" applyFill="1" applyBorder="1" applyAlignment="1">
      <alignment horizontal="center" vertical="center"/>
    </xf>
    <xf numFmtId="0" fontId="4" fillId="30" borderId="2" xfId="0" applyFont="1" applyFill="1" applyBorder="1" applyAlignment="1">
      <alignment horizontal="center" vertical="center" wrapText="1"/>
    </xf>
    <xf numFmtId="170" fontId="4" fillId="30" borderId="24" xfId="0" applyNumberFormat="1" applyFont="1" applyFill="1" applyBorder="1" applyAlignment="1">
      <alignment horizontal="center" vertical="center"/>
    </xf>
    <xf numFmtId="9" fontId="5" fillId="30" borderId="24" xfId="0" applyNumberFormat="1" applyFont="1" applyFill="1" applyBorder="1" applyAlignment="1">
      <alignment horizontal="center" vertical="center" wrapText="1"/>
    </xf>
    <xf numFmtId="0" fontId="4" fillId="30" borderId="8" xfId="0" applyFont="1" applyFill="1" applyBorder="1" applyAlignment="1">
      <alignment horizontal="center" vertical="center" wrapText="1"/>
    </xf>
    <xf numFmtId="9" fontId="4" fillId="30" borderId="24" xfId="0" applyNumberFormat="1" applyFont="1" applyFill="1" applyBorder="1" applyAlignment="1">
      <alignment horizontal="center" vertical="center"/>
    </xf>
    <xf numFmtId="1" fontId="4" fillId="30" borderId="24" xfId="0" applyNumberFormat="1" applyFont="1" applyFill="1" applyBorder="1" applyAlignment="1">
      <alignment horizontal="center" vertical="center"/>
    </xf>
    <xf numFmtId="0" fontId="5" fillId="30"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5" borderId="8" xfId="0" applyFont="1" applyFill="1" applyBorder="1" applyAlignment="1">
      <alignment horizontal="center" vertical="center" wrapText="1"/>
    </xf>
    <xf numFmtId="9" fontId="4" fillId="12" borderId="24" xfId="0" applyNumberFormat="1" applyFont="1" applyFill="1" applyBorder="1" applyAlignment="1">
      <alignment horizontal="center" vertical="center"/>
    </xf>
    <xf numFmtId="0" fontId="4" fillId="33" borderId="24" xfId="0" applyFont="1" applyFill="1" applyBorder="1" applyAlignment="1">
      <alignment horizontal="center" vertical="center" wrapText="1"/>
    </xf>
    <xf numFmtId="0" fontId="4" fillId="33" borderId="24" xfId="0" applyFont="1" applyFill="1" applyBorder="1" applyAlignment="1">
      <alignment horizontal="center" vertical="center"/>
    </xf>
    <xf numFmtId="9" fontId="4" fillId="33" borderId="24" xfId="0" applyNumberFormat="1" applyFont="1" applyFill="1" applyBorder="1" applyAlignment="1">
      <alignment horizontal="center" vertical="center"/>
    </xf>
    <xf numFmtId="9" fontId="5" fillId="33" borderId="24" xfId="0" applyNumberFormat="1" applyFont="1" applyFill="1" applyBorder="1" applyAlignment="1">
      <alignment horizontal="center" vertical="center" wrapText="1"/>
    </xf>
    <xf numFmtId="9" fontId="5" fillId="12" borderId="2" xfId="0" applyNumberFormat="1" applyFont="1" applyFill="1" applyBorder="1" applyAlignment="1">
      <alignment horizontal="center" vertical="center" wrapText="1"/>
    </xf>
    <xf numFmtId="169" fontId="4" fillId="11" borderId="26" xfId="6" applyNumberFormat="1" applyFont="1" applyFill="1" applyBorder="1" applyAlignment="1" applyProtection="1">
      <alignment horizontal="center" vertical="center" wrapText="1"/>
      <protection locked="0"/>
    </xf>
    <xf numFmtId="0" fontId="26" fillId="0" borderId="0" xfId="0" applyFont="1" applyAlignment="1">
      <alignment vertical="center" wrapText="1"/>
    </xf>
    <xf numFmtId="0" fontId="4" fillId="0" borderId="2" xfId="0" applyFont="1" applyBorder="1" applyAlignment="1">
      <alignment horizontal="left" vertical="center" wrapText="1"/>
    </xf>
    <xf numFmtId="49" fontId="4" fillId="0" borderId="26" xfId="6" applyFont="1" applyFill="1" applyBorder="1" applyAlignment="1" applyProtection="1">
      <alignment horizontal="center" vertical="center" wrapText="1"/>
      <protection locked="0"/>
    </xf>
    <xf numFmtId="0" fontId="30" fillId="15" borderId="2" xfId="0" applyFont="1" applyFill="1" applyBorder="1" applyAlignment="1">
      <alignment horizontal="center" vertical="center"/>
    </xf>
    <xf numFmtId="0" fontId="30" fillId="15" borderId="33" xfId="0" applyFont="1" applyFill="1" applyBorder="1" applyAlignment="1">
      <alignment horizontal="center" vertical="center"/>
    </xf>
    <xf numFmtId="49" fontId="4" fillId="29" borderId="26" xfId="6" applyFont="1" applyFill="1" applyBorder="1" applyAlignment="1" applyProtection="1">
      <alignment horizontal="center" vertical="center" wrapText="1"/>
      <protection locked="0"/>
    </xf>
    <xf numFmtId="0" fontId="5" fillId="31" borderId="29" xfId="0" applyFont="1" applyFill="1" applyBorder="1" applyAlignment="1">
      <alignment horizontal="center" vertical="center" wrapText="1"/>
    </xf>
    <xf numFmtId="169" fontId="4" fillId="11" borderId="29" xfId="6" applyNumberFormat="1" applyFont="1" applyFill="1" applyBorder="1" applyAlignment="1" applyProtection="1">
      <alignment horizontal="center" vertical="center" wrapText="1"/>
      <protection locked="0"/>
    </xf>
    <xf numFmtId="0" fontId="4" fillId="18" borderId="29" xfId="0" applyFont="1" applyFill="1" applyBorder="1" applyAlignment="1">
      <alignment horizontal="center" vertical="center" wrapText="1"/>
    </xf>
    <xf numFmtId="0" fontId="4" fillId="27" borderId="29" xfId="0" applyFont="1" applyFill="1" applyBorder="1" applyAlignment="1">
      <alignment horizontal="center" vertical="center" wrapText="1"/>
    </xf>
    <xf numFmtId="0" fontId="4" fillId="27" borderId="29" xfId="0" applyFont="1" applyFill="1" applyBorder="1" applyAlignment="1">
      <alignment horizontal="center" vertical="center"/>
    </xf>
    <xf numFmtId="0" fontId="4" fillId="31" borderId="29" xfId="0" applyFont="1" applyFill="1" applyBorder="1" applyAlignment="1">
      <alignment horizontal="center" vertical="center"/>
    </xf>
    <xf numFmtId="0" fontId="30" fillId="5" borderId="34"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33" fillId="3" borderId="33" xfId="0" applyFont="1" applyFill="1" applyBorder="1" applyAlignment="1">
      <alignment horizontal="center" vertical="center" wrapText="1"/>
    </xf>
    <xf numFmtId="0" fontId="33" fillId="21" borderId="33" xfId="0" applyFont="1" applyFill="1" applyBorder="1" applyAlignment="1">
      <alignment horizontal="center" vertical="center" wrapText="1"/>
    </xf>
    <xf numFmtId="164" fontId="33" fillId="21" borderId="33" xfId="1" applyFont="1" applyFill="1" applyBorder="1" applyAlignment="1">
      <alignment horizontal="center" vertical="center" wrapText="1"/>
    </xf>
    <xf numFmtId="1" fontId="33" fillId="3" borderId="33" xfId="1" applyNumberFormat="1" applyFont="1" applyFill="1" applyBorder="1" applyAlignment="1">
      <alignment horizontal="center" vertical="center" wrapText="1"/>
    </xf>
    <xf numFmtId="164" fontId="33" fillId="3" borderId="33" xfId="1" applyFont="1" applyFill="1" applyBorder="1" applyAlignment="1">
      <alignment horizontal="center" vertical="center" wrapText="1"/>
    </xf>
    <xf numFmtId="1" fontId="33" fillId="21" borderId="33" xfId="1"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30" fillId="15" borderId="3" xfId="0" applyFont="1" applyFill="1" applyBorder="1" applyAlignment="1">
      <alignment horizontal="center" vertical="center"/>
    </xf>
    <xf numFmtId="0" fontId="30" fillId="15" borderId="35"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0" fillId="15" borderId="1" xfId="0" applyFont="1" applyFill="1" applyBorder="1" applyAlignment="1">
      <alignment horizontal="center" vertical="center"/>
    </xf>
    <xf numFmtId="0" fontId="4" fillId="0" borderId="1" xfId="0" applyFont="1" applyBorder="1" applyAlignment="1">
      <alignment horizontal="left" vertical="center" wrapText="1"/>
    </xf>
    <xf numFmtId="0" fontId="26" fillId="0" borderId="1" xfId="0" applyFont="1" applyBorder="1" applyAlignment="1">
      <alignment horizontal="left" vertical="center" wrapText="1"/>
    </xf>
    <xf numFmtId="3" fontId="4" fillId="12" borderId="2" xfId="0" applyNumberFormat="1" applyFont="1" applyFill="1" applyBorder="1" applyAlignment="1">
      <alignment horizontal="center" vertical="center" wrapText="1"/>
    </xf>
    <xf numFmtId="0" fontId="4" fillId="0" borderId="33" xfId="0" applyFont="1" applyBorder="1"/>
    <xf numFmtId="10" fontId="5" fillId="0" borderId="24" xfId="0" applyNumberFormat="1" applyFont="1" applyBorder="1" applyAlignment="1">
      <alignment horizontal="center" vertical="center" wrapText="1"/>
    </xf>
    <xf numFmtId="9" fontId="4" fillId="11" borderId="24"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vertical="center" wrapText="1"/>
    </xf>
    <xf numFmtId="9" fontId="4" fillId="0" borderId="2" xfId="12" applyFont="1" applyBorder="1" applyAlignment="1">
      <alignment horizontal="center" vertical="center"/>
    </xf>
    <xf numFmtId="0" fontId="4" fillId="0" borderId="2" xfId="0" applyFont="1" applyBorder="1" applyAlignment="1">
      <alignment wrapText="1"/>
    </xf>
    <xf numFmtId="9" fontId="4" fillId="34" borderId="2" xfId="12" applyFont="1" applyFill="1" applyBorder="1" applyAlignment="1">
      <alignment horizontal="center" vertical="center"/>
    </xf>
    <xf numFmtId="0" fontId="26" fillId="0" borderId="2" xfId="0" applyFont="1" applyBorder="1" applyAlignment="1">
      <alignment horizontal="left" vertical="center" wrapText="1" indent="1"/>
    </xf>
    <xf numFmtId="0" fontId="39" fillId="0" borderId="2" xfId="0" applyFont="1" applyBorder="1"/>
    <xf numFmtId="0" fontId="26" fillId="0" borderId="2" xfId="0" applyFont="1" applyBorder="1" applyAlignment="1">
      <alignment horizontal="left" vertical="center" wrapText="1"/>
    </xf>
    <xf numFmtId="0" fontId="26" fillId="0" borderId="2" xfId="0" applyFont="1" applyBorder="1" applyAlignment="1">
      <alignment horizontal="center" vertical="center"/>
    </xf>
    <xf numFmtId="0" fontId="26" fillId="34" borderId="2"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4" fillId="0" borderId="36" xfId="0" applyFont="1" applyBorder="1" applyAlignment="1">
      <alignment horizontal="center" vertical="center" wrapText="1"/>
    </xf>
    <xf numFmtId="0" fontId="24" fillId="0" borderId="1" xfId="10" applyBorder="1" applyAlignment="1">
      <alignment horizontal="center" vertical="center" wrapText="1"/>
    </xf>
    <xf numFmtId="0" fontId="24" fillId="0" borderId="33" xfId="10" applyBorder="1" applyAlignment="1">
      <alignment horizontal="center" vertical="center" wrapText="1"/>
    </xf>
    <xf numFmtId="9" fontId="4" fillId="0" borderId="33" xfId="12" applyFont="1" applyBorder="1" applyAlignment="1">
      <alignment horizontal="center" vertical="center" wrapText="1"/>
    </xf>
    <xf numFmtId="0" fontId="4" fillId="12" borderId="33" xfId="0" applyFont="1" applyFill="1" applyBorder="1" applyAlignment="1">
      <alignment horizontal="center" vertical="center" wrapText="1"/>
    </xf>
    <xf numFmtId="0" fontId="24" fillId="0" borderId="0" xfId="10" applyAlignment="1">
      <alignment horizontal="center" vertical="center" wrapText="1"/>
    </xf>
    <xf numFmtId="0" fontId="41" fillId="18" borderId="38" xfId="0" applyFont="1" applyFill="1" applyBorder="1" applyAlignment="1">
      <alignment horizontal="center" vertical="center" wrapText="1"/>
    </xf>
    <xf numFmtId="0" fontId="4" fillId="12" borderId="36" xfId="0" applyFont="1" applyFill="1" applyBorder="1" applyAlignment="1">
      <alignment horizontal="center" vertical="center" wrapText="1"/>
    </xf>
    <xf numFmtId="0" fontId="4" fillId="0" borderId="33" xfId="0" applyFont="1" applyBorder="1" applyAlignment="1">
      <alignment vertical="center"/>
    </xf>
    <xf numFmtId="0" fontId="4" fillId="11" borderId="36" xfId="0" applyFont="1" applyFill="1" applyBorder="1" applyAlignment="1">
      <alignment horizontal="center" vertical="center" wrapText="1"/>
    </xf>
    <xf numFmtId="0" fontId="30" fillId="11" borderId="1" xfId="0" applyFont="1" applyFill="1" applyBorder="1" applyAlignment="1">
      <alignment horizontal="center" vertical="center" wrapText="1"/>
    </xf>
    <xf numFmtId="9" fontId="30" fillId="11" borderId="1" xfId="12" applyFont="1" applyFill="1" applyBorder="1" applyAlignment="1">
      <alignment horizontal="center" vertical="center" wrapText="1"/>
    </xf>
    <xf numFmtId="0" fontId="4" fillId="0" borderId="33" xfId="0" applyFont="1" applyBorder="1" applyAlignment="1">
      <alignment horizontal="center" vertical="center"/>
    </xf>
    <xf numFmtId="0" fontId="32" fillId="12" borderId="33" xfId="0" applyFont="1" applyFill="1" applyBorder="1" applyAlignment="1">
      <alignment horizontal="center" vertical="center" wrapText="1"/>
    </xf>
    <xf numFmtId="0" fontId="4" fillId="12" borderId="33" xfId="0" applyFont="1" applyFill="1" applyBorder="1" applyAlignment="1">
      <alignment vertical="center" wrapText="1"/>
    </xf>
    <xf numFmtId="0" fontId="32" fillId="12" borderId="33" xfId="0" applyFont="1" applyFill="1" applyBorder="1" applyAlignment="1">
      <alignment horizontal="center" vertical="center"/>
    </xf>
    <xf numFmtId="0" fontId="0" fillId="0" borderId="39" xfId="0" applyBorder="1" applyAlignment="1">
      <alignment horizontal="center" vertical="center" wrapText="1"/>
    </xf>
    <xf numFmtId="9" fontId="4" fillId="11" borderId="2" xfId="12" applyFont="1" applyFill="1" applyBorder="1" applyAlignment="1">
      <alignment horizontal="center" vertical="center"/>
    </xf>
    <xf numFmtId="0" fontId="26" fillId="0" borderId="40" xfId="0" applyFont="1" applyBorder="1" applyAlignment="1">
      <alignment horizontal="center" vertical="center" wrapText="1"/>
    </xf>
    <xf numFmtId="0" fontId="4" fillId="0" borderId="35" xfId="0" applyFont="1" applyBorder="1" applyAlignment="1">
      <alignment vertical="center" wrapText="1"/>
    </xf>
    <xf numFmtId="0" fontId="4" fillId="0" borderId="35" xfId="0" applyFont="1" applyBorder="1" applyAlignment="1">
      <alignment horizontal="center" vertical="center" wrapText="1"/>
    </xf>
    <xf numFmtId="0" fontId="26" fillId="0" borderId="13" xfId="0" applyFont="1" applyBorder="1" applyAlignment="1">
      <alignment horizontal="center" vertical="center" wrapText="1"/>
    </xf>
    <xf numFmtId="0" fontId="42" fillId="35" borderId="2" xfId="0" applyFont="1" applyFill="1" applyBorder="1" applyAlignment="1">
      <alignment horizontal="center" vertical="center" wrapText="1"/>
    </xf>
    <xf numFmtId="0" fontId="24" fillId="0" borderId="33" xfId="14" applyBorder="1" applyAlignment="1">
      <alignment vertical="center" wrapText="1"/>
    </xf>
    <xf numFmtId="0" fontId="24" fillId="0" borderId="33" xfId="14"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xf numFmtId="0" fontId="4" fillId="0" borderId="36" xfId="0" applyFont="1" applyBorder="1"/>
    <xf numFmtId="0" fontId="4" fillId="0" borderId="2" xfId="0" applyFont="1" applyBorder="1" applyAlignment="1">
      <alignment horizontal="left" vertical="center"/>
    </xf>
    <xf numFmtId="0" fontId="4" fillId="0" borderId="3" xfId="0" applyFont="1" applyBorder="1" applyAlignment="1">
      <alignment vertical="center" wrapText="1"/>
    </xf>
    <xf numFmtId="0" fontId="4" fillId="0" borderId="35" xfId="0" applyFont="1" applyBorder="1" applyAlignment="1">
      <alignment horizontal="center" vertical="center"/>
    </xf>
    <xf numFmtId="0" fontId="4" fillId="0" borderId="33" xfId="0" applyFont="1" applyBorder="1" applyAlignment="1">
      <alignment horizontal="left" vertical="center" wrapText="1"/>
    </xf>
    <xf numFmtId="0" fontId="4" fillId="0" borderId="36" xfId="0" applyFont="1" applyBorder="1" applyAlignment="1">
      <alignment horizontal="center" vertical="center"/>
    </xf>
    <xf numFmtId="0" fontId="4" fillId="0" borderId="37" xfId="0" applyFont="1" applyBorder="1"/>
    <xf numFmtId="0" fontId="4" fillId="0" borderId="37" xfId="0" applyFont="1" applyBorder="1" applyAlignment="1">
      <alignment horizontal="center" vertical="center" wrapText="1"/>
    </xf>
    <xf numFmtId="0" fontId="4" fillId="0" borderId="37" xfId="0" applyFont="1" applyBorder="1" applyAlignment="1">
      <alignment horizontal="center" vertical="center"/>
    </xf>
    <xf numFmtId="0" fontId="4" fillId="0" borderId="1" xfId="0" applyFont="1" applyBorder="1" applyAlignment="1">
      <alignment horizontal="left" vertical="center"/>
    </xf>
    <xf numFmtId="9" fontId="4" fillId="0" borderId="1" xfId="12" applyFont="1" applyBorder="1" applyAlignment="1">
      <alignment horizontal="center" vertical="center" wrapText="1"/>
    </xf>
    <xf numFmtId="9" fontId="4" fillId="0" borderId="36" xfId="12" applyFont="1" applyBorder="1" applyAlignment="1">
      <alignment horizontal="center" vertical="center" wrapText="1"/>
    </xf>
    <xf numFmtId="2" fontId="4" fillId="0" borderId="33" xfId="12" applyNumberFormat="1" applyFont="1" applyBorder="1" applyAlignment="1">
      <alignment horizontal="center" vertical="center" wrapText="1"/>
    </xf>
    <xf numFmtId="1" fontId="4" fillId="0" borderId="33" xfId="12" applyNumberFormat="1" applyFont="1" applyBorder="1" applyAlignment="1">
      <alignment horizontal="center" vertical="center" wrapText="1"/>
    </xf>
    <xf numFmtId="0" fontId="4" fillId="9" borderId="36" xfId="0" applyFont="1" applyFill="1" applyBorder="1"/>
    <xf numFmtId="0" fontId="4" fillId="12" borderId="33" xfId="0" applyFont="1" applyFill="1" applyBorder="1" applyAlignment="1">
      <alignment horizontal="center" vertical="center"/>
    </xf>
    <xf numFmtId="0" fontId="4" fillId="34" borderId="33" xfId="0" applyFont="1" applyFill="1" applyBorder="1" applyAlignment="1">
      <alignment horizontal="center" vertical="center" wrapText="1"/>
    </xf>
    <xf numFmtId="0" fontId="4" fillId="0" borderId="33" xfId="0" applyFont="1" applyBorder="1" applyAlignment="1">
      <alignment horizontal="left" vertical="center" indent="1"/>
    </xf>
    <xf numFmtId="0" fontId="4" fillId="11" borderId="33" xfId="0" applyFont="1" applyFill="1" applyBorder="1" applyAlignment="1">
      <alignment horizontal="center" vertical="center" wrapText="1"/>
    </xf>
    <xf numFmtId="0" fontId="4" fillId="0" borderId="27" xfId="0" applyFont="1" applyBorder="1" applyAlignment="1">
      <alignment horizontal="center" vertical="center" wrapText="1"/>
    </xf>
    <xf numFmtId="49" fontId="4" fillId="0" borderId="27" xfId="6" applyFont="1" applyFill="1" applyBorder="1" applyAlignment="1" applyProtection="1">
      <alignment horizontal="center" vertical="center" wrapText="1"/>
      <protection locked="0"/>
    </xf>
    <xf numFmtId="0" fontId="4" fillId="0" borderId="33" xfId="0" applyFont="1" applyBorder="1" applyAlignment="1">
      <alignment wrapText="1"/>
    </xf>
    <xf numFmtId="2" fontId="4" fillId="0" borderId="33" xfId="0" applyNumberFormat="1" applyFont="1" applyBorder="1"/>
    <xf numFmtId="0" fontId="42" fillId="0" borderId="0" xfId="0" applyFont="1" applyAlignment="1">
      <alignment horizontal="center" vertical="center" wrapText="1"/>
    </xf>
    <xf numFmtId="0" fontId="4" fillId="34" borderId="33" xfId="0" applyFont="1" applyFill="1" applyBorder="1" applyAlignment="1">
      <alignment horizontal="center" vertical="center"/>
    </xf>
    <xf numFmtId="0" fontId="45" fillId="0" borderId="33" xfId="0" applyFont="1" applyBorder="1" applyAlignment="1">
      <alignment horizontal="center" vertical="center" wrapText="1"/>
    </xf>
    <xf numFmtId="169" fontId="4" fillId="11" borderId="41" xfId="6" applyNumberFormat="1" applyFont="1" applyFill="1" applyBorder="1" applyAlignment="1" applyProtection="1">
      <alignment horizontal="center" vertical="center" wrapText="1"/>
      <protection locked="0"/>
    </xf>
    <xf numFmtId="0" fontId="33" fillId="21" borderId="36" xfId="0" applyFont="1" applyFill="1" applyBorder="1" applyAlignment="1">
      <alignment horizontal="center" vertical="center" wrapText="1"/>
    </xf>
    <xf numFmtId="0" fontId="4" fillId="0" borderId="35" xfId="0" applyFont="1" applyBorder="1"/>
    <xf numFmtId="0" fontId="4" fillId="0" borderId="42" xfId="0" applyFont="1" applyBorder="1"/>
    <xf numFmtId="0" fontId="4" fillId="0" borderId="36" xfId="0" applyFont="1" applyBorder="1" applyAlignment="1">
      <alignment horizontal="left" vertical="center" wrapText="1"/>
    </xf>
    <xf numFmtId="0" fontId="4" fillId="0" borderId="42" xfId="0" applyFont="1" applyBorder="1" applyAlignment="1">
      <alignment horizontal="center" vertical="center"/>
    </xf>
    <xf numFmtId="0" fontId="42" fillId="0" borderId="33" xfId="0" applyFont="1" applyBorder="1" applyAlignment="1">
      <alignment horizontal="left" vertical="center" indent="1"/>
    </xf>
    <xf numFmtId="0" fontId="49" fillId="0" borderId="33" xfId="0" applyFont="1" applyBorder="1" applyAlignment="1">
      <alignment horizontal="center" vertical="center"/>
    </xf>
    <xf numFmtId="0" fontId="4" fillId="0" borderId="33" xfId="0" applyFont="1" applyBorder="1" applyAlignment="1">
      <alignment horizontal="left" vertical="center"/>
    </xf>
    <xf numFmtId="0" fontId="49" fillId="0" borderId="33" xfId="0" applyFont="1" applyBorder="1" applyAlignment="1">
      <alignment horizontal="left" vertical="center"/>
    </xf>
    <xf numFmtId="0" fontId="4" fillId="0" borderId="2" xfId="0" applyFont="1" applyBorder="1" applyAlignment="1">
      <alignment vertical="top"/>
    </xf>
    <xf numFmtId="0" fontId="4" fillId="0" borderId="2" xfId="0" applyFont="1" applyBorder="1" applyAlignment="1">
      <alignment vertical="center"/>
    </xf>
    <xf numFmtId="0" fontId="5" fillId="0" borderId="2" xfId="0" applyFont="1" applyBorder="1" applyAlignment="1">
      <alignment wrapText="1"/>
    </xf>
    <xf numFmtId="0" fontId="26" fillId="0" borderId="2" xfId="0" applyFont="1" applyBorder="1" applyAlignment="1">
      <alignment horizontal="center" vertical="center" indent="1"/>
    </xf>
    <xf numFmtId="0" fontId="50"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vertical="center" wrapText="1" indent="1"/>
    </xf>
    <xf numFmtId="0" fontId="5" fillId="0" borderId="2" xfId="0" applyFont="1" applyBorder="1" applyAlignment="1">
      <alignment horizontal="left" vertical="center" wrapText="1"/>
    </xf>
    <xf numFmtId="0" fontId="5" fillId="0" borderId="2" xfId="0" applyFont="1" applyBorder="1" applyAlignment="1">
      <alignment vertical="top" wrapText="1"/>
    </xf>
    <xf numFmtId="0" fontId="4" fillId="0" borderId="43" xfId="0" applyFont="1" applyBorder="1"/>
    <xf numFmtId="0" fontId="30" fillId="15" borderId="39" xfId="0" applyFont="1" applyFill="1" applyBorder="1" applyAlignment="1">
      <alignment horizontal="center" vertical="center"/>
    </xf>
    <xf numFmtId="0" fontId="26" fillId="0" borderId="33" xfId="0" applyFont="1" applyBorder="1" applyAlignment="1">
      <alignment horizontal="left" vertical="center" wrapText="1"/>
    </xf>
    <xf numFmtId="0" fontId="4" fillId="0" borderId="2" xfId="0" applyFont="1" applyBorder="1" applyAlignment="1">
      <alignment vertical="top" wrapText="1"/>
    </xf>
    <xf numFmtId="0" fontId="4" fillId="11" borderId="2" xfId="0" applyFont="1" applyFill="1" applyBorder="1" applyAlignment="1">
      <alignment vertical="center" wrapText="1"/>
    </xf>
    <xf numFmtId="0" fontId="4" fillId="11" borderId="2" xfId="0" applyFont="1" applyFill="1" applyBorder="1" applyAlignment="1">
      <alignment vertical="center"/>
    </xf>
    <xf numFmtId="0" fontId="4" fillId="0" borderId="44" xfId="0" applyFont="1" applyBorder="1"/>
    <xf numFmtId="0" fontId="50" fillId="0" borderId="8" xfId="0" applyFont="1" applyBorder="1" applyAlignment="1">
      <alignment horizontal="center" vertical="center" wrapText="1"/>
    </xf>
    <xf numFmtId="0" fontId="4" fillId="0" borderId="8" xfId="0" applyFont="1" applyBorder="1" applyAlignment="1">
      <alignment horizontal="center" vertical="center"/>
    </xf>
    <xf numFmtId="0" fontId="30" fillId="15" borderId="36" xfId="0" applyFont="1" applyFill="1" applyBorder="1" applyAlignment="1">
      <alignment horizontal="center" vertical="center"/>
    </xf>
    <xf numFmtId="0" fontId="4" fillId="0" borderId="33" xfId="0" applyFont="1" applyBorder="1" applyAlignment="1">
      <alignment horizontal="center"/>
    </xf>
    <xf numFmtId="0" fontId="26" fillId="15" borderId="33" xfId="0" applyFont="1" applyFill="1" applyBorder="1" applyAlignment="1">
      <alignment horizontal="center" vertical="center" wrapText="1"/>
    </xf>
    <xf numFmtId="0" fontId="4" fillId="15" borderId="33" xfId="0" applyFont="1" applyFill="1" applyBorder="1" applyAlignment="1">
      <alignment vertical="center"/>
    </xf>
    <xf numFmtId="0" fontId="0" fillId="0" borderId="33" xfId="0" applyBorder="1"/>
    <xf numFmtId="0" fontId="17" fillId="0" borderId="33" xfId="0" applyFont="1" applyBorder="1" applyAlignment="1">
      <alignment horizontal="center" vertical="center" wrapText="1"/>
    </xf>
    <xf numFmtId="0" fontId="0" fillId="0" borderId="36" xfId="0" applyBorder="1"/>
    <xf numFmtId="0" fontId="0" fillId="0" borderId="35" xfId="0" applyBorder="1"/>
    <xf numFmtId="0" fontId="4" fillId="11" borderId="35" xfId="0" applyFont="1" applyFill="1" applyBorder="1"/>
    <xf numFmtId="0" fontId="4" fillId="0" borderId="45" xfId="0" applyFont="1" applyBorder="1" applyAlignment="1">
      <alignment horizontal="center" vertical="center" wrapText="1"/>
    </xf>
    <xf numFmtId="0" fontId="4" fillId="0" borderId="45" xfId="0" applyFont="1" applyBorder="1" applyAlignment="1">
      <alignment horizontal="left" vertical="center" wrapText="1"/>
    </xf>
    <xf numFmtId="0" fontId="45" fillId="0" borderId="45" xfId="0" applyFont="1" applyBorder="1" applyAlignment="1">
      <alignment horizontal="center" vertical="center"/>
    </xf>
    <xf numFmtId="0" fontId="45" fillId="0" borderId="33" xfId="0" applyFont="1" applyBorder="1" applyAlignment="1">
      <alignment horizontal="center" vertical="center"/>
    </xf>
    <xf numFmtId="0" fontId="45" fillId="0" borderId="33" xfId="0" applyFont="1" applyBorder="1" applyAlignment="1">
      <alignment horizontal="left" vertical="center" wrapText="1"/>
    </xf>
    <xf numFmtId="0" fontId="26" fillId="15" borderId="36" xfId="0" applyFont="1" applyFill="1" applyBorder="1" applyAlignment="1">
      <alignment horizontal="center" vertical="center"/>
    </xf>
    <xf numFmtId="0" fontId="4" fillId="0" borderId="46" xfId="0" applyFont="1" applyBorder="1"/>
    <xf numFmtId="0" fontId="26" fillId="15" borderId="36" xfId="0" applyFont="1" applyFill="1" applyBorder="1" applyAlignment="1">
      <alignment horizontal="center" vertical="center" wrapText="1"/>
    </xf>
    <xf numFmtId="0" fontId="4" fillId="15" borderId="36" xfId="0" applyFont="1" applyFill="1" applyBorder="1" applyAlignment="1">
      <alignment horizontal="center" vertical="center"/>
    </xf>
    <xf numFmtId="0" fontId="4" fillId="15" borderId="36" xfId="0" applyFont="1" applyFill="1" applyBorder="1" applyAlignment="1">
      <alignment horizontal="center" vertical="center" indent="1"/>
    </xf>
    <xf numFmtId="0" fontId="4" fillId="0" borderId="35" xfId="0" applyFont="1" applyBorder="1" applyAlignment="1">
      <alignment horizontal="left" vertical="center" wrapText="1"/>
    </xf>
    <xf numFmtId="0" fontId="30" fillId="15" borderId="0" xfId="0" applyFont="1" applyFill="1" applyAlignment="1">
      <alignment horizontal="center" vertical="center"/>
    </xf>
    <xf numFmtId="0" fontId="45" fillId="0" borderId="36" xfId="0" applyFont="1" applyBorder="1" applyAlignment="1">
      <alignment horizontal="center" vertical="center"/>
    </xf>
    <xf numFmtId="164" fontId="33" fillId="21" borderId="33" xfId="1" applyFont="1" applyFill="1" applyBorder="1" applyAlignment="1">
      <alignment horizontal="left" vertical="center" wrapText="1" indent="1"/>
    </xf>
    <xf numFmtId="0" fontId="54" fillId="0" borderId="0" xfId="0" applyFont="1" applyAlignment="1">
      <alignment horizontal="center" vertical="center"/>
    </xf>
    <xf numFmtId="0" fontId="4" fillId="0" borderId="33" xfId="0" applyFont="1" applyBorder="1" applyAlignment="1">
      <alignment horizontal="center" vertical="center" indent="1"/>
    </xf>
    <xf numFmtId="0" fontId="45" fillId="0" borderId="2" xfId="0" applyFont="1" applyBorder="1"/>
    <xf numFmtId="0" fontId="45" fillId="0" borderId="2" xfId="0" applyFont="1" applyBorder="1" applyAlignment="1">
      <alignment horizontal="center" vertical="center"/>
    </xf>
    <xf numFmtId="0" fontId="45" fillId="0" borderId="8" xfId="0" applyFont="1" applyBorder="1" applyAlignment="1">
      <alignment horizontal="center" vertical="center"/>
    </xf>
    <xf numFmtId="0" fontId="4" fillId="11" borderId="8" xfId="0" applyFont="1" applyFill="1" applyBorder="1" applyAlignment="1">
      <alignment horizontal="left" vertical="center" wrapText="1"/>
    </xf>
    <xf numFmtId="0" fontId="45" fillId="0" borderId="47" xfId="0" applyFont="1" applyBorder="1" applyAlignment="1">
      <alignment horizontal="center" vertical="center"/>
    </xf>
    <xf numFmtId="0" fontId="4" fillId="11" borderId="48" xfId="0" applyFont="1" applyFill="1" applyBorder="1" applyAlignment="1">
      <alignment horizontal="left" vertical="center" wrapText="1"/>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24" fillId="0" borderId="33" xfId="14" applyBorder="1" applyAlignment="1">
      <alignment wrapText="1"/>
    </xf>
    <xf numFmtId="0" fontId="4" fillId="0" borderId="33" xfId="0" applyFont="1" applyBorder="1" applyAlignment="1">
      <alignment horizontal="center" vertical="center" wrapText="1" indent="1"/>
    </xf>
    <xf numFmtId="0" fontId="55" fillId="35" borderId="0" xfId="0" applyFont="1" applyFill="1" applyAlignment="1">
      <alignment horizontal="center" vertical="center" wrapText="1"/>
    </xf>
    <xf numFmtId="0" fontId="45" fillId="10" borderId="24"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26" fillId="0" borderId="33" xfId="0" applyFont="1" applyBorder="1" applyAlignment="1">
      <alignment horizontal="center" vertical="center" wrapText="1"/>
    </xf>
    <xf numFmtId="169" fontId="4" fillId="11" borderId="13" xfId="6" applyNumberFormat="1" applyFont="1" applyFill="1" applyBorder="1" applyAlignment="1" applyProtection="1">
      <alignment horizontal="center" vertical="center" wrapText="1"/>
      <protection locked="0"/>
    </xf>
    <xf numFmtId="0" fontId="42" fillId="0" borderId="0" xfId="0" applyFont="1" applyAlignment="1">
      <alignment horizontal="left" vertical="center" wrapText="1"/>
    </xf>
    <xf numFmtId="0" fontId="26" fillId="0" borderId="33" xfId="0" applyFont="1" applyBorder="1" applyAlignment="1">
      <alignment vertical="center" wrapText="1"/>
    </xf>
    <xf numFmtId="0" fontId="26" fillId="0" borderId="42" xfId="0" applyFont="1" applyBorder="1" applyAlignment="1">
      <alignment vertical="center"/>
    </xf>
    <xf numFmtId="0" fontId="26" fillId="0" borderId="42" xfId="0" applyFont="1" applyBorder="1" applyAlignment="1">
      <alignment vertical="center" wrapText="1"/>
    </xf>
    <xf numFmtId="0" fontId="26" fillId="0" borderId="42" xfId="0" applyFont="1" applyBorder="1" applyAlignment="1">
      <alignment horizontal="center" vertical="center"/>
    </xf>
    <xf numFmtId="0" fontId="26" fillId="0" borderId="42" xfId="0" applyFont="1" applyBorder="1" applyAlignment="1">
      <alignment horizontal="center" vertical="center" wrapText="1"/>
    </xf>
    <xf numFmtId="0" fontId="26" fillId="0" borderId="42" xfId="0" applyFont="1" applyBorder="1" applyAlignment="1">
      <alignment horizontal="left" vertical="center"/>
    </xf>
    <xf numFmtId="0" fontId="26" fillId="0" borderId="42" xfId="0" applyFont="1" applyBorder="1" applyAlignment="1">
      <alignment horizontal="left" vertical="center" wrapText="1"/>
    </xf>
    <xf numFmtId="0" fontId="50" fillId="36" borderId="42" xfId="0" applyFont="1" applyFill="1" applyBorder="1" applyAlignment="1">
      <alignment horizontal="center" vertical="center" wrapText="1"/>
    </xf>
    <xf numFmtId="0" fontId="43" fillId="0" borderId="42" xfId="0" applyFont="1" applyBorder="1" applyAlignment="1">
      <alignment vertical="center" wrapText="1"/>
    </xf>
    <xf numFmtId="0" fontId="43" fillId="0" borderId="42" xfId="0" applyFont="1" applyBorder="1" applyAlignment="1">
      <alignment horizontal="left" vertical="center" wrapText="1"/>
    </xf>
    <xf numFmtId="0" fontId="43" fillId="0" borderId="42" xfId="0" applyFont="1" applyBorder="1" applyAlignment="1">
      <alignment horizontal="center" vertical="center"/>
    </xf>
    <xf numFmtId="0" fontId="60" fillId="0" borderId="33" xfId="0" applyFont="1" applyBorder="1" applyAlignment="1">
      <alignment vertical="center" wrapText="1"/>
    </xf>
    <xf numFmtId="0" fontId="26" fillId="0" borderId="49" xfId="0" applyFont="1" applyBorder="1" applyAlignment="1">
      <alignment vertical="center"/>
    </xf>
    <xf numFmtId="0" fontId="26" fillId="0" borderId="49" xfId="0" applyFont="1" applyBorder="1" applyAlignment="1">
      <alignment vertical="center" wrapText="1"/>
    </xf>
    <xf numFmtId="0" fontId="26" fillId="11" borderId="42" xfId="0" applyFont="1" applyFill="1" applyBorder="1" applyAlignment="1">
      <alignment vertical="center" wrapText="1"/>
    </xf>
    <xf numFmtId="0" fontId="45" fillId="15" borderId="24" xfId="0" applyFont="1" applyFill="1" applyBorder="1" applyAlignment="1">
      <alignment horizontal="center" vertical="center" wrapText="1"/>
    </xf>
    <xf numFmtId="0" fontId="4" fillId="11" borderId="2" xfId="0" applyFont="1" applyFill="1" applyBorder="1" applyAlignment="1">
      <alignment horizontal="left" vertical="center"/>
    </xf>
    <xf numFmtId="0" fontId="4" fillId="11" borderId="2" xfId="0" applyFont="1" applyFill="1" applyBorder="1" applyAlignment="1">
      <alignment vertical="top"/>
    </xf>
    <xf numFmtId="0" fontId="4" fillId="11" borderId="8" xfId="0" applyFont="1" applyFill="1" applyBorder="1" applyAlignment="1">
      <alignment vertical="center"/>
    </xf>
    <xf numFmtId="0" fontId="4" fillId="11" borderId="33" xfId="0" applyFont="1" applyFill="1" applyBorder="1" applyAlignment="1">
      <alignment vertical="center"/>
    </xf>
    <xf numFmtId="0" fontId="4" fillId="11" borderId="33" xfId="0" applyFont="1" applyFill="1" applyBorder="1" applyAlignment="1">
      <alignment vertical="top"/>
    </xf>
    <xf numFmtId="0" fontId="45" fillId="0" borderId="45" xfId="0" applyFont="1" applyBorder="1" applyAlignment="1">
      <alignment horizontal="center" vertical="center" wrapText="1"/>
    </xf>
    <xf numFmtId="9" fontId="4" fillId="0" borderId="33" xfId="0" applyNumberFormat="1" applyFont="1" applyBorder="1" applyAlignment="1">
      <alignment horizontal="center" vertical="center" wrapText="1"/>
    </xf>
    <xf numFmtId="0" fontId="45" fillId="0" borderId="33" xfId="0" applyFont="1" applyBorder="1" applyAlignment="1">
      <alignment vertical="center" wrapText="1"/>
    </xf>
    <xf numFmtId="0" fontId="45" fillId="0" borderId="0" xfId="0" applyFont="1" applyAlignment="1">
      <alignment horizontal="center" vertical="center" wrapText="1"/>
    </xf>
    <xf numFmtId="0" fontId="24" fillId="0" borderId="0" xfId="14" applyBorder="1" applyAlignment="1">
      <alignment horizontal="center" vertical="center" wrapText="1"/>
    </xf>
    <xf numFmtId="0" fontId="4" fillId="0" borderId="44" xfId="0" applyFont="1" applyBorder="1" applyAlignment="1">
      <alignment horizontal="center" vertical="center"/>
    </xf>
    <xf numFmtId="0" fontId="0" fillId="18" borderId="0" xfId="0" applyFill="1" applyAlignment="1">
      <alignment horizontal="center" vertical="center"/>
    </xf>
    <xf numFmtId="0" fontId="33" fillId="18" borderId="36" xfId="0" applyFont="1" applyFill="1" applyBorder="1" applyAlignment="1">
      <alignment horizontal="center" vertical="center" wrapText="1"/>
    </xf>
    <xf numFmtId="9" fontId="4" fillId="18" borderId="33" xfId="0" applyNumberFormat="1" applyFont="1" applyFill="1" applyBorder="1" applyAlignment="1">
      <alignment horizontal="center" vertical="center"/>
    </xf>
    <xf numFmtId="1" fontId="4" fillId="18" borderId="0" xfId="0" applyNumberFormat="1" applyFont="1" applyFill="1" applyAlignment="1">
      <alignment horizontal="center" vertical="center"/>
    </xf>
    <xf numFmtId="9" fontId="4" fillId="18" borderId="0" xfId="0" applyNumberFormat="1" applyFont="1" applyFill="1" applyAlignment="1">
      <alignment horizontal="center" vertical="center"/>
    </xf>
    <xf numFmtId="9" fontId="4" fillId="18" borderId="0" xfId="0" applyNumberFormat="1" applyFont="1" applyFill="1" applyAlignment="1">
      <alignment horizontal="center" vertical="center" wrapText="1"/>
    </xf>
    <xf numFmtId="0" fontId="45" fillId="18" borderId="45" xfId="0" applyFont="1" applyFill="1" applyBorder="1" applyAlignment="1">
      <alignment horizontal="center" vertical="center"/>
    </xf>
    <xf numFmtId="1" fontId="4" fillId="18" borderId="33" xfId="0" applyNumberFormat="1" applyFont="1" applyFill="1" applyBorder="1" applyAlignment="1">
      <alignment horizontal="center" vertical="center"/>
    </xf>
    <xf numFmtId="0" fontId="4" fillId="18" borderId="33" xfId="0" applyFont="1" applyFill="1" applyBorder="1"/>
    <xf numFmtId="0" fontId="4" fillId="18" borderId="33" xfId="0" applyFont="1" applyFill="1" applyBorder="1" applyAlignment="1">
      <alignment horizontal="center" vertical="center"/>
    </xf>
    <xf numFmtId="0" fontId="4" fillId="18" borderId="33" xfId="0" applyFont="1" applyFill="1" applyBorder="1" applyAlignment="1">
      <alignment horizontal="center" vertical="center" indent="1"/>
    </xf>
    <xf numFmtId="0" fontId="4" fillId="18" borderId="33" xfId="0" applyFont="1" applyFill="1" applyBorder="1" applyAlignment="1">
      <alignment horizontal="center" vertical="center" wrapText="1"/>
    </xf>
    <xf numFmtId="9" fontId="4" fillId="18" borderId="44" xfId="0" applyNumberFormat="1" applyFont="1" applyFill="1" applyBorder="1" applyAlignment="1">
      <alignment horizontal="center" vertical="center"/>
    </xf>
    <xf numFmtId="2" fontId="4" fillId="18" borderId="0" xfId="0" applyNumberFormat="1" applyFont="1" applyFill="1" applyAlignment="1">
      <alignment horizontal="center" vertical="center"/>
    </xf>
    <xf numFmtId="9" fontId="4" fillId="18" borderId="0" xfId="12" applyFont="1" applyFill="1" applyAlignment="1">
      <alignment horizontal="center" vertical="center" wrapText="1"/>
    </xf>
    <xf numFmtId="1" fontId="4" fillId="18" borderId="0" xfId="0" applyNumberFormat="1" applyFont="1" applyFill="1" applyAlignment="1">
      <alignment horizontal="center" vertical="center" wrapText="1"/>
    </xf>
    <xf numFmtId="9" fontId="4" fillId="18" borderId="0" xfId="12" applyFont="1" applyFill="1" applyAlignment="1">
      <alignment horizontal="center" vertical="center"/>
    </xf>
    <xf numFmtId="9" fontId="4" fillId="18" borderId="2" xfId="0" applyNumberFormat="1" applyFont="1" applyFill="1" applyBorder="1" applyAlignment="1">
      <alignment horizontal="center" vertical="center"/>
    </xf>
    <xf numFmtId="0" fontId="26" fillId="18" borderId="2" xfId="0" applyFont="1" applyFill="1" applyBorder="1" applyAlignment="1">
      <alignment horizontal="center" vertical="center" wrapText="1"/>
    </xf>
    <xf numFmtId="0" fontId="17" fillId="0" borderId="33" xfId="0" applyFont="1" applyBorder="1"/>
    <xf numFmtId="0" fontId="4" fillId="0" borderId="44" xfId="0" applyFont="1" applyBorder="1" applyAlignment="1">
      <alignment horizontal="center" vertical="center" wrapText="1"/>
    </xf>
    <xf numFmtId="0" fontId="43" fillId="0" borderId="44" xfId="0" applyFont="1" applyBorder="1" applyAlignment="1">
      <alignment horizontal="center" vertical="center" wrapText="1"/>
    </xf>
    <xf numFmtId="0" fontId="4" fillId="34" borderId="44" xfId="0" applyFont="1" applyFill="1" applyBorder="1" applyAlignment="1">
      <alignment horizontal="center" vertical="center" wrapText="1"/>
    </xf>
    <xf numFmtId="0" fontId="0" fillId="0" borderId="44" xfId="0" applyBorder="1" applyAlignment="1">
      <alignment horizontal="center" vertical="center" wrapText="1" indent="1"/>
    </xf>
    <xf numFmtId="0" fontId="43" fillId="0" borderId="0" xfId="0" applyFont="1" applyAlignment="1">
      <alignment horizontal="center" vertical="center" wrapText="1"/>
    </xf>
    <xf numFmtId="0" fontId="51" fillId="0" borderId="51" xfId="0" applyFont="1" applyBorder="1" applyAlignment="1">
      <alignment horizontal="center" vertical="center" wrapText="1"/>
    </xf>
    <xf numFmtId="0" fontId="0" fillId="0" borderId="44" xfId="0" applyBorder="1"/>
    <xf numFmtId="0" fontId="0" fillId="0" borderId="46" xfId="0" applyBorder="1"/>
    <xf numFmtId="0" fontId="0" fillId="0" borderId="52" xfId="0" applyBorder="1"/>
    <xf numFmtId="0" fontId="17" fillId="0" borderId="44" xfId="0" applyFont="1" applyBorder="1" applyAlignment="1">
      <alignment horizontal="center" vertical="center" wrapText="1"/>
    </xf>
    <xf numFmtId="0" fontId="45" fillId="0" borderId="44" xfId="0" applyFont="1" applyBorder="1" applyAlignment="1">
      <alignment horizontal="center" vertical="center" wrapText="1"/>
    </xf>
    <xf numFmtId="0" fontId="4" fillId="0" borderId="46" xfId="0" applyFont="1" applyBorder="1" applyAlignment="1">
      <alignment horizontal="center" vertical="center"/>
    </xf>
    <xf numFmtId="0" fontId="4" fillId="0" borderId="52" xfId="0" applyFont="1" applyBorder="1" applyAlignment="1">
      <alignment horizontal="center" vertical="center" wrapText="1"/>
    </xf>
    <xf numFmtId="9" fontId="36" fillId="0" borderId="8" xfId="12" applyFont="1" applyBorder="1" applyAlignment="1">
      <alignment horizontal="center" vertical="center" wrapText="1"/>
    </xf>
    <xf numFmtId="0" fontId="36" fillId="12" borderId="8" xfId="0" applyFont="1" applyFill="1" applyBorder="1" applyAlignment="1">
      <alignment horizontal="center" vertical="center" wrapText="1"/>
    </xf>
    <xf numFmtId="0" fontId="36" fillId="0" borderId="8" xfId="0" applyFont="1" applyBorder="1" applyAlignment="1">
      <alignment horizontal="center" vertical="center" wrapText="1"/>
    </xf>
    <xf numFmtId="0" fontId="35" fillId="11" borderId="8" xfId="0" applyFont="1" applyFill="1" applyBorder="1" applyAlignment="1">
      <alignment horizontal="center" vertical="center" wrapText="1"/>
    </xf>
    <xf numFmtId="0" fontId="48"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5" fillId="34" borderId="8" xfId="0" applyFont="1" applyFill="1" applyBorder="1" applyAlignment="1">
      <alignment horizontal="center" vertical="center" wrapText="1"/>
    </xf>
    <xf numFmtId="0" fontId="35" fillId="9" borderId="8" xfId="0" applyFont="1" applyFill="1" applyBorder="1" applyAlignment="1">
      <alignment horizontal="center" vertical="center" wrapText="1"/>
    </xf>
    <xf numFmtId="0" fontId="35" fillId="0" borderId="9" xfId="0" applyFont="1" applyBorder="1" applyAlignment="1">
      <alignment horizontal="center" vertical="center" wrapText="1"/>
    </xf>
    <xf numFmtId="0" fontId="35" fillId="0" borderId="12" xfId="0" applyFont="1" applyBorder="1" applyAlignment="1">
      <alignment horizontal="center" vertical="center" wrapText="1"/>
    </xf>
    <xf numFmtId="0" fontId="58" fillId="12" borderId="8" xfId="0" applyFont="1" applyFill="1" applyBorder="1" applyAlignment="1">
      <alignment horizontal="center" vertical="center" wrapText="1"/>
    </xf>
    <xf numFmtId="0" fontId="56" fillId="12" borderId="8" xfId="0" applyFont="1" applyFill="1" applyBorder="1" applyAlignment="1">
      <alignment horizontal="center" vertical="center" wrapText="1"/>
    </xf>
    <xf numFmtId="0" fontId="35" fillId="12" borderId="8" xfId="0" applyFont="1" applyFill="1" applyBorder="1" applyAlignment="1">
      <alignment horizontal="center" vertical="center" wrapText="1"/>
    </xf>
    <xf numFmtId="0" fontId="0" fillId="0" borderId="8" xfId="0" applyBorder="1" applyAlignment="1">
      <alignment horizontal="center" vertical="center" wrapText="1"/>
    </xf>
    <xf numFmtId="0" fontId="4" fillId="10" borderId="53"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4" borderId="27" xfId="0" applyFont="1" applyFill="1" applyBorder="1" applyAlignment="1">
      <alignment horizontal="center" vertical="center" wrapText="1"/>
    </xf>
    <xf numFmtId="0" fontId="4" fillId="12" borderId="27" xfId="0" applyFont="1" applyFill="1" applyBorder="1" applyAlignment="1">
      <alignment horizontal="center" vertical="center" wrapText="1"/>
    </xf>
    <xf numFmtId="10" fontId="5" fillId="0" borderId="27" xfId="0" applyNumberFormat="1" applyFont="1" applyBorder="1" applyAlignment="1">
      <alignment horizontal="center" vertical="center" wrapText="1"/>
    </xf>
    <xf numFmtId="169" fontId="4" fillId="11" borderId="27" xfId="6" applyNumberFormat="1" applyFont="1" applyFill="1" applyBorder="1" applyAlignment="1" applyProtection="1">
      <alignment horizontal="center" vertical="center" wrapText="1"/>
      <protection locked="0"/>
    </xf>
    <xf numFmtId="0" fontId="35" fillId="11" borderId="9" xfId="0" applyFont="1" applyFill="1" applyBorder="1" applyAlignment="1">
      <alignment horizontal="center" vertical="center" wrapText="1"/>
    </xf>
    <xf numFmtId="0" fontId="0" fillId="0" borderId="12" xfId="0" applyBorder="1" applyAlignment="1">
      <alignment horizontal="center" vertical="center" wrapText="1"/>
    </xf>
    <xf numFmtId="0" fontId="36" fillId="0" borderId="33" xfId="0" applyFont="1" applyBorder="1" applyAlignment="1">
      <alignment horizontal="center" vertical="center" wrapText="1"/>
    </xf>
    <xf numFmtId="0" fontId="35" fillId="34" borderId="33" xfId="0" applyFont="1" applyFill="1" applyBorder="1" applyAlignment="1">
      <alignment horizontal="center" vertical="center" wrapText="1"/>
    </xf>
    <xf numFmtId="9" fontId="36" fillId="0" borderId="33" xfId="12" applyFont="1" applyBorder="1" applyAlignment="1">
      <alignment horizontal="center" vertical="center" wrapText="1"/>
    </xf>
    <xf numFmtId="9" fontId="36" fillId="11" borderId="33" xfId="12" applyFont="1" applyFill="1" applyBorder="1" applyAlignment="1">
      <alignment horizontal="center" vertical="center" wrapText="1"/>
    </xf>
    <xf numFmtId="0" fontId="17" fillId="0" borderId="42" xfId="0" applyFont="1" applyBorder="1"/>
    <xf numFmtId="0" fontId="36" fillId="12" borderId="12" xfId="0" applyFont="1" applyFill="1" applyBorder="1" applyAlignment="1">
      <alignment horizontal="center" vertical="center" wrapText="1"/>
    </xf>
    <xf numFmtId="0" fontId="4" fillId="0" borderId="46" xfId="0" applyFont="1" applyBorder="1" applyAlignment="1">
      <alignment horizontal="center" vertical="center" wrapText="1"/>
    </xf>
    <xf numFmtId="0" fontId="36" fillId="0" borderId="35" xfId="0" applyFont="1" applyBorder="1" applyAlignment="1">
      <alignment horizontal="center" vertical="center" wrapText="1"/>
    </xf>
    <xf numFmtId="0" fontId="26" fillId="11" borderId="2" xfId="0" applyFont="1" applyFill="1" applyBorder="1" applyAlignment="1">
      <alignment horizontal="center" vertical="center"/>
    </xf>
    <xf numFmtId="0" fontId="4" fillId="11" borderId="2" xfId="0" applyFont="1" applyFill="1" applyBorder="1" applyAlignment="1">
      <alignment horizontal="left" vertical="center" wrapText="1"/>
    </xf>
    <xf numFmtId="0" fontId="4" fillId="11" borderId="2" xfId="0" applyFont="1" applyFill="1" applyBorder="1" applyAlignment="1">
      <alignment horizontal="center" vertical="center" indent="1"/>
    </xf>
    <xf numFmtId="0" fontId="26" fillId="11" borderId="42" xfId="0" applyFont="1" applyFill="1" applyBorder="1" applyAlignment="1">
      <alignment horizontal="center" vertical="center"/>
    </xf>
    <xf numFmtId="0" fontId="43" fillId="11" borderId="42" xfId="0" applyFont="1" applyFill="1" applyBorder="1" applyAlignment="1">
      <alignment horizontal="center" vertical="center"/>
    </xf>
    <xf numFmtId="0" fontId="4" fillId="12" borderId="54" xfId="0" applyFont="1" applyFill="1" applyBorder="1" applyAlignment="1">
      <alignment horizontal="center" vertical="center" wrapText="1"/>
    </xf>
    <xf numFmtId="0" fontId="4" fillId="12" borderId="54" xfId="0" applyFont="1" applyFill="1" applyBorder="1" applyAlignment="1">
      <alignment horizontal="center" vertical="center"/>
    </xf>
    <xf numFmtId="0" fontId="63" fillId="12" borderId="54" xfId="0" applyFont="1" applyFill="1" applyBorder="1" applyAlignment="1">
      <alignment horizontal="center" vertical="center"/>
    </xf>
    <xf numFmtId="9" fontId="17" fillId="0" borderId="33" xfId="0" applyNumberFormat="1" applyFont="1" applyBorder="1" applyAlignment="1">
      <alignment horizontal="center" vertical="center"/>
    </xf>
    <xf numFmtId="0" fontId="17" fillId="0" borderId="44" xfId="0" applyFont="1" applyBorder="1"/>
    <xf numFmtId="0" fontId="17" fillId="0" borderId="35" xfId="0" applyFont="1" applyBorder="1"/>
    <xf numFmtId="0" fontId="17" fillId="0" borderId="36" xfId="0" applyFont="1" applyBorder="1"/>
    <xf numFmtId="0" fontId="61" fillId="36" borderId="33" xfId="0" applyFont="1" applyFill="1" applyBorder="1" applyAlignment="1">
      <alignment vertical="center"/>
    </xf>
    <xf numFmtId="0" fontId="26" fillId="0" borderId="33" xfId="0" applyFont="1" applyBorder="1" applyAlignment="1">
      <alignment wrapText="1"/>
    </xf>
    <xf numFmtId="0" fontId="26" fillId="0" borderId="33" xfId="0" applyFont="1" applyBorder="1"/>
    <xf numFmtId="0" fontId="63" fillId="12" borderId="33" xfId="0" applyFont="1" applyFill="1" applyBorder="1" applyAlignment="1">
      <alignment horizontal="center" vertical="center"/>
    </xf>
    <xf numFmtId="0" fontId="30" fillId="12" borderId="33" xfId="0" applyFont="1" applyFill="1" applyBorder="1" applyAlignment="1">
      <alignment horizontal="center" vertical="center"/>
    </xf>
    <xf numFmtId="0" fontId="63" fillId="12" borderId="33" xfId="0" applyFont="1" applyFill="1" applyBorder="1" applyAlignment="1">
      <alignment horizontal="center" vertical="center" wrapText="1"/>
    </xf>
    <xf numFmtId="2" fontId="4" fillId="18" borderId="33" xfId="0" applyNumberFormat="1" applyFont="1" applyFill="1" applyBorder="1" applyAlignment="1">
      <alignment horizontal="center" vertical="center"/>
    </xf>
    <xf numFmtId="0" fontId="26" fillId="0" borderId="44" xfId="0" applyFont="1" applyBorder="1" applyAlignment="1">
      <alignment vertical="center" wrapText="1"/>
    </xf>
    <xf numFmtId="0" fontId="26" fillId="0" borderId="48" xfId="0" applyFont="1" applyBorder="1"/>
    <xf numFmtId="0" fontId="30" fillId="15" borderId="8" xfId="0" applyFont="1" applyFill="1" applyBorder="1" applyAlignment="1">
      <alignment horizontal="center" vertical="center"/>
    </xf>
    <xf numFmtId="0" fontId="30" fillId="15" borderId="9" xfId="0" applyFont="1" applyFill="1" applyBorder="1" applyAlignment="1">
      <alignment horizontal="center" vertical="center"/>
    </xf>
    <xf numFmtId="0" fontId="63" fillId="12" borderId="55" xfId="0" applyFont="1" applyFill="1" applyBorder="1" applyAlignment="1">
      <alignment horizontal="center" vertical="center" wrapText="1"/>
    </xf>
    <xf numFmtId="0" fontId="4" fillId="0" borderId="44" xfId="0" applyFont="1" applyBorder="1" applyAlignment="1">
      <alignment vertical="center" wrapText="1"/>
    </xf>
    <xf numFmtId="0" fontId="30" fillId="15" borderId="56" xfId="0" applyFont="1" applyFill="1" applyBorder="1" applyAlignment="1">
      <alignment horizontal="center" vertical="center"/>
    </xf>
    <xf numFmtId="0" fontId="4" fillId="18" borderId="36" xfId="0" applyFont="1" applyFill="1" applyBorder="1" applyAlignment="1">
      <alignment horizontal="center" vertical="center" wrapText="1"/>
    </xf>
    <xf numFmtId="0" fontId="17" fillId="0" borderId="46" xfId="0" applyFont="1" applyBorder="1"/>
    <xf numFmtId="0" fontId="17" fillId="0" borderId="52" xfId="0" applyFont="1" applyBorder="1" applyAlignment="1">
      <alignment horizontal="center" vertical="center" wrapText="1"/>
    </xf>
    <xf numFmtId="0" fontId="17" fillId="0" borderId="52" xfId="0" applyFont="1" applyBorder="1"/>
    <xf numFmtId="0" fontId="17" fillId="0" borderId="33" xfId="0" applyFont="1" applyBorder="1" applyAlignment="1">
      <alignment horizontal="center" vertical="center"/>
    </xf>
    <xf numFmtId="2" fontId="17" fillId="0" borderId="33" xfId="0" applyNumberFormat="1" applyFont="1" applyBorder="1" applyAlignment="1">
      <alignment horizontal="center" vertical="center"/>
    </xf>
    <xf numFmtId="1" fontId="17" fillId="0" borderId="33" xfId="0" applyNumberFormat="1" applyFont="1" applyBorder="1" applyAlignment="1">
      <alignment horizontal="center" vertical="center"/>
    </xf>
    <xf numFmtId="2" fontId="17" fillId="0" borderId="33" xfId="0" applyNumberFormat="1" applyFont="1" applyBorder="1"/>
    <xf numFmtId="0" fontId="26" fillId="0" borderId="33" xfId="0" applyFont="1" applyBorder="1" applyAlignment="1">
      <alignment horizontal="center" vertical="center"/>
    </xf>
    <xf numFmtId="1" fontId="4" fillId="18" borderId="42" xfId="0" applyNumberFormat="1" applyFont="1" applyFill="1" applyBorder="1" applyAlignment="1">
      <alignment horizontal="center" vertical="center"/>
    </xf>
    <xf numFmtId="0" fontId="4" fillId="12" borderId="33" xfId="0" applyFont="1" applyFill="1" applyBorder="1" applyAlignment="1">
      <alignment horizontal="left" vertical="center" wrapText="1"/>
    </xf>
    <xf numFmtId="9" fontId="4" fillId="0" borderId="33" xfId="12" applyFont="1" applyBorder="1" applyAlignment="1">
      <alignment horizontal="center" vertical="center"/>
    </xf>
    <xf numFmtId="0" fontId="4" fillId="0" borderId="57" xfId="0" applyFont="1" applyBorder="1"/>
    <xf numFmtId="0" fontId="4" fillId="0" borderId="57" xfId="0" applyFont="1" applyBorder="1" applyAlignment="1">
      <alignment horizontal="center" vertical="center" wrapText="1"/>
    </xf>
    <xf numFmtId="0" fontId="4" fillId="0" borderId="57" xfId="0" applyFont="1" applyBorder="1" applyAlignment="1">
      <alignment horizontal="center" vertical="center"/>
    </xf>
    <xf numFmtId="2" fontId="4" fillId="0" borderId="33" xfId="12" applyNumberFormat="1" applyFont="1" applyBorder="1" applyAlignment="1">
      <alignment horizontal="center" vertical="center"/>
    </xf>
    <xf numFmtId="0" fontId="4" fillId="11" borderId="33" xfId="0" applyFont="1" applyFill="1" applyBorder="1" applyAlignment="1">
      <alignment horizontal="center" vertical="center"/>
    </xf>
    <xf numFmtId="2" fontId="4" fillId="0" borderId="33" xfId="0" applyNumberFormat="1" applyFont="1" applyBorder="1" applyAlignment="1">
      <alignment horizontal="center" vertical="center"/>
    </xf>
    <xf numFmtId="9" fontId="4" fillId="0" borderId="33" xfId="0" applyNumberFormat="1" applyFont="1" applyBorder="1" applyAlignment="1">
      <alignment horizontal="center" vertical="center"/>
    </xf>
    <xf numFmtId="10" fontId="17" fillId="0" borderId="33" xfId="0" applyNumberFormat="1" applyFont="1" applyBorder="1"/>
    <xf numFmtId="2" fontId="17" fillId="0" borderId="44" xfId="0" applyNumberFormat="1" applyFont="1" applyBorder="1"/>
    <xf numFmtId="9" fontId="30" fillId="15" borderId="1" xfId="0" applyNumberFormat="1" applyFont="1" applyFill="1" applyBorder="1" applyAlignment="1">
      <alignment horizontal="center" vertical="center"/>
    </xf>
    <xf numFmtId="9" fontId="4" fillId="0" borderId="36" xfId="0" applyNumberFormat="1" applyFont="1" applyBorder="1" applyAlignment="1">
      <alignment horizontal="center" vertical="center"/>
    </xf>
    <xf numFmtId="9" fontId="4" fillId="0" borderId="0" xfId="0" applyNumberFormat="1" applyFont="1" applyAlignment="1">
      <alignment horizontal="center" vertical="center"/>
    </xf>
    <xf numFmtId="0" fontId="45" fillId="0" borderId="58" xfId="0" applyFont="1" applyBorder="1"/>
    <xf numFmtId="0" fontId="45" fillId="11" borderId="58" xfId="0" applyFont="1" applyFill="1" applyBorder="1" applyAlignment="1">
      <alignment horizontal="center" vertical="center" wrapText="1"/>
    </xf>
    <xf numFmtId="0" fontId="45" fillId="11" borderId="58" xfId="0" applyFont="1" applyFill="1" applyBorder="1"/>
    <xf numFmtId="0" fontId="45" fillId="0" borderId="58" xfId="0" applyFont="1" applyBorder="1" applyAlignment="1">
      <alignment horizontal="center" vertical="center" wrapText="1"/>
    </xf>
    <xf numFmtId="9" fontId="4" fillId="0" borderId="33" xfId="0" applyNumberFormat="1" applyFont="1" applyBorder="1"/>
    <xf numFmtId="9" fontId="4" fillId="0" borderId="44" xfId="0" applyNumberFormat="1" applyFont="1" applyBorder="1" applyAlignment="1">
      <alignment horizontal="center" vertical="center"/>
    </xf>
    <xf numFmtId="2" fontId="4" fillId="0" borderId="44" xfId="0" applyNumberFormat="1" applyFont="1" applyBorder="1"/>
    <xf numFmtId="9" fontId="0" fillId="0" borderId="44" xfId="0" applyNumberFormat="1" applyBorder="1"/>
    <xf numFmtId="0" fontId="43" fillId="0" borderId="2" xfId="0" applyFont="1" applyBorder="1" applyAlignment="1">
      <alignment horizontal="center" vertical="center" wrapText="1"/>
    </xf>
    <xf numFmtId="0" fontId="45" fillId="11" borderId="24" xfId="0" applyFont="1" applyFill="1" applyBorder="1" applyAlignment="1">
      <alignment horizontal="center" vertical="center" wrapText="1"/>
    </xf>
    <xf numFmtId="169" fontId="4" fillId="11" borderId="24" xfId="6" applyNumberFormat="1" applyFont="1" applyFill="1" applyBorder="1" applyAlignment="1">
      <alignment horizontal="center" vertical="center" wrapText="1"/>
    </xf>
    <xf numFmtId="169" fontId="4" fillId="11" borderId="26" xfId="6" applyNumberFormat="1" applyFont="1" applyFill="1" applyBorder="1" applyAlignment="1">
      <alignment horizontal="center" vertical="center" wrapText="1"/>
    </xf>
    <xf numFmtId="169" fontId="4" fillId="0" borderId="24" xfId="6" applyNumberFormat="1" applyFont="1" applyBorder="1" applyAlignment="1">
      <alignment horizontal="center" vertical="center" wrapText="1"/>
    </xf>
    <xf numFmtId="49" fontId="4" fillId="11" borderId="24" xfId="6" applyFont="1" applyFill="1" applyBorder="1" applyAlignment="1">
      <alignment horizontal="center" vertical="center" wrapText="1"/>
    </xf>
    <xf numFmtId="169" fontId="4" fillId="11" borderId="59" xfId="6" applyNumberFormat="1" applyFont="1" applyFill="1" applyBorder="1" applyAlignment="1">
      <alignment horizontal="center" vertical="center" wrapText="1"/>
    </xf>
    <xf numFmtId="2" fontId="45" fillId="11" borderId="58" xfId="0" applyNumberFormat="1" applyFont="1" applyFill="1" applyBorder="1" applyAlignment="1">
      <alignment horizontal="center" vertical="center" wrapText="1"/>
    </xf>
    <xf numFmtId="2" fontId="0" fillId="0" borderId="33" xfId="0" applyNumberFormat="1" applyBorder="1" applyAlignment="1">
      <alignment horizontal="center" vertical="center"/>
    </xf>
    <xf numFmtId="2" fontId="0" fillId="0" borderId="44" xfId="0" applyNumberFormat="1" applyBorder="1" applyAlignment="1">
      <alignment horizontal="center" vertical="center"/>
    </xf>
    <xf numFmtId="0" fontId="0" fillId="0" borderId="39" xfId="0" applyBorder="1"/>
    <xf numFmtId="169" fontId="5" fillId="11" borderId="24" xfId="6" applyNumberFormat="1" applyFont="1" applyFill="1" applyBorder="1" applyAlignment="1" applyProtection="1">
      <alignment horizontal="center" vertical="center" wrapText="1"/>
      <protection locked="0"/>
    </xf>
    <xf numFmtId="2" fontId="5" fillId="0" borderId="13" xfId="0" applyNumberFormat="1" applyFont="1" applyBorder="1" applyAlignment="1">
      <alignment horizontal="center" vertical="center" wrapText="1"/>
    </xf>
    <xf numFmtId="0" fontId="5" fillId="11" borderId="3" xfId="0" applyFont="1" applyFill="1" applyBorder="1" applyAlignment="1">
      <alignment horizontal="center" vertical="center" wrapText="1"/>
    </xf>
    <xf numFmtId="169" fontId="4" fillId="11" borderId="60" xfId="6" applyNumberFormat="1" applyFont="1" applyFill="1" applyBorder="1" applyAlignment="1" applyProtection="1">
      <alignment horizontal="center" vertical="center" wrapText="1"/>
      <protection locked="0"/>
    </xf>
    <xf numFmtId="49" fontId="4" fillId="11" borderId="60" xfId="6" applyFont="1" applyFill="1" applyBorder="1" applyAlignment="1" applyProtection="1">
      <alignment horizontal="center" vertical="center" wrapText="1"/>
      <protection locked="0"/>
    </xf>
    <xf numFmtId="0" fontId="4" fillId="0" borderId="42" xfId="0" applyFont="1" applyBorder="1" applyAlignment="1">
      <alignment horizontal="left" vertical="center" wrapText="1"/>
    </xf>
    <xf numFmtId="0" fontId="4" fillId="0" borderId="47" xfId="0" applyFont="1" applyBorder="1" applyAlignment="1">
      <alignment vertical="center"/>
    </xf>
    <xf numFmtId="0" fontId="4" fillId="12" borderId="61"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vertical="center" wrapText="1"/>
    </xf>
    <xf numFmtId="165" fontId="4" fillId="0" borderId="42" xfId="2" applyFont="1" applyBorder="1" applyAlignment="1">
      <alignment horizontal="center" vertical="center"/>
    </xf>
    <xf numFmtId="0" fontId="4" fillId="0" borderId="39" xfId="0" applyFont="1" applyBorder="1"/>
    <xf numFmtId="169" fontId="4" fillId="11" borderId="60" xfId="6" applyNumberFormat="1" applyFont="1" applyFill="1" applyBorder="1" applyAlignment="1">
      <alignment horizontal="center" vertical="center" wrapText="1"/>
    </xf>
    <xf numFmtId="169" fontId="4" fillId="0" borderId="60" xfId="6" applyNumberFormat="1" applyFont="1" applyBorder="1" applyAlignment="1">
      <alignment horizontal="center" vertical="center" wrapText="1"/>
    </xf>
    <xf numFmtId="2" fontId="4" fillId="0" borderId="42" xfId="0" applyNumberFormat="1" applyFont="1" applyBorder="1" applyAlignment="1">
      <alignment horizontal="center" vertical="center"/>
    </xf>
    <xf numFmtId="0" fontId="4" fillId="9" borderId="43" xfId="0" applyFont="1" applyFill="1" applyBorder="1"/>
    <xf numFmtId="0" fontId="26" fillId="0" borderId="14" xfId="0" applyFont="1" applyBorder="1" applyAlignment="1">
      <alignment horizontal="center" vertical="center" wrapText="1"/>
    </xf>
    <xf numFmtId="0" fontId="4" fillId="0" borderId="63" xfId="0" applyFont="1" applyBorder="1" applyAlignment="1">
      <alignment horizontal="center" vertical="center" wrapText="1"/>
    </xf>
    <xf numFmtId="0" fontId="4" fillId="34" borderId="42" xfId="0" applyFont="1" applyFill="1" applyBorder="1" applyAlignment="1">
      <alignment horizontal="center" vertical="center" wrapText="1"/>
    </xf>
    <xf numFmtId="0" fontId="4" fillId="11" borderId="42" xfId="0" applyFont="1" applyFill="1" applyBorder="1" applyAlignment="1">
      <alignment horizontal="center" vertical="center" wrapText="1"/>
    </xf>
    <xf numFmtId="0" fontId="4" fillId="34" borderId="43" xfId="0" applyFont="1" applyFill="1" applyBorder="1" applyAlignment="1">
      <alignment horizontal="center" vertical="center" wrapText="1"/>
    </xf>
    <xf numFmtId="49" fontId="4" fillId="11" borderId="60" xfId="6" applyFont="1" applyFill="1" applyBorder="1" applyAlignment="1">
      <alignment horizontal="center" vertical="center" wrapText="1"/>
    </xf>
    <xf numFmtId="169" fontId="4" fillId="11" borderId="62" xfId="6" applyNumberFormat="1" applyFont="1" applyFill="1" applyBorder="1" applyAlignment="1">
      <alignment horizontal="center" vertical="center" wrapText="1"/>
    </xf>
    <xf numFmtId="169" fontId="4" fillId="0" borderId="60" xfId="6" applyNumberFormat="1" applyFont="1" applyFill="1" applyBorder="1" applyAlignment="1" applyProtection="1">
      <alignment horizontal="center" vertical="center" wrapText="1"/>
      <protection locked="0"/>
    </xf>
    <xf numFmtId="49" fontId="4" fillId="11" borderId="64" xfId="6" applyFont="1" applyFill="1" applyBorder="1" applyAlignment="1" applyProtection="1">
      <alignment horizontal="center" vertical="center" wrapText="1"/>
      <protection locked="0"/>
    </xf>
    <xf numFmtId="49" fontId="4" fillId="11" borderId="47" xfId="6" applyFont="1" applyFill="1" applyBorder="1" applyAlignment="1" applyProtection="1">
      <alignment horizontal="center" vertical="center" wrapText="1"/>
      <protection locked="0"/>
    </xf>
    <xf numFmtId="169" fontId="4" fillId="0" borderId="65" xfId="6" applyNumberFormat="1" applyFont="1" applyFill="1" applyBorder="1" applyAlignment="1" applyProtection="1">
      <alignment horizontal="center" vertical="center" wrapText="1"/>
      <protection locked="0"/>
    </xf>
    <xf numFmtId="49" fontId="4" fillId="0" borderId="60" xfId="6" applyFont="1" applyFill="1" applyBorder="1" applyAlignment="1" applyProtection="1">
      <alignment horizontal="center" vertical="center" wrapText="1"/>
      <protection locked="0"/>
    </xf>
    <xf numFmtId="169" fontId="5" fillId="11" borderId="60" xfId="6" applyNumberFormat="1" applyFont="1" applyFill="1" applyBorder="1" applyAlignment="1" applyProtection="1">
      <alignment horizontal="center" vertical="center" wrapText="1"/>
      <protection locked="0"/>
    </xf>
    <xf numFmtId="169" fontId="4" fillId="11" borderId="64" xfId="6"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9" fontId="4" fillId="18" borderId="12" xfId="12" applyFont="1" applyFill="1" applyBorder="1" applyAlignment="1">
      <alignment horizontal="center" vertical="center" wrapText="1"/>
    </xf>
    <xf numFmtId="9" fontId="4" fillId="31" borderId="12" xfId="12" applyFont="1" applyFill="1" applyBorder="1" applyAlignment="1">
      <alignment horizontal="center" vertical="center" wrapText="1"/>
    </xf>
    <xf numFmtId="0" fontId="4" fillId="0" borderId="24" xfId="0" applyFont="1" applyFill="1" applyBorder="1" applyAlignment="1">
      <alignment horizontal="center" vertical="center"/>
    </xf>
    <xf numFmtId="0" fontId="45" fillId="0" borderId="33" xfId="0" applyFont="1" applyBorder="1"/>
    <xf numFmtId="0" fontId="45" fillId="0" borderId="0" xfId="0" applyFont="1" applyBorder="1" applyAlignment="1">
      <alignment horizontal="center" vertical="center" wrapText="1"/>
    </xf>
    <xf numFmtId="0" fontId="45" fillId="0" borderId="0" xfId="0" applyFont="1" applyBorder="1"/>
    <xf numFmtId="9" fontId="45" fillId="18" borderId="33" xfId="0" applyNumberFormat="1" applyFont="1" applyFill="1" applyBorder="1" applyAlignment="1">
      <alignment horizontal="center" vertical="center"/>
    </xf>
    <xf numFmtId="9" fontId="5" fillId="0" borderId="2" xfId="0" applyNumberFormat="1" applyFont="1" applyFill="1" applyBorder="1" applyAlignment="1">
      <alignment horizontal="center" vertical="center" wrapText="1"/>
    </xf>
    <xf numFmtId="9" fontId="5" fillId="0" borderId="24" xfId="0" applyNumberFormat="1" applyFont="1" applyFill="1" applyBorder="1"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indent="1"/>
    </xf>
    <xf numFmtId="0" fontId="36" fillId="0" borderId="3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8" xfId="0" applyFont="1" applyBorder="1" applyAlignment="1">
      <alignment horizontal="center" vertical="center" wrapText="1"/>
    </xf>
    <xf numFmtId="0" fontId="9" fillId="9" borderId="15" xfId="0" applyFont="1" applyFill="1" applyBorder="1" applyAlignment="1">
      <alignment horizontal="center"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9" fillId="19" borderId="21" xfId="0" applyFont="1" applyFill="1" applyBorder="1" applyAlignment="1">
      <alignment horizontal="center" vertical="center"/>
    </xf>
    <xf numFmtId="0" fontId="9" fillId="19" borderId="18" xfId="0" applyFont="1" applyFill="1" applyBorder="1" applyAlignment="1">
      <alignment horizontal="center" vertical="center"/>
    </xf>
    <xf numFmtId="0" fontId="9" fillId="19" borderId="2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28" fillId="19" borderId="1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17" xfId="0" applyFont="1" applyFill="1" applyBorder="1" applyAlignment="1">
      <alignment horizontal="center" vertical="center" wrapText="1"/>
    </xf>
    <xf numFmtId="0" fontId="26" fillId="0" borderId="23" xfId="0" applyFont="1" applyBorder="1" applyAlignment="1">
      <alignment horizontal="center" vertical="center" wrapText="1"/>
    </xf>
    <xf numFmtId="0" fontId="9" fillId="20" borderId="21" xfId="0" applyFont="1" applyFill="1" applyBorder="1" applyAlignment="1">
      <alignment horizontal="center" vertical="center"/>
    </xf>
    <xf numFmtId="0" fontId="9" fillId="20" borderId="18" xfId="0" applyFont="1" applyFill="1" applyBorder="1" applyAlignment="1">
      <alignment horizontal="center" vertical="center"/>
    </xf>
    <xf numFmtId="0" fontId="9" fillId="0" borderId="0" xfId="0" applyFont="1" applyAlignment="1">
      <alignment horizontal="center" vertical="center" wrapText="1"/>
    </xf>
  </cellXfs>
  <cellStyles count="15">
    <cellStyle name="BodyStyle" xfId="6" xr:uid="{00000000-0005-0000-0000-000000000000}"/>
    <cellStyle name="Énfasis1" xfId="3" builtinId="29"/>
    <cellStyle name="HeaderStyle" xfId="5" xr:uid="{00000000-0005-0000-0000-000002000000}"/>
    <cellStyle name="Hipervínculo" xfId="10" builtinId="8"/>
    <cellStyle name="Hyperlink" xfId="14" xr:uid="{00000000-000B-0000-0000-000008000000}"/>
    <cellStyle name="Millares [0]" xfId="1" builtinId="6"/>
    <cellStyle name="Moneda" xfId="2" builtinId="4"/>
    <cellStyle name="Moneda 2" xfId="13" xr:uid="{00000000-0005-0000-0000-000006000000}"/>
    <cellStyle name="Normal" xfId="0" builtinId="0"/>
    <cellStyle name="Normal 2" xfId="9" xr:uid="{00000000-0005-0000-0000-000008000000}"/>
    <cellStyle name="Normal 2 2 2 2 2" xfId="4" xr:uid="{00000000-0005-0000-0000-000009000000}"/>
    <cellStyle name="Normal 3" xfId="7" xr:uid="{00000000-0005-0000-0000-00000A000000}"/>
    <cellStyle name="Normal 3 3" xfId="8" xr:uid="{00000000-0005-0000-0000-00000B000000}"/>
    <cellStyle name="Normal 7" xfId="11" xr:uid="{00000000-0005-0000-0000-00000C000000}"/>
    <cellStyle name="Porcentaje" xfId="12" builtinId="5"/>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4"/>
        <color theme="1"/>
        <name val="Calibri"/>
        <scheme val="minor"/>
      </font>
      <fill>
        <patternFill patternType="solid">
          <fgColor indexed="64"/>
          <bgColor theme="4" tint="0.59999389629810485"/>
        </patternFill>
      </fill>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numFmt numFmtId="13" formatCode="0%"/>
      <fill>
        <patternFill patternType="solid">
          <fgColor indexed="64"/>
          <bgColor theme="4" tint="0.79998168889431442"/>
        </patternFill>
      </fill>
      <alignment horizontal="center" vertical="cent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auto="1"/>
        </right>
        <bottom style="thin">
          <color auto="1"/>
        </bottom>
      </border>
    </dxf>
    <dxf>
      <font>
        <strike val="0"/>
        <outline val="0"/>
        <shadow val="0"/>
        <u val="none"/>
        <vertAlign val="baseline"/>
        <sz val="12"/>
        <name val="Arial"/>
        <scheme val="none"/>
      </font>
    </dxf>
    <dxf>
      <border>
        <bottom style="thin">
          <color rgb="FF000000"/>
        </bottom>
      </border>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EECFB"/>
      <color rgb="FFFDCBF3"/>
      <color rgb="FFDFB9DA"/>
      <color rgb="FF8ED09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134100" cy="1276350"/>
    <xdr:pic>
      <xdr:nvPicPr>
        <xdr:cNvPr id="2" name="Imagen 1" descr="Macintosh HD:Users:dimprenta:Desktop:Captura de pantalla 2019-01-25 a las 3.10.13 p.m..png">
          <a:extLst>
            <a:ext uri="{FF2B5EF4-FFF2-40B4-BE49-F238E27FC236}">
              <a16:creationId xmlns:a16="http://schemas.microsoft.com/office/drawing/2014/main" id="{A436AD3C-FC04-4571-A8A8-40A9C73915C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6134100" cy="1276350"/>
        </a:xfrm>
        <a:prstGeom prst="rect">
          <a:avLst/>
        </a:prstGeom>
        <a:noFill/>
        <a:ln>
          <a:noFill/>
        </a:ln>
        <a:extLst>
          <a:ext uri="{53640926-AAD7-44D8-BBD7-CCE9431645EC}">
            <a14:shadowObscured xmlns:a14="http://schemas.microsoft.com/office/drawing/2010/main"/>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Angie Paola Jara Rubiano" id="{EDE20501-534D-4DCA-8B90-7213CE869D4F}" userId="S::ajara@inci.gov.co::40695aef-e6f1-4bbc-a9a2-cefff83fd5b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H2:AM227" totalsRowShown="0" headerRowDxfId="89" dataDxfId="87" headerRowBorderDxfId="88" tableBorderDxfId="86">
  <autoFilter ref="H2:AM227" xr:uid="{00000000-0009-0000-0100-000003000000}"/>
  <tableColumns count="32">
    <tableColumn id="1" xr3:uid="{00000000-0010-0000-0000-000001000000}" name="Proyecto de inversión" dataDxfId="85"/>
    <tableColumn id="2" xr3:uid="{00000000-0010-0000-0000-000002000000}" name="Código Producto del Proyecto o Código plan de adquisiciones" dataDxfId="84"/>
    <tableColumn id="3" xr3:uid="{00000000-0010-0000-0000-000003000000}" name="Proceso Responsable" dataDxfId="83"/>
    <tableColumn id="4" xr3:uid="{00000000-0010-0000-0000-000004000000}" name="Grupo de trabajo y/o proceso" dataDxfId="82" dataCellStyle="BodyStyle"/>
    <tableColumn id="8" xr3:uid="{00000000-0010-0000-0000-000008000000}" name="Producto" dataDxfId="81"/>
    <tableColumn id="5" xr3:uid="{00000000-0010-0000-0000-000005000000}" name="Descripción Meta Plan Estratégico 2023-2026" dataDxfId="80"/>
    <tableColumn id="7" xr3:uid="{00000000-0010-0000-0000-000007000000}" name="Meta Plan Estratégico" dataDxfId="79"/>
    <tableColumn id="15" xr3:uid="{00000000-0010-0000-0000-00000F000000}" name="Descripción actividad 2024" dataDxfId="78"/>
    <tableColumn id="11" xr3:uid="{00000000-0010-0000-0000-00000B000000}" name="Meta Actividad 2024" dataDxfId="77"/>
    <tableColumn id="9" xr3:uid="{00000000-0010-0000-0000-000009000000}" name="Peso Porcentual de la Actividad en relación con la Meta " dataDxfId="76"/>
    <tableColumn id="10" xr3:uid="{00000000-0010-0000-0000-00000A000000}" name="Indicador Eficacia de cada actividad" dataDxfId="75"/>
    <tableColumn id="12" xr3:uid="{00000000-0010-0000-0000-00000C000000}" name="Fecha Inicio - reporte de la actividad" dataDxfId="74" dataCellStyle="BodyStyle"/>
    <tableColumn id="13" xr3:uid="{00000000-0010-0000-0000-00000D000000}" name="Fecha Fin de la actividad" dataDxfId="73" dataCellStyle="BodyStyle"/>
    <tableColumn id="6" xr3:uid="{00000000-0010-0000-0000-000006000000}" name="Descripción logros y avances ENERO" dataDxfId="72"/>
    <tableColumn id="14" xr3:uid="{00000000-0010-0000-0000-00000E000000}" name="EVIDENCIA ENERO" dataDxfId="71"/>
    <tableColumn id="16" xr3:uid="{00000000-0010-0000-0000-000010000000}" name="TOTAL AVANCE CUANTITATIVO ENERO" dataDxfId="70"/>
    <tableColumn id="17" xr3:uid="{00000000-0010-0000-0000-000011000000}" name="Descripción logros y avances del febrero " dataDxfId="69"/>
    <tableColumn id="18" xr3:uid="{00000000-0010-0000-0000-000012000000}" name="EVIDENCIA FEBRERO" dataDxfId="68"/>
    <tableColumn id="19" xr3:uid="{00000000-0010-0000-0000-000013000000}" name="TOTAL AVANCE CUANTITATIVO FEBRERO" dataDxfId="67"/>
    <tableColumn id="20" xr3:uid="{00000000-0010-0000-0000-000014000000}" name="Descripción logros y avances del marzo" dataDxfId="66"/>
    <tableColumn id="21" xr3:uid="{00000000-0010-0000-0000-000015000000}" name="EVIDENCIA MARZO" dataDxfId="65"/>
    <tableColumn id="22" xr3:uid="{00000000-0010-0000-0000-000016000000}" name="TOTAL AVANCE CUANTITATIVO MARZO" dataDxfId="64"/>
    <tableColumn id="30" xr3:uid="{00000000-0010-0000-0000-00001E000000}" name="Descripción logros y avances abril" dataDxfId="63"/>
    <tableColumn id="29" xr3:uid="{00000000-0010-0000-0000-00001D000000}" name="EVIDENCIA ABRIL" dataDxfId="62"/>
    <tableColumn id="28" xr3:uid="{00000000-0010-0000-0000-00001C000000}" name="TOTAL AVANCE CUANTITATIVO ABRIL" dataDxfId="61"/>
    <tableColumn id="31" xr3:uid="{00000000-0010-0000-0000-00001F000000}" name="Descripción logros y avances MAYO" dataDxfId="60"/>
    <tableColumn id="32" xr3:uid="{00000000-0010-0000-0000-000020000000}" name="EVIDENCIA MAYO" dataDxfId="59"/>
    <tableColumn id="33" xr3:uid="{00000000-0010-0000-0000-000021000000}" name="TOTAL AVANCE CUANTITATIVO MAYO" dataDxfId="58"/>
    <tableColumn id="27" xr3:uid="{00000000-0010-0000-0000-00001B000000}" name="Descripción logros y avances MAYO2" dataDxfId="57"/>
    <tableColumn id="26" xr3:uid="{00000000-0010-0000-0000-00001A000000}" name="EVIDENCIA JUNIO" dataDxfId="56"/>
    <tableColumn id="25" xr3:uid="{00000000-0010-0000-0000-000019000000}" name="TOTAL AVANCE CUANTITATIVO JUNIO" dataDxfId="55"/>
    <tableColumn id="23" xr3:uid="{00000000-0010-0000-0000-000017000000}" name="TOTAL A LA FECHA " dataDxfId="54">
      <calculatedColumnFormula>SUM(Tabla3[[#This Row],[TOTAL AVANCE CUANTITATIVO ENERO]]+Tabla3[[#This Row],[TOTAL AVANCE CUANTITATIVO FEBRERO]]+Tabla3[[#This Row],[TOTAL AVANCE CUANTITATIVO MARZO]]+Tabla3[[#This Row],[TOTAL AVANCE CUANTITATIVO ABRIL]]+Tabla3[[#This Row],[TOTAL AVANCE CUANTITATIVO MAYO]]+Tabla3[[#This Row],[TOTAL AVANCE CUANTITATIVO JUNIO]])</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I99" totalsRowShown="0" headerRowDxfId="49" tableBorderDxfId="48">
  <autoFilter ref="A1:I99" xr:uid="{00000000-0009-0000-0100-000002000000}"/>
  <tableColumns count="9">
    <tableColumn id="1" xr3:uid="{00000000-0010-0000-0100-000001000000}" name="Meta" dataDxfId="47"/>
    <tableColumn id="2" xr3:uid="{00000000-0010-0000-0100-000002000000}" name="Departamento" dataDxfId="46"/>
    <tableColumn id="3" xr3:uid="{00000000-0010-0000-0100-000003000000}" name="Municipio" dataDxfId="45"/>
    <tableColumn id="4" xr3:uid="{00000000-0010-0000-0100-000004000000}" name="Nombre Servidor público" dataDxfId="44"/>
    <tableColumn id="5" xr3:uid="{00000000-0010-0000-0100-000005000000}" name="Viáticos" dataDxfId="43"/>
    <tableColumn id="6" xr3:uid="{00000000-0010-0000-0100-000006000000}" name="# días" dataDxfId="42"/>
    <tableColumn id="7" xr3:uid="{00000000-0010-0000-0100-000007000000}" name="SUBTOTAL Viaticos" dataDxfId="41">
      <calculatedColumnFormula>+Tabla2[[#This Row],[Viáticos]]*Tabla2[[#This Row],['# días]]</calculatedColumnFormula>
    </tableColumn>
    <tableColumn id="8" xr3:uid="{00000000-0010-0000-0100-000008000000}" name="Tiquete Aereo" dataDxfId="40"/>
    <tableColumn id="9" xr3:uid="{00000000-0010-0000-0100-000009000000}" name="Tiquete Terrestre"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N20" totalsRowShown="0" headerRowDxfId="38" headerRowBorderDxfId="37" tableBorderDxfId="36" totalsRowBorderDxfId="35">
  <autoFilter ref="A1:N20" xr:uid="{00000000-0009-0000-0100-000004000000}"/>
  <tableColumns count="14">
    <tableColumn id="1" xr3:uid="{00000000-0010-0000-0200-000001000000}" name="Meta" dataDxfId="34"/>
    <tableColumn id="2" xr3:uid="{00000000-0010-0000-0200-000002000000}" name="Objeto del Evento" dataDxfId="33"/>
    <tableColumn id="3" xr3:uid="{00000000-0010-0000-0200-000003000000}" name="Cantidad de personas" dataDxfId="32"/>
    <tableColumn id="4" xr3:uid="{00000000-0010-0000-0200-000004000000}" name="Valor refrigerio (Unidad)" dataDxfId="31"/>
    <tableColumn id="5" xr3:uid="{00000000-0010-0000-0200-000005000000}" name="Número de refrigerios por persona" dataDxfId="30"/>
    <tableColumn id="6" xr3:uid="{00000000-0010-0000-0200-000006000000}" name="Valor Total Refrigerios para evento" dataDxfId="29"/>
    <tableColumn id="7" xr3:uid="{00000000-0010-0000-0200-000007000000}" name="Valor almuerzo (Unidad)" dataDxfId="28"/>
    <tableColumn id="8" xr3:uid="{00000000-0010-0000-0200-000008000000}" name="Número de almuerzos por persona" dataDxfId="27"/>
    <tableColumn id="9" xr3:uid="{00000000-0010-0000-0200-000009000000}" name="Valor total almuerzo para evento" dataDxfId="26"/>
    <tableColumn id="10" xr3:uid="{00000000-0010-0000-0200-00000A000000}" name="Valor Tiquetes aéreos para eventos en caso de invitados" dataDxfId="25"/>
    <tableColumn id="11" xr3:uid="{00000000-0010-0000-0200-00000B000000}" name="Valor hospedaje para eventos en caso de invitados" dataDxfId="24"/>
    <tableColumn id="12" xr3:uid="{00000000-0010-0000-0200-00000C000000}" name="Valor hospedaje y almuerzo" dataDxfId="23"/>
    <tableColumn id="13" xr3:uid="{00000000-0010-0000-0200-00000D000000}" name="Descripción Materiales para eventos que lo requieran" dataDxfId="22"/>
    <tableColumn id="14" xr3:uid="{00000000-0010-0000-0200-00000E000000}" name="Cantidad de Materiale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3:F18" totalsRowShown="0" headerRowDxfId="20" dataDxfId="18" headerRowBorderDxfId="19" tableBorderDxfId="17" totalsRowBorderDxfId="16">
  <autoFilter ref="B3:F18" xr:uid="{00000000-0009-0000-0100-000005000000}"/>
  <tableColumns count="5">
    <tableColumn id="1" xr3:uid="{00000000-0010-0000-0300-000001000000}" name="META" dataDxfId="15"/>
    <tableColumn id="2" xr3:uid="{00000000-0010-0000-0300-000002000000}" name="2019" dataDxfId="14"/>
    <tableColumn id="3" xr3:uid="{00000000-0010-0000-0300-000003000000}" name="2020" dataDxfId="13"/>
    <tableColumn id="4" xr3:uid="{00000000-0010-0000-0300-000004000000}" name="2021" dataDxfId="12"/>
    <tableColumn id="5" xr3:uid="{00000000-0010-0000-0300-000005000000}" name="2022" dataDxfId="1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I3:M12" totalsRowShown="0" headerRowDxfId="10" headerRowBorderDxfId="9" tableBorderDxfId="8">
  <autoFilter ref="I3:M12" xr:uid="{00000000-0009-0000-0100-000006000000}"/>
  <tableColumns count="5">
    <tableColumn id="1" xr3:uid="{00000000-0010-0000-0400-000001000000}" name="METAS"/>
    <tableColumn id="2" xr3:uid="{00000000-0010-0000-0400-000002000000}" name="2019"/>
    <tableColumn id="3" xr3:uid="{00000000-0010-0000-0400-000003000000}" name="2020"/>
    <tableColumn id="4" xr3:uid="{00000000-0010-0000-0400-000004000000}" name="2021"/>
    <tableColumn id="5" xr3:uid="{00000000-0010-0000-0400-000005000000}" name="202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2:C10" totalsRowShown="0" headerRowDxfId="7" dataDxfId="6">
  <autoFilter ref="A2:C10" xr:uid="{00000000-0009-0000-0100-000001000000}"/>
  <tableColumns count="3">
    <tableColumn id="2" xr3:uid="{00000000-0010-0000-0500-000002000000}" name="SALARIO DESDE" dataDxfId="5"/>
    <tableColumn id="4" xr3:uid="{00000000-0010-0000-0500-000004000000}" name="SALARIO HASTA" dataDxfId="4"/>
    <tableColumn id="6" xr3:uid="{00000000-0010-0000-0500-000006000000}" name="VALOR VIÁTICOS"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05" dT="2024-06-21T20:31:03.46" personId="{EDE20501-534D-4DCA-8B90-7213CE869D4F}" id="{5CB2C7BD-A2D9-4975-9C97-EC1FF552CCF2}">
    <text>revisar histórico y ajustar meta cuatrenio</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institutonacionalparaciegos-my.sharepoint.com/:f:/g/personal/csupanteve_inci_gov_co/EoaNJc1WT_lCgzMeKaAA4S4ByPFd3L2Xtg-QJufZnpkO9Q?e=XvvOSK" TargetMode="External"/><Relationship Id="rId18" Type="http://schemas.openxmlformats.org/officeDocument/2006/relationships/hyperlink" Target="https://institutonacionalparaciegos-my.sharepoint.com/:x:/g/personal/csupanteve_inci_gov_co/EZIRwB4b7hVDsJPqnMhkvTQBqjmWF9lqHo539ftNrr0uTQ?e=WeHOVZ" TargetMode="External"/><Relationship Id="rId26" Type="http://schemas.openxmlformats.org/officeDocument/2006/relationships/hyperlink" Target="https://www.inci.gov.co/transparencia/plan-de-accion" TargetMode="External"/><Relationship Id="rId39" Type="http://schemas.openxmlformats.org/officeDocument/2006/relationships/table" Target="../tables/table1.xml"/><Relationship Id="rId21" Type="http://schemas.openxmlformats.org/officeDocument/2006/relationships/hyperlink" Target="https://institutonacionalparaciegos-my.sharepoint.com/:x:/g/personal/csupanteve_inci_gov_co/ETRYpJJLtipBnU5uBYO1a5cBbEgVaOxqSkV4UyeuEr6unA?e=1AlaFN" TargetMode="External"/><Relationship Id="rId34" Type="http://schemas.openxmlformats.org/officeDocument/2006/relationships/hyperlink" Target="https://institutonacionalparaciegos-my.sharepoint.com/:f:/g/personal/ebeltran_inci_gov_co/EpGoXaki6vZNqwiU3U108CgB8f1GGFNbNINamL16kq9Xsg?e=2aQs0V" TargetMode="External"/><Relationship Id="rId7" Type="http://schemas.openxmlformats.org/officeDocument/2006/relationships/hyperlink" Target="https://institutonacionalparaciegos-my.sharepoint.com/:f:/g/personal/csupanteve_inci_gov_co/EtVtIGswcZ9LhThQCBewAl0BHeF1UzrGJGfrh35WWS2SZw?e=k8apK5" TargetMode="External"/><Relationship Id="rId2" Type="http://schemas.openxmlformats.org/officeDocument/2006/relationships/hyperlink" Target="https://institutonacionalparaciegos-my.sharepoint.com/:f:/g/personal/csupanteve_inci_gov_co/EtVtIGswcZ9LhThQCBewAl0BHeF1UzrGJGfrh35WWS2SZw?e=k8apK5" TargetMode="External"/><Relationship Id="rId16" Type="http://schemas.openxmlformats.org/officeDocument/2006/relationships/hyperlink" Target="https://institutonacionalparaciegos-my.sharepoint.com/:x:/g/personal/csupanteve_inci_gov_co/EZIRwB4b7hVDsJPqnMhkvTQBqjmWF9lqHo539ftNrr0uTQ?e=WeHOVZ" TargetMode="External"/><Relationship Id="rId20" Type="http://schemas.openxmlformats.org/officeDocument/2006/relationships/hyperlink" Target="https://institutonacionalparaciegos-my.sharepoint.com/:f:/g/personal/csupanteve_inci_gov_co/Ehztwbxm8CNLktCvquHuLTYBSl9ce_1AcnXLAurrZUhmig?e=xy2SVP" TargetMode="External"/><Relationship Id="rId29" Type="http://schemas.openxmlformats.org/officeDocument/2006/relationships/hyperlink" Target="https://institutonacionalparaciegos-my.sharepoint.com/:f:/g/personal/csupanteve_inci_gov_co/ErrI2edulj1CuCJ4eb4HWfwBwf4VYBuHiONBYigL0ywU_A?e=OFqcwx" TargetMode="External"/><Relationship Id="rId41" Type="http://schemas.microsoft.com/office/2017/10/relationships/threadedComment" Target="../threadedComments/threadedComment1.xml"/><Relationship Id="rId1" Type="http://schemas.openxmlformats.org/officeDocument/2006/relationships/hyperlink" Target="https://institutonacionalparaciegos-my.sharepoint.com/:f:/g/personal/csupanteve_inci_gov_co/Eg5M4GB6K_FApAteRt_i9cwBRJh7JDuAU5fqkgpHHfXCKg?e=sOjrkZ" TargetMode="External"/><Relationship Id="rId6" Type="http://schemas.openxmlformats.org/officeDocument/2006/relationships/hyperlink" Target="https://institutonacionalparaciegos-my.sharepoint.com/:f:/g/personal/csupanteve_inci_gov_co/EtVtIGswcZ9LhThQCBewAl0BHeF1UzrGJGfrh35WWS2SZw?e=k8apK5" TargetMode="External"/><Relationship Id="rId11" Type="http://schemas.openxmlformats.org/officeDocument/2006/relationships/hyperlink" Target="https://institutonacionalparaciegos-my.sharepoint.com/:f:/g/personal/csupanteve_inci_gov_co/EoaNJc1WT_lCgzMeKaAA4S4ByPFd3L2Xtg-QJufZnpkO9Q?e=XvvOSK" TargetMode="External"/><Relationship Id="rId24" Type="http://schemas.openxmlformats.org/officeDocument/2006/relationships/hyperlink" Target="https://institutonacionalparaciegos-my.sharepoint.com/:f:/g/personal/csupanteve_inci_gov_co/EoKtgAYSxo9Ds4G32wAZ24gBLIqgTPSE_4XCMfH_NH-NAQ?e=2Yyx2M" TargetMode="External"/><Relationship Id="rId32" Type="http://schemas.openxmlformats.org/officeDocument/2006/relationships/hyperlink" Target="https://institutonacionalparaciegos-my.sharepoint.com/:f:/r/personal/ebeltran_inci_gov_co/Documents/Equipo%20Accesibilidad/2024/Reporte%20plan%20de%20acci%C3%B3n/Accesibilidad%20digital/2.%20Febrero/5.%20Asesorar%20a%20entidades%20p%C3%BAblicas%20y%20privadas?csf=1&amp;web=1&amp;e=uM1t2P" TargetMode="External"/><Relationship Id="rId37" Type="http://schemas.openxmlformats.org/officeDocument/2006/relationships/drawing" Target="../drawings/drawing1.xml"/><Relationship Id="rId40" Type="http://schemas.openxmlformats.org/officeDocument/2006/relationships/comments" Target="../comments1.xml"/><Relationship Id="rId5" Type="http://schemas.openxmlformats.org/officeDocument/2006/relationships/hyperlink" Target="https://institutonacionalparaciegos-my.sharepoint.com/:f:/g/personal/csupanteve_inci_gov_co/EtVtIGswcZ9LhThQCBewAl0BHeF1UzrGJGfrh35WWS2SZw?e=k8apK5" TargetMode="External"/><Relationship Id="rId15" Type="http://schemas.openxmlformats.org/officeDocument/2006/relationships/hyperlink" Target="https://institutonacionalparaciegos-my.sharepoint.com/:x:/g/personal/csupanteve_inci_gov_co/EZIRwB4b7hVDsJPqnMhkvTQBqjmWF9lqHo539ftNrr0uTQ?e=WeHOVZ" TargetMode="External"/><Relationship Id="rId23" Type="http://schemas.openxmlformats.org/officeDocument/2006/relationships/hyperlink" Target="https://institutonacionalparaciegos-my.sharepoint.com/:f:/g/personal/csupanteve_inci_gov_co/EnPFXrqEB3xPo1HegeTaL8EBfJREuE3190YYR-Nu4CI8Mg?e=P43pxd" TargetMode="External"/><Relationship Id="rId28" Type="http://schemas.openxmlformats.org/officeDocument/2006/relationships/hyperlink" Target="https://www.inci.gov.co/transparencia/plan-de-accion" TargetMode="External"/><Relationship Id="rId36" Type="http://schemas.openxmlformats.org/officeDocument/2006/relationships/printerSettings" Target="../printerSettings/printerSettings1.bin"/><Relationship Id="rId10" Type="http://schemas.openxmlformats.org/officeDocument/2006/relationships/hyperlink" Target="https://institutonacionalparaciegos-my.sharepoint.com/:f:/g/personal/csupanteve_inci_gov_co/EoaNJc1WT_lCgzMeKaAA4S4ByPFd3L2Xtg-QJufZnpkO9Q?e=XvvOSK" TargetMode="External"/><Relationship Id="rId19" Type="http://schemas.openxmlformats.org/officeDocument/2006/relationships/hyperlink" Target="https://institutonacionalparaciegos-my.sharepoint.com/:x:/g/personal/csupanteve_inci_gov_co/EZIRwB4b7hVDsJPqnMhkvTQBqjmWF9lqHo539ftNrr0uTQ?e=WeHOVZ" TargetMode="External"/><Relationship Id="rId31" Type="http://schemas.openxmlformats.org/officeDocument/2006/relationships/hyperlink" Target="https://institutonacionalparaciegos-my.sharepoint.com/:f:/r/personal/ebeltran_inci_gov_co/Documents/Equipo%20Accesibilidad/2024/Reporte%20plan%20de%20acci%C3%B3n/Tecnolog%C3%ADas/1.%20Enero?csf=1&amp;web=1&amp;e=hduirl" TargetMode="External"/><Relationship Id="rId4" Type="http://schemas.openxmlformats.org/officeDocument/2006/relationships/hyperlink" Target="https://institutonacionalparaciegos-my.sharepoint.com/:f:/g/personal/csupanteve_inci_gov_co/EtVtIGswcZ9LhThQCBewAl0BHeF1UzrGJGfrh35WWS2SZw?e=k8apK5" TargetMode="External"/><Relationship Id="rId9" Type="http://schemas.openxmlformats.org/officeDocument/2006/relationships/hyperlink" Target="https://institutonacionalparaciegos-my.sharepoint.com/:f:/g/personal/csupanteve_inci_gov_co/EoaNJc1WT_lCgzMeKaAA4S4ByPFd3L2Xtg-QJufZnpkO9Q?e=XvvOSK" TargetMode="External"/><Relationship Id="rId14" Type="http://schemas.openxmlformats.org/officeDocument/2006/relationships/hyperlink" Target="https://institutonacionalparaciegos-my.sharepoint.com/:x:/g/personal/csupanteve_inci_gov_co/EZIRwB4b7hVDsJPqnMhkvTQBqjmWF9lqHo539ftNrr0uTQ?e=WeHOVZ" TargetMode="External"/><Relationship Id="rId22" Type="http://schemas.openxmlformats.org/officeDocument/2006/relationships/hyperlink" Target="https://institutonacionalparaciegos-my.sharepoint.com/:x:/g/personal/csupanteve_inci_gov_co/EY-mcTxK4_VOpq5tdv7sb9UB4rdbnC5nrljOoT1NsamBag?e=PEPPPY" TargetMode="External"/><Relationship Id="rId27" Type="http://schemas.openxmlformats.org/officeDocument/2006/relationships/hyperlink" Target="https://www.inci.gov.co/transparencia/plan-de-accion" TargetMode="External"/><Relationship Id="rId30" Type="http://schemas.openxmlformats.org/officeDocument/2006/relationships/hyperlink" Target="https://www.inci.gov.co/transparencia/plan-de-accion" TargetMode="External"/><Relationship Id="rId35" Type="http://schemas.openxmlformats.org/officeDocument/2006/relationships/hyperlink" Target="https://www.youtube.com/watch?v=ULVkIWERplQ" TargetMode="External"/><Relationship Id="rId8" Type="http://schemas.openxmlformats.org/officeDocument/2006/relationships/hyperlink" Target="https://institutonacionalparaciegos-my.sharepoint.com/:f:/g/personal/csupanteve_inci_gov_co/EoaNJc1WT_lCgzMeKaAA4S4ByPFd3L2Xtg-QJufZnpkO9Q?e=MyUxDc" TargetMode="External"/><Relationship Id="rId3" Type="http://schemas.openxmlformats.org/officeDocument/2006/relationships/hyperlink" Target="https://institutonacionalparaciegos-my.sharepoint.com/:x:/g/personal/csupanteve_inci_gov_co/EdgQjMlBExJGtFyL4W3hpgcBlutBhhbBWQJNKwByO0NqAQ?e=VO5AEe" TargetMode="External"/><Relationship Id="rId12" Type="http://schemas.openxmlformats.org/officeDocument/2006/relationships/hyperlink" Target="https://institutonacionalparaciegos-my.sharepoint.com/:f:/g/personal/csupanteve_inci_gov_co/EoaNJc1WT_lCgzMeKaAA4S4ByPFd3L2Xtg-QJufZnpkO9Q?e=XvvOSK" TargetMode="External"/><Relationship Id="rId17" Type="http://schemas.openxmlformats.org/officeDocument/2006/relationships/hyperlink" Target="https://institutonacionalparaciegos-my.sharepoint.com/:x:/g/personal/csupanteve_inci_gov_co/EZIRwB4b7hVDsJPqnMhkvTQBqjmWF9lqHo539ftNrr0uTQ?e=WeHOVZ" TargetMode="External"/><Relationship Id="rId25" Type="http://schemas.openxmlformats.org/officeDocument/2006/relationships/hyperlink" Target="https://institutonacionalparaciegos-my.sharepoint.com/:f:/g/personal/csupanteve_inci_gov_co/EsIbBWNzMSxEvp9CPT-1EQMBXCU9c0rwq_M9N5gJVJR1_g?e=gILJKZ" TargetMode="External"/><Relationship Id="rId33" Type="http://schemas.openxmlformats.org/officeDocument/2006/relationships/hyperlink" Target="https://institutonacionalparaciegos-my.sharepoint.com/:f:/g/personal/csupanteve_inci_gov_co/EkwNrzdS9pNJsP30jloZiiIBTsVLiyg_KtbPhWNJ1hRbzw?e=Mlc5xF" TargetMode="External"/><Relationship Id="rId38"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hyperlink" Target="mailto:direccioninci@inci.gov.co" TargetMode="External"/><Relationship Id="rId2" Type="http://schemas.openxmlformats.org/officeDocument/2006/relationships/hyperlink" Target="mailto:secretariageneral@inci.gov.co" TargetMode="External"/><Relationship Id="rId1" Type="http://schemas.openxmlformats.org/officeDocument/2006/relationships/hyperlink" Target="mailto:subdireccion@inci.gov.co" TargetMode="External"/><Relationship Id="rId5" Type="http://schemas.openxmlformats.org/officeDocument/2006/relationships/hyperlink" Target="mailto:planeacion@inci.gov.co" TargetMode="External"/><Relationship Id="rId4" Type="http://schemas.openxmlformats.org/officeDocument/2006/relationships/hyperlink" Target="mailto:juridica@inci.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2"/>
  <sheetViews>
    <sheetView showGridLines="0" tabSelected="1" topLeftCell="D31" zoomScale="50" zoomScaleNormal="50" workbookViewId="0">
      <selection activeCell="M34" sqref="M34"/>
    </sheetView>
  </sheetViews>
  <sheetFormatPr baseColWidth="10" defaultColWidth="11.5703125" defaultRowHeight="0" customHeight="1" zeroHeight="1"/>
  <cols>
    <col min="1" max="1" width="42.85546875" customWidth="1"/>
    <col min="2" max="2" width="84.140625" customWidth="1"/>
    <col min="3" max="3" width="48.85546875" customWidth="1"/>
    <col min="4" max="4" width="45" customWidth="1"/>
    <col min="5" max="5" width="29.28515625" customWidth="1"/>
    <col min="6" max="6" width="55.28515625" customWidth="1"/>
    <col min="7" max="7" width="37.5703125" customWidth="1"/>
    <col min="8" max="8" width="34.140625" customWidth="1"/>
    <col min="9" max="9" width="27.28515625" customWidth="1"/>
    <col min="10" max="10" width="27" customWidth="1"/>
    <col min="11" max="11" width="29.7109375" customWidth="1"/>
    <col min="12" max="12" width="42.42578125" style="47" customWidth="1"/>
    <col min="13" max="13" width="48.5703125" customWidth="1"/>
    <col min="14" max="14" width="21.28515625" customWidth="1"/>
    <col min="15" max="15" width="63.28515625" style="47" customWidth="1"/>
    <col min="16" max="16" width="27.85546875" style="47" customWidth="1"/>
    <col min="17" max="17" width="31.140625" customWidth="1"/>
    <col min="18" max="18" width="34" style="47" customWidth="1"/>
    <col min="19" max="19" width="35.7109375" customWidth="1"/>
    <col min="20" max="20" width="27.7109375" style="625" customWidth="1"/>
    <col min="21" max="21" width="48.7109375" hidden="1" customWidth="1"/>
    <col min="22" max="22" width="30.5703125" hidden="1" customWidth="1"/>
    <col min="23" max="23" width="24.5703125" hidden="1" customWidth="1"/>
    <col min="24" max="24" width="57.85546875" hidden="1" customWidth="1"/>
    <col min="25" max="25" width="36.7109375" hidden="1" customWidth="1"/>
    <col min="26" max="26" width="24.5703125" hidden="1" customWidth="1"/>
    <col min="27" max="27" width="43.7109375" hidden="1" customWidth="1"/>
    <col min="28" max="28" width="46.85546875" hidden="1" customWidth="1"/>
    <col min="29" max="35" width="37.5703125" hidden="1" customWidth="1"/>
    <col min="36" max="36" width="46.5703125" hidden="1" customWidth="1"/>
    <col min="37" max="38" width="37.5703125" hidden="1" customWidth="1"/>
    <col min="39" max="39" width="40.28515625" style="494" hidden="1" customWidth="1"/>
    <col min="40" max="40" width="90.28515625" style="66" hidden="1" customWidth="1"/>
    <col min="41" max="41" width="36.140625" style="116" hidden="1" customWidth="1"/>
    <col min="42" max="42" width="32.42578125" hidden="1" customWidth="1"/>
    <col min="43" max="43" width="34.28515625" hidden="1" customWidth="1"/>
    <col min="44" max="44" width="28.140625" hidden="1" customWidth="1"/>
  </cols>
  <sheetData>
    <row r="1" spans="1:44" ht="124.5" customHeight="1">
      <c r="C1" s="667" t="s">
        <v>1226</v>
      </c>
      <c r="D1" s="667"/>
      <c r="E1" s="667"/>
      <c r="F1" s="667"/>
      <c r="G1" s="667"/>
      <c r="H1" s="667"/>
      <c r="I1" s="667"/>
      <c r="J1" s="667"/>
      <c r="K1" s="667"/>
      <c r="L1" s="667"/>
      <c r="M1" s="667"/>
      <c r="N1" s="667"/>
      <c r="O1" s="667"/>
      <c r="P1" s="667"/>
      <c r="Q1" s="667"/>
      <c r="R1" s="667"/>
      <c r="S1" s="667"/>
      <c r="T1" s="668"/>
      <c r="W1" s="47"/>
      <c r="AN1" s="361"/>
    </row>
    <row r="2" spans="1:44" s="88" customFormat="1" ht="133.5" customHeight="1">
      <c r="A2" s="211" t="s">
        <v>0</v>
      </c>
      <c r="B2" s="212" t="s">
        <v>1</v>
      </c>
      <c r="C2" s="212" t="s">
        <v>2</v>
      </c>
      <c r="D2" s="212" t="s">
        <v>3</v>
      </c>
      <c r="E2" s="213" t="s">
        <v>4</v>
      </c>
      <c r="F2" s="212" t="s">
        <v>5</v>
      </c>
      <c r="G2" s="313" t="s">
        <v>6</v>
      </c>
      <c r="H2" s="315" t="s">
        <v>7</v>
      </c>
      <c r="I2" s="315" t="s">
        <v>8</v>
      </c>
      <c r="J2" s="316" t="s">
        <v>9</v>
      </c>
      <c r="K2" s="316" t="s">
        <v>10</v>
      </c>
      <c r="L2" s="315" t="s">
        <v>11</v>
      </c>
      <c r="M2" s="317" t="s">
        <v>12</v>
      </c>
      <c r="N2" s="318" t="s">
        <v>981</v>
      </c>
      <c r="O2" s="317" t="s">
        <v>13</v>
      </c>
      <c r="P2" s="319" t="s">
        <v>1222</v>
      </c>
      <c r="Q2" s="320" t="s">
        <v>14</v>
      </c>
      <c r="R2" s="319" t="s">
        <v>15</v>
      </c>
      <c r="S2" s="317" t="s">
        <v>16</v>
      </c>
      <c r="T2" s="448" t="s">
        <v>17</v>
      </c>
      <c r="U2" s="399" t="s">
        <v>18</v>
      </c>
      <c r="V2" s="399" t="s">
        <v>19</v>
      </c>
      <c r="W2" s="399" t="s">
        <v>20</v>
      </c>
      <c r="X2" s="399" t="s">
        <v>21</v>
      </c>
      <c r="Y2" s="399" t="s">
        <v>22</v>
      </c>
      <c r="Z2" s="399" t="s">
        <v>23</v>
      </c>
      <c r="AA2" s="399" t="s">
        <v>24</v>
      </c>
      <c r="AB2" s="399" t="s">
        <v>25</v>
      </c>
      <c r="AC2" s="399" t="s">
        <v>26</v>
      </c>
      <c r="AD2" s="399" t="s">
        <v>27</v>
      </c>
      <c r="AE2" s="399" t="s">
        <v>28</v>
      </c>
      <c r="AF2" s="399" t="s">
        <v>29</v>
      </c>
      <c r="AG2" s="399" t="s">
        <v>30</v>
      </c>
      <c r="AH2" s="399" t="s">
        <v>31</v>
      </c>
      <c r="AI2" s="399" t="s">
        <v>32</v>
      </c>
      <c r="AJ2" s="399" t="s">
        <v>33</v>
      </c>
      <c r="AK2" s="399" t="s">
        <v>34</v>
      </c>
      <c r="AL2" s="399" t="s">
        <v>35</v>
      </c>
      <c r="AM2" s="495" t="s">
        <v>36</v>
      </c>
      <c r="AN2" s="351" t="s">
        <v>37</v>
      </c>
      <c r="AO2" s="399" t="s">
        <v>38</v>
      </c>
      <c r="AP2" s="399" t="s">
        <v>39</v>
      </c>
      <c r="AQ2" s="399" t="s">
        <v>40</v>
      </c>
      <c r="AR2" s="399" t="s">
        <v>41</v>
      </c>
    </row>
    <row r="3" spans="1:44" s="88" customFormat="1" ht="177" customHeight="1">
      <c r="A3" s="214" t="s">
        <v>42</v>
      </c>
      <c r="B3" s="127" t="s">
        <v>43</v>
      </c>
      <c r="C3" s="127" t="s">
        <v>44</v>
      </c>
      <c r="D3" s="127" t="s">
        <v>45</v>
      </c>
      <c r="E3" s="127" t="s">
        <v>46</v>
      </c>
      <c r="F3" s="127" t="s">
        <v>47</v>
      </c>
      <c r="G3" s="127" t="s">
        <v>48</v>
      </c>
      <c r="H3" s="166" t="s">
        <v>49</v>
      </c>
      <c r="I3" s="47" t="s">
        <v>50</v>
      </c>
      <c r="J3" s="314" t="s">
        <v>51</v>
      </c>
      <c r="K3" s="219" t="s">
        <v>52</v>
      </c>
      <c r="L3" s="309" t="s">
        <v>53</v>
      </c>
      <c r="M3" s="310" t="s">
        <v>54</v>
      </c>
      <c r="N3" s="311" t="s">
        <v>915</v>
      </c>
      <c r="O3" s="307" t="s">
        <v>55</v>
      </c>
      <c r="P3" s="312">
        <v>2</v>
      </c>
      <c r="Q3" s="249">
        <v>0.1</v>
      </c>
      <c r="R3" s="307" t="s">
        <v>56</v>
      </c>
      <c r="S3" s="308" t="s">
        <v>57</v>
      </c>
      <c r="T3" s="398" t="s">
        <v>58</v>
      </c>
      <c r="U3" s="402" t="s">
        <v>59</v>
      </c>
      <c r="V3" s="357" t="s">
        <v>60</v>
      </c>
      <c r="W3" s="331"/>
      <c r="X3" s="376" t="s">
        <v>59</v>
      </c>
      <c r="Y3" s="357" t="s">
        <v>60</v>
      </c>
      <c r="Z3" s="331"/>
      <c r="AA3" s="376" t="s">
        <v>59</v>
      </c>
      <c r="AB3" s="357" t="s">
        <v>60</v>
      </c>
      <c r="AC3" s="331"/>
      <c r="AD3" s="376" t="s">
        <v>59</v>
      </c>
      <c r="AE3" s="357" t="s">
        <v>60</v>
      </c>
      <c r="AF3" s="331"/>
      <c r="AG3" s="376" t="s">
        <v>59</v>
      </c>
      <c r="AH3" s="353" t="s">
        <v>60</v>
      </c>
      <c r="AI3" s="331"/>
      <c r="AJ3" s="376" t="s">
        <v>59</v>
      </c>
      <c r="AK3" s="357" t="s">
        <v>60</v>
      </c>
      <c r="AL3" s="331"/>
      <c r="AM3"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 s="514" t="s">
        <v>61</v>
      </c>
      <c r="AO3" s="513"/>
      <c r="AP3" s="513"/>
      <c r="AQ3" s="566"/>
      <c r="AR3" s="565">
        <f>Tabla3[[#This Row],[TOTAL A LA FECHA ]]+AQ3</f>
        <v>0</v>
      </c>
    </row>
    <row r="4" spans="1:44" s="88" customFormat="1" ht="133.5" customHeight="1">
      <c r="A4" s="214" t="s">
        <v>42</v>
      </c>
      <c r="B4" s="127" t="s">
        <v>43</v>
      </c>
      <c r="C4" s="127" t="s">
        <v>44</v>
      </c>
      <c r="D4" s="127" t="s">
        <v>45</v>
      </c>
      <c r="E4" s="127" t="s">
        <v>46</v>
      </c>
      <c r="F4" s="127" t="s">
        <v>47</v>
      </c>
      <c r="G4" s="127" t="s">
        <v>48</v>
      </c>
      <c r="H4" s="127" t="s">
        <v>49</v>
      </c>
      <c r="I4" s="47" t="s">
        <v>50</v>
      </c>
      <c r="J4" s="184" t="s">
        <v>51</v>
      </c>
      <c r="K4" s="219" t="s">
        <v>52</v>
      </c>
      <c r="L4" s="174" t="s">
        <v>53</v>
      </c>
      <c r="M4" s="194" t="s">
        <v>54</v>
      </c>
      <c r="N4" s="311" t="s">
        <v>915</v>
      </c>
      <c r="O4" s="247" t="s">
        <v>62</v>
      </c>
      <c r="P4" s="248">
        <v>1</v>
      </c>
      <c r="Q4" s="249">
        <v>0.2</v>
      </c>
      <c r="R4" s="250" t="s">
        <v>63</v>
      </c>
      <c r="S4" s="160" t="s">
        <v>64</v>
      </c>
      <c r="T4" s="300" t="s">
        <v>58</v>
      </c>
      <c r="U4" s="404" t="s">
        <v>65</v>
      </c>
      <c r="V4" s="403" t="s">
        <v>66</v>
      </c>
      <c r="W4" s="357">
        <v>0</v>
      </c>
      <c r="X4" s="23" t="s">
        <v>67</v>
      </c>
      <c r="Y4" s="334" t="s">
        <v>68</v>
      </c>
      <c r="Z4" s="357">
        <v>0</v>
      </c>
      <c r="AA4" s="335" t="s">
        <v>69</v>
      </c>
      <c r="AB4" s="357" t="s">
        <v>70</v>
      </c>
      <c r="AC4" s="357">
        <v>0</v>
      </c>
      <c r="AD4" s="376" t="s">
        <v>71</v>
      </c>
      <c r="AE4" s="406" t="s">
        <v>72</v>
      </c>
      <c r="AF4" s="357">
        <v>0</v>
      </c>
      <c r="AG4" s="376" t="s">
        <v>73</v>
      </c>
      <c r="AH4" s="407" t="s">
        <v>72</v>
      </c>
      <c r="AI4" s="357">
        <v>0</v>
      </c>
      <c r="AJ4" s="376" t="s">
        <v>74</v>
      </c>
      <c r="AK4" s="405" t="s">
        <v>72</v>
      </c>
      <c r="AL4" s="357">
        <v>0</v>
      </c>
      <c r="AM4"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 s="514" t="s">
        <v>75</v>
      </c>
      <c r="AO4" s="513"/>
      <c r="AP4" s="513"/>
      <c r="AQ4" s="566"/>
      <c r="AR4" s="513"/>
    </row>
    <row r="5" spans="1:44" s="88" customFormat="1" ht="141" customHeight="1">
      <c r="A5" s="214" t="s">
        <v>42</v>
      </c>
      <c r="B5" s="127" t="s">
        <v>43</v>
      </c>
      <c r="C5" s="127" t="s">
        <v>76</v>
      </c>
      <c r="D5" s="127" t="s">
        <v>45</v>
      </c>
      <c r="E5" s="127" t="s">
        <v>46</v>
      </c>
      <c r="F5" s="127" t="s">
        <v>47</v>
      </c>
      <c r="G5" s="127" t="s">
        <v>48</v>
      </c>
      <c r="H5" s="127" t="s">
        <v>49</v>
      </c>
      <c r="I5" s="47" t="s">
        <v>50</v>
      </c>
      <c r="J5" s="184" t="s">
        <v>51</v>
      </c>
      <c r="K5" s="219" t="s">
        <v>52</v>
      </c>
      <c r="L5" s="174" t="s">
        <v>53</v>
      </c>
      <c r="M5" s="194" t="s">
        <v>54</v>
      </c>
      <c r="N5" s="311" t="s">
        <v>915</v>
      </c>
      <c r="O5" s="250" t="s">
        <v>77</v>
      </c>
      <c r="P5" s="248">
        <v>1</v>
      </c>
      <c r="Q5" s="249">
        <v>0.2</v>
      </c>
      <c r="R5" s="659" t="s">
        <v>1223</v>
      </c>
      <c r="S5" s="160" t="s">
        <v>64</v>
      </c>
      <c r="T5" s="300" t="s">
        <v>78</v>
      </c>
      <c r="U5" s="302" t="s">
        <v>79</v>
      </c>
      <c r="V5" s="373" t="s">
        <v>66</v>
      </c>
      <c r="W5" s="373"/>
      <c r="X5" s="302" t="s">
        <v>80</v>
      </c>
      <c r="Y5" s="373" t="s">
        <v>66</v>
      </c>
      <c r="Z5" s="373"/>
      <c r="AA5" s="302" t="s">
        <v>79</v>
      </c>
      <c r="AB5" s="373" t="s">
        <v>66</v>
      </c>
      <c r="AC5" s="30">
        <v>0</v>
      </c>
      <c r="AD5" s="335" t="s">
        <v>81</v>
      </c>
      <c r="AE5" s="331"/>
      <c r="AF5" s="331"/>
      <c r="AG5" s="335" t="s">
        <v>81</v>
      </c>
      <c r="AH5" s="331"/>
      <c r="AI5" s="335"/>
      <c r="AJ5" s="466" t="s">
        <v>81</v>
      </c>
      <c r="AK5" s="331"/>
      <c r="AL5" s="331"/>
      <c r="AM5"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 s="514" t="s">
        <v>82</v>
      </c>
      <c r="AO5" s="513"/>
      <c r="AP5" s="513"/>
      <c r="AQ5" s="566"/>
      <c r="AR5" s="513"/>
    </row>
    <row r="6" spans="1:44" s="88" customFormat="1" ht="131.25" customHeight="1">
      <c r="A6" s="214" t="s">
        <v>42</v>
      </c>
      <c r="B6" s="127" t="s">
        <v>43</v>
      </c>
      <c r="C6" s="127" t="s">
        <v>44</v>
      </c>
      <c r="D6" s="127" t="s">
        <v>45</v>
      </c>
      <c r="E6" s="127" t="s">
        <v>46</v>
      </c>
      <c r="F6" s="127" t="s">
        <v>47</v>
      </c>
      <c r="G6" s="127" t="s">
        <v>48</v>
      </c>
      <c r="H6" s="127" t="s">
        <v>49</v>
      </c>
      <c r="I6" s="47" t="s">
        <v>50</v>
      </c>
      <c r="J6" s="184" t="s">
        <v>51</v>
      </c>
      <c r="K6" s="219" t="s">
        <v>52</v>
      </c>
      <c r="L6" s="174" t="s">
        <v>53</v>
      </c>
      <c r="M6" s="194" t="s">
        <v>54</v>
      </c>
      <c r="N6" s="243">
        <v>32</v>
      </c>
      <c r="O6" s="251" t="s">
        <v>83</v>
      </c>
      <c r="P6" s="252">
        <v>8</v>
      </c>
      <c r="Q6" s="253">
        <v>0.3</v>
      </c>
      <c r="R6" s="191" t="s">
        <v>84</v>
      </c>
      <c r="S6" s="160" t="s">
        <v>64</v>
      </c>
      <c r="T6" s="629" t="s">
        <v>78</v>
      </c>
      <c r="U6" s="414" t="s">
        <v>85</v>
      </c>
      <c r="V6" s="411" t="s">
        <v>66</v>
      </c>
      <c r="W6" s="342">
        <v>0</v>
      </c>
      <c r="X6" s="413" t="s">
        <v>85</v>
      </c>
      <c r="Y6" s="342" t="s">
        <v>66</v>
      </c>
      <c r="Z6" s="411">
        <v>0</v>
      </c>
      <c r="AA6" s="410" t="s">
        <v>85</v>
      </c>
      <c r="AB6" s="342" t="s">
        <v>66</v>
      </c>
      <c r="AC6" s="412">
        <v>0</v>
      </c>
      <c r="AD6" s="335" t="s">
        <v>86</v>
      </c>
      <c r="AE6" s="335" t="s">
        <v>87</v>
      </c>
      <c r="AF6" s="426">
        <v>0</v>
      </c>
      <c r="AG6" s="335" t="s">
        <v>88</v>
      </c>
      <c r="AH6" s="335" t="s">
        <v>89</v>
      </c>
      <c r="AI6" s="426">
        <v>0</v>
      </c>
      <c r="AJ6" s="335" t="s">
        <v>90</v>
      </c>
      <c r="AK6" s="335" t="s">
        <v>89</v>
      </c>
      <c r="AL6" s="426">
        <v>0</v>
      </c>
      <c r="AM6"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6" s="514" t="s">
        <v>91</v>
      </c>
      <c r="AO6" s="513"/>
      <c r="AP6" s="513"/>
      <c r="AQ6" s="566"/>
      <c r="AR6" s="567"/>
    </row>
    <row r="7" spans="1:44" s="88" customFormat="1" ht="133.5" customHeight="1">
      <c r="A7" s="214" t="s">
        <v>42</v>
      </c>
      <c r="B7" s="127" t="s">
        <v>43</v>
      </c>
      <c r="C7" s="127" t="s">
        <v>92</v>
      </c>
      <c r="D7" s="127" t="s">
        <v>45</v>
      </c>
      <c r="E7" s="127" t="s">
        <v>46</v>
      </c>
      <c r="F7" s="127" t="s">
        <v>47</v>
      </c>
      <c r="G7" s="127" t="s">
        <v>48</v>
      </c>
      <c r="H7" s="127" t="s">
        <v>49</v>
      </c>
      <c r="I7" s="47" t="s">
        <v>50</v>
      </c>
      <c r="J7" s="184" t="s">
        <v>51</v>
      </c>
      <c r="K7" s="219" t="s">
        <v>52</v>
      </c>
      <c r="L7" s="174" t="s">
        <v>53</v>
      </c>
      <c r="M7" s="194" t="s">
        <v>54</v>
      </c>
      <c r="N7" s="207" t="s">
        <v>915</v>
      </c>
      <c r="O7" s="247" t="s">
        <v>93</v>
      </c>
      <c r="P7" s="248">
        <v>8</v>
      </c>
      <c r="Q7" s="249">
        <v>0.2</v>
      </c>
      <c r="R7" s="250" t="s">
        <v>94</v>
      </c>
      <c r="S7" s="160" t="s">
        <v>64</v>
      </c>
      <c r="T7" s="215" t="s">
        <v>78</v>
      </c>
      <c r="U7" s="415" t="s">
        <v>85</v>
      </c>
      <c r="V7" s="149" t="s">
        <v>66</v>
      </c>
      <c r="W7" s="149">
        <v>0</v>
      </c>
      <c r="X7" s="415" t="s">
        <v>85</v>
      </c>
      <c r="Y7" s="149" t="s">
        <v>66</v>
      </c>
      <c r="Z7" s="149">
        <v>0</v>
      </c>
      <c r="AA7" s="415" t="s">
        <v>85</v>
      </c>
      <c r="AB7" s="149" t="s">
        <v>66</v>
      </c>
      <c r="AC7" s="424">
        <v>0</v>
      </c>
      <c r="AD7" s="376" t="s">
        <v>95</v>
      </c>
      <c r="AE7" s="376" t="s">
        <v>89</v>
      </c>
      <c r="AF7" s="390">
        <v>1</v>
      </c>
      <c r="AG7" s="376" t="s">
        <v>96</v>
      </c>
      <c r="AH7" s="376" t="s">
        <v>89</v>
      </c>
      <c r="AI7" s="357">
        <v>0</v>
      </c>
      <c r="AJ7" s="335" t="s">
        <v>97</v>
      </c>
      <c r="AK7" s="335" t="s">
        <v>89</v>
      </c>
      <c r="AL7" s="357">
        <v>0</v>
      </c>
      <c r="AM7"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7" s="514" t="s">
        <v>98</v>
      </c>
      <c r="AO7" s="513"/>
      <c r="AP7" s="513"/>
      <c r="AQ7" s="566"/>
      <c r="AR7" s="568"/>
    </row>
    <row r="8" spans="1:44" s="88" customFormat="1" ht="133.5" customHeight="1">
      <c r="A8" s="214" t="s">
        <v>42</v>
      </c>
      <c r="B8" s="127" t="s">
        <v>43</v>
      </c>
      <c r="C8" s="127" t="s">
        <v>76</v>
      </c>
      <c r="D8" s="127" t="s">
        <v>45</v>
      </c>
      <c r="E8" s="127" t="s">
        <v>46</v>
      </c>
      <c r="F8" s="127" t="s">
        <v>47</v>
      </c>
      <c r="G8" s="127" t="s">
        <v>48</v>
      </c>
      <c r="H8" s="127" t="s">
        <v>49</v>
      </c>
      <c r="I8" s="47" t="s">
        <v>50</v>
      </c>
      <c r="J8" s="184" t="s">
        <v>51</v>
      </c>
      <c r="K8" s="219" t="s">
        <v>52</v>
      </c>
      <c r="L8" s="174" t="s">
        <v>53</v>
      </c>
      <c r="M8" s="174" t="s">
        <v>99</v>
      </c>
      <c r="N8" s="208" t="s">
        <v>915</v>
      </c>
      <c r="O8" s="174" t="s">
        <v>100</v>
      </c>
      <c r="P8" s="174">
        <v>8</v>
      </c>
      <c r="Q8" s="259">
        <v>0.05</v>
      </c>
      <c r="R8" s="658" t="s">
        <v>101</v>
      </c>
      <c r="S8" s="160" t="s">
        <v>64</v>
      </c>
      <c r="T8" s="215" t="s">
        <v>78</v>
      </c>
      <c r="U8" s="416" t="s">
        <v>85</v>
      </c>
      <c r="V8" s="30" t="s">
        <v>66</v>
      </c>
      <c r="W8" s="30">
        <v>0</v>
      </c>
      <c r="X8" s="416" t="s">
        <v>85</v>
      </c>
      <c r="Y8" s="30" t="s">
        <v>66</v>
      </c>
      <c r="Z8" s="30">
        <v>0</v>
      </c>
      <c r="AA8" s="416" t="s">
        <v>85</v>
      </c>
      <c r="AB8" s="30" t="s">
        <v>66</v>
      </c>
      <c r="AC8" s="425">
        <v>0</v>
      </c>
      <c r="AD8" s="419" t="s">
        <v>81</v>
      </c>
      <c r="AE8" s="472" t="s">
        <v>66</v>
      </c>
      <c r="AF8" s="470">
        <v>0</v>
      </c>
      <c r="AG8" s="473" t="s">
        <v>81</v>
      </c>
      <c r="AH8" s="472" t="s">
        <v>66</v>
      </c>
      <c r="AI8" s="470">
        <v>0</v>
      </c>
      <c r="AJ8" s="473" t="s">
        <v>81</v>
      </c>
      <c r="AK8" s="472" t="s">
        <v>66</v>
      </c>
      <c r="AL8" s="470">
        <v>0</v>
      </c>
      <c r="AM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 s="514" t="s">
        <v>102</v>
      </c>
      <c r="AO8" s="513" t="s">
        <v>103</v>
      </c>
      <c r="AP8" s="513"/>
      <c r="AQ8" s="566"/>
      <c r="AR8" s="513"/>
    </row>
    <row r="9" spans="1:44" s="88" customFormat="1" ht="217.5" customHeight="1">
      <c r="A9" s="214" t="s">
        <v>42</v>
      </c>
      <c r="B9" s="127" t="s">
        <v>43</v>
      </c>
      <c r="C9" s="127" t="s">
        <v>44</v>
      </c>
      <c r="D9" s="127" t="s">
        <v>45</v>
      </c>
      <c r="E9" s="127" t="s">
        <v>46</v>
      </c>
      <c r="F9" s="127" t="s">
        <v>47</v>
      </c>
      <c r="G9" s="127" t="s">
        <v>48</v>
      </c>
      <c r="H9" s="127" t="s">
        <v>49</v>
      </c>
      <c r="I9" s="47" t="s">
        <v>50</v>
      </c>
      <c r="J9" s="184" t="s">
        <v>51</v>
      </c>
      <c r="K9" s="219" t="s">
        <v>52</v>
      </c>
      <c r="L9" s="174" t="s">
        <v>53</v>
      </c>
      <c r="M9" s="174" t="s">
        <v>99</v>
      </c>
      <c r="N9" s="243">
        <v>32</v>
      </c>
      <c r="O9" s="191" t="s">
        <v>104</v>
      </c>
      <c r="P9" s="252">
        <v>8</v>
      </c>
      <c r="Q9" s="253">
        <v>0.2</v>
      </c>
      <c r="R9" s="191" t="s">
        <v>105</v>
      </c>
      <c r="S9" s="160" t="s">
        <v>64</v>
      </c>
      <c r="T9" s="629" t="s">
        <v>78</v>
      </c>
      <c r="U9" s="171" t="s">
        <v>106</v>
      </c>
      <c r="V9" s="370" t="s">
        <v>66</v>
      </c>
      <c r="W9" s="370">
        <v>0</v>
      </c>
      <c r="X9" s="171" t="s">
        <v>106</v>
      </c>
      <c r="Y9" s="370" t="s">
        <v>66</v>
      </c>
      <c r="Z9" s="370">
        <v>0</v>
      </c>
      <c r="AA9" s="171" t="s">
        <v>106</v>
      </c>
      <c r="AB9" s="370" t="s">
        <v>66</v>
      </c>
      <c r="AC9" s="322">
        <v>0</v>
      </c>
      <c r="AD9" s="464" t="s">
        <v>81</v>
      </c>
      <c r="AE9" s="471" t="s">
        <v>66</v>
      </c>
      <c r="AF9" s="474">
        <v>0</v>
      </c>
      <c r="AG9" s="471" t="s">
        <v>81</v>
      </c>
      <c r="AH9" s="471" t="s">
        <v>66</v>
      </c>
      <c r="AI9" s="474">
        <v>0</v>
      </c>
      <c r="AJ9" s="471" t="s">
        <v>81</v>
      </c>
      <c r="AK9" s="471" t="s">
        <v>66</v>
      </c>
      <c r="AL9" s="474">
        <v>0</v>
      </c>
      <c r="AM9"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 s="514" t="s">
        <v>107</v>
      </c>
      <c r="AO9" s="513"/>
      <c r="AP9" s="513"/>
      <c r="AQ9" s="566"/>
      <c r="AR9" s="513"/>
    </row>
    <row r="10" spans="1:44" s="88" customFormat="1" ht="133.5" customHeight="1">
      <c r="A10" s="214" t="s">
        <v>42</v>
      </c>
      <c r="B10" s="127" t="s">
        <v>43</v>
      </c>
      <c r="C10" s="127" t="s">
        <v>76</v>
      </c>
      <c r="D10" s="127" t="s">
        <v>45</v>
      </c>
      <c r="E10" s="127" t="s">
        <v>46</v>
      </c>
      <c r="F10" s="127" t="s">
        <v>47</v>
      </c>
      <c r="G10" s="127" t="s">
        <v>48</v>
      </c>
      <c r="H10" s="127" t="s">
        <v>49</v>
      </c>
      <c r="I10" s="47" t="s">
        <v>50</v>
      </c>
      <c r="J10" s="184" t="s">
        <v>51</v>
      </c>
      <c r="K10" s="219" t="s">
        <v>52</v>
      </c>
      <c r="L10" s="174" t="s">
        <v>53</v>
      </c>
      <c r="M10" s="174" t="s">
        <v>99</v>
      </c>
      <c r="N10" s="208" t="s">
        <v>915</v>
      </c>
      <c r="O10" s="174" t="s">
        <v>108</v>
      </c>
      <c r="P10" s="258">
        <v>16</v>
      </c>
      <c r="Q10" s="259">
        <v>0.1</v>
      </c>
      <c r="R10" s="174" t="s">
        <v>109</v>
      </c>
      <c r="S10" s="160" t="s">
        <v>64</v>
      </c>
      <c r="T10" s="300" t="s">
        <v>78</v>
      </c>
      <c r="U10" s="415" t="s">
        <v>85</v>
      </c>
      <c r="V10" s="30" t="s">
        <v>66</v>
      </c>
      <c r="W10" s="30">
        <v>0</v>
      </c>
      <c r="X10" s="415" t="s">
        <v>85</v>
      </c>
      <c r="Y10" s="30" t="s">
        <v>66</v>
      </c>
      <c r="Z10" s="30">
        <v>0</v>
      </c>
      <c r="AA10" s="415" t="s">
        <v>85</v>
      </c>
      <c r="AB10" s="30" t="s">
        <v>66</v>
      </c>
      <c r="AC10" s="304">
        <v>0</v>
      </c>
      <c r="AD10" s="419" t="s">
        <v>110</v>
      </c>
      <c r="AE10" s="476" t="s">
        <v>89</v>
      </c>
      <c r="AF10" s="470">
        <v>0</v>
      </c>
      <c r="AG10" s="419" t="s">
        <v>111</v>
      </c>
      <c r="AH10" s="476" t="s">
        <v>89</v>
      </c>
      <c r="AI10" s="470">
        <v>0</v>
      </c>
      <c r="AJ10" s="419" t="s">
        <v>112</v>
      </c>
      <c r="AK10" s="476" t="s">
        <v>89</v>
      </c>
      <c r="AL10" s="470">
        <v>0</v>
      </c>
      <c r="AM1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 s="515" t="s">
        <v>113</v>
      </c>
      <c r="AO10" s="513"/>
      <c r="AP10" s="513"/>
      <c r="AQ10" s="566"/>
      <c r="AR10" s="567"/>
    </row>
    <row r="11" spans="1:44" s="88" customFormat="1" ht="133.5" customHeight="1">
      <c r="A11" s="214" t="s">
        <v>42</v>
      </c>
      <c r="B11" s="127" t="s">
        <v>43</v>
      </c>
      <c r="C11" s="127" t="s">
        <v>44</v>
      </c>
      <c r="D11" s="127" t="s">
        <v>45</v>
      </c>
      <c r="E11" s="127" t="s">
        <v>46</v>
      </c>
      <c r="F11" s="127" t="s">
        <v>47</v>
      </c>
      <c r="G11" s="127" t="s">
        <v>48</v>
      </c>
      <c r="H11" s="127" t="s">
        <v>49</v>
      </c>
      <c r="I11" s="47" t="s">
        <v>50</v>
      </c>
      <c r="J11" s="184" t="s">
        <v>51</v>
      </c>
      <c r="K11" s="219" t="s">
        <v>52</v>
      </c>
      <c r="L11" s="174" t="s">
        <v>53</v>
      </c>
      <c r="M11" s="174" t="s">
        <v>99</v>
      </c>
      <c r="N11" s="208" t="s">
        <v>915</v>
      </c>
      <c r="O11" s="174" t="s">
        <v>114</v>
      </c>
      <c r="P11" s="258">
        <v>24</v>
      </c>
      <c r="Q11" s="259">
        <v>0.1</v>
      </c>
      <c r="R11" s="174" t="s">
        <v>115</v>
      </c>
      <c r="S11" s="160" t="s">
        <v>64</v>
      </c>
      <c r="T11" s="300" t="s">
        <v>78</v>
      </c>
      <c r="U11" s="415" t="s">
        <v>116</v>
      </c>
      <c r="V11" s="373" t="s">
        <v>66</v>
      </c>
      <c r="W11" s="557">
        <v>0</v>
      </c>
      <c r="X11" s="415" t="s">
        <v>117</v>
      </c>
      <c r="Y11" s="558" t="s">
        <v>87</v>
      </c>
      <c r="Z11" s="16">
        <v>2</v>
      </c>
      <c r="AA11" s="415" t="s">
        <v>118</v>
      </c>
      <c r="AB11" s="302" t="s">
        <v>87</v>
      </c>
      <c r="AC11" s="16">
        <v>3</v>
      </c>
      <c r="AD11" s="467" t="s">
        <v>119</v>
      </c>
      <c r="AE11" s="475" t="s">
        <v>89</v>
      </c>
      <c r="AF11" s="560">
        <v>2</v>
      </c>
      <c r="AG11" s="469" t="s">
        <v>120</v>
      </c>
      <c r="AH11" s="475" t="s">
        <v>89</v>
      </c>
      <c r="AI11" s="560">
        <v>2</v>
      </c>
      <c r="AJ11" s="469" t="s">
        <v>121</v>
      </c>
      <c r="AK11" s="475" t="s">
        <v>89</v>
      </c>
      <c r="AL11" s="560">
        <v>0</v>
      </c>
      <c r="AM11"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9</v>
      </c>
      <c r="AN11" s="516" t="s">
        <v>122</v>
      </c>
      <c r="AO11" s="513"/>
      <c r="AP11" s="513"/>
      <c r="AQ11" s="566"/>
      <c r="AR11" s="513"/>
    </row>
    <row r="12" spans="1:44" s="88" customFormat="1" ht="133.5" customHeight="1">
      <c r="A12" s="214" t="s">
        <v>42</v>
      </c>
      <c r="B12" s="127" t="s">
        <v>43</v>
      </c>
      <c r="C12" s="127" t="s">
        <v>92</v>
      </c>
      <c r="D12" s="127" t="s">
        <v>45</v>
      </c>
      <c r="E12" s="127" t="s">
        <v>46</v>
      </c>
      <c r="F12" s="127" t="s">
        <v>47</v>
      </c>
      <c r="G12" s="127" t="s">
        <v>48</v>
      </c>
      <c r="H12" s="127" t="s">
        <v>49</v>
      </c>
      <c r="I12" s="47" t="s">
        <v>50</v>
      </c>
      <c r="J12" s="184" t="s">
        <v>51</v>
      </c>
      <c r="K12" s="219" t="s">
        <v>52</v>
      </c>
      <c r="L12" s="174" t="s">
        <v>53</v>
      </c>
      <c r="M12" s="174" t="s">
        <v>99</v>
      </c>
      <c r="N12" s="208" t="s">
        <v>915</v>
      </c>
      <c r="O12" s="174" t="s">
        <v>123</v>
      </c>
      <c r="P12" s="258">
        <v>30</v>
      </c>
      <c r="Q12" s="259">
        <v>0.05</v>
      </c>
      <c r="R12" s="174" t="s">
        <v>124</v>
      </c>
      <c r="S12" s="160" t="s">
        <v>64</v>
      </c>
      <c r="T12" s="629" t="s">
        <v>78</v>
      </c>
      <c r="U12" s="413" t="s">
        <v>125</v>
      </c>
      <c r="V12" s="201" t="s">
        <v>87</v>
      </c>
      <c r="W12" s="557">
        <v>2</v>
      </c>
      <c r="X12" s="413" t="s">
        <v>126</v>
      </c>
      <c r="Y12" s="421" t="s">
        <v>87</v>
      </c>
      <c r="Z12" s="559">
        <v>7</v>
      </c>
      <c r="AA12" s="413" t="s">
        <v>127</v>
      </c>
      <c r="AB12" s="201" t="s">
        <v>87</v>
      </c>
      <c r="AC12" s="16">
        <v>7</v>
      </c>
      <c r="AD12" s="467" t="s">
        <v>128</v>
      </c>
      <c r="AE12" s="475" t="s">
        <v>89</v>
      </c>
      <c r="AF12" s="560">
        <v>2</v>
      </c>
      <c r="AG12" s="481" t="s">
        <v>129</v>
      </c>
      <c r="AH12" s="475" t="s">
        <v>89</v>
      </c>
      <c r="AI12" s="560">
        <v>6</v>
      </c>
      <c r="AJ12" s="469" t="s">
        <v>130</v>
      </c>
      <c r="AK12" s="475" t="s">
        <v>89</v>
      </c>
      <c r="AL12" s="561">
        <v>1</v>
      </c>
      <c r="AM12"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25</v>
      </c>
      <c r="AN12" s="514" t="s">
        <v>131</v>
      </c>
      <c r="AO12" s="513"/>
      <c r="AP12" s="513"/>
      <c r="AQ12" s="566"/>
      <c r="AR12" s="513"/>
    </row>
    <row r="13" spans="1:44" s="88" customFormat="1" ht="133.5" customHeight="1">
      <c r="A13" s="214" t="s">
        <v>42</v>
      </c>
      <c r="B13" s="127" t="s">
        <v>43</v>
      </c>
      <c r="C13" s="127" t="s">
        <v>92</v>
      </c>
      <c r="D13" s="127" t="s">
        <v>45</v>
      </c>
      <c r="E13" s="127" t="s">
        <v>46</v>
      </c>
      <c r="F13" s="127" t="s">
        <v>47</v>
      </c>
      <c r="G13" s="127" t="s">
        <v>48</v>
      </c>
      <c r="H13" s="127" t="s">
        <v>49</v>
      </c>
      <c r="I13" s="47" t="s">
        <v>50</v>
      </c>
      <c r="J13" s="184" t="s">
        <v>51</v>
      </c>
      <c r="K13" s="219" t="s">
        <v>52</v>
      </c>
      <c r="L13" s="174" t="s">
        <v>53</v>
      </c>
      <c r="M13" s="174" t="s">
        <v>99</v>
      </c>
      <c r="N13" s="208" t="s">
        <v>915</v>
      </c>
      <c r="O13" s="174" t="s">
        <v>132</v>
      </c>
      <c r="P13" s="258">
        <v>1</v>
      </c>
      <c r="Q13" s="259">
        <v>0.05</v>
      </c>
      <c r="R13" s="174" t="s">
        <v>133</v>
      </c>
      <c r="S13" s="160" t="s">
        <v>64</v>
      </c>
      <c r="T13" s="629" t="s">
        <v>78</v>
      </c>
      <c r="U13" s="413" t="s">
        <v>65</v>
      </c>
      <c r="V13" s="30" t="s">
        <v>66</v>
      </c>
      <c r="W13" s="30">
        <v>0</v>
      </c>
      <c r="X13" s="415" t="s">
        <v>134</v>
      </c>
      <c r="Y13" s="30" t="s">
        <v>135</v>
      </c>
      <c r="Z13" s="30">
        <v>0</v>
      </c>
      <c r="AA13" s="416" t="s">
        <v>136</v>
      </c>
      <c r="AB13" s="30" t="s">
        <v>135</v>
      </c>
      <c r="AC13" s="30">
        <v>0</v>
      </c>
      <c r="AD13" s="478" t="s">
        <v>137</v>
      </c>
      <c r="AE13" s="470" t="s">
        <v>70</v>
      </c>
      <c r="AF13" s="477">
        <v>0</v>
      </c>
      <c r="AG13" s="469" t="s">
        <v>138</v>
      </c>
      <c r="AH13" s="468" t="s">
        <v>70</v>
      </c>
      <c r="AI13" s="477">
        <v>0</v>
      </c>
      <c r="AJ13" s="469" t="s">
        <v>139</v>
      </c>
      <c r="AK13" s="470" t="s">
        <v>70</v>
      </c>
      <c r="AL13" s="477">
        <v>0</v>
      </c>
      <c r="AM1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3" s="514" t="s">
        <v>140</v>
      </c>
      <c r="AO13" s="513"/>
      <c r="AP13" s="513"/>
      <c r="AQ13" s="566"/>
      <c r="AR13" s="513"/>
    </row>
    <row r="14" spans="1:44" s="88" customFormat="1" ht="133.5" customHeight="1">
      <c r="A14" s="214" t="s">
        <v>42</v>
      </c>
      <c r="B14" s="127" t="s">
        <v>43</v>
      </c>
      <c r="C14" s="127" t="s">
        <v>92</v>
      </c>
      <c r="D14" s="127" t="s">
        <v>45</v>
      </c>
      <c r="E14" s="127" t="s">
        <v>46</v>
      </c>
      <c r="F14" s="127" t="s">
        <v>47</v>
      </c>
      <c r="G14" s="127" t="s">
        <v>48</v>
      </c>
      <c r="H14" s="127" t="s">
        <v>49</v>
      </c>
      <c r="I14" s="47" t="s">
        <v>50</v>
      </c>
      <c r="J14" s="184" t="s">
        <v>51</v>
      </c>
      <c r="K14" s="219" t="s">
        <v>52</v>
      </c>
      <c r="L14" s="174" t="s">
        <v>53</v>
      </c>
      <c r="M14" s="174" t="s">
        <v>99</v>
      </c>
      <c r="N14" s="208" t="s">
        <v>915</v>
      </c>
      <c r="O14" s="174" t="s">
        <v>141</v>
      </c>
      <c r="P14" s="174">
        <v>8</v>
      </c>
      <c r="Q14" s="259">
        <v>0.1</v>
      </c>
      <c r="R14" s="174" t="s">
        <v>142</v>
      </c>
      <c r="S14" s="160" t="s">
        <v>64</v>
      </c>
      <c r="T14" s="300" t="s">
        <v>78</v>
      </c>
      <c r="U14" s="415" t="s">
        <v>143</v>
      </c>
      <c r="V14" s="373" t="s">
        <v>66</v>
      </c>
      <c r="W14" s="373"/>
      <c r="X14" s="415" t="s">
        <v>143</v>
      </c>
      <c r="Y14" s="30" t="s">
        <v>66</v>
      </c>
      <c r="Z14" s="408"/>
      <c r="AA14" s="416" t="s">
        <v>144</v>
      </c>
      <c r="AB14" s="416" t="s">
        <v>145</v>
      </c>
      <c r="AC14" s="408"/>
      <c r="AD14" s="467" t="s">
        <v>146</v>
      </c>
      <c r="AE14" s="468" t="s">
        <v>66</v>
      </c>
      <c r="AF14" s="477">
        <v>0</v>
      </c>
      <c r="AG14" s="469" t="s">
        <v>146</v>
      </c>
      <c r="AH14" s="468" t="s">
        <v>66</v>
      </c>
      <c r="AI14" s="477">
        <v>0</v>
      </c>
      <c r="AJ14" s="469" t="s">
        <v>147</v>
      </c>
      <c r="AK14" s="468" t="s">
        <v>148</v>
      </c>
      <c r="AL14" s="477">
        <v>2</v>
      </c>
      <c r="AM14"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14" s="514" t="s">
        <v>149</v>
      </c>
      <c r="AO14" s="513"/>
      <c r="AP14" s="513"/>
      <c r="AQ14" s="566"/>
      <c r="AR14" s="513"/>
    </row>
    <row r="15" spans="1:44" s="88" customFormat="1" ht="133.5" customHeight="1">
      <c r="A15" s="214" t="s">
        <v>42</v>
      </c>
      <c r="B15" s="127" t="s">
        <v>43</v>
      </c>
      <c r="C15" s="127" t="s">
        <v>92</v>
      </c>
      <c r="D15" s="127" t="s">
        <v>45</v>
      </c>
      <c r="E15" s="127" t="s">
        <v>46</v>
      </c>
      <c r="F15" s="127" t="s">
        <v>47</v>
      </c>
      <c r="G15" s="127" t="s">
        <v>48</v>
      </c>
      <c r="H15" s="127" t="s">
        <v>49</v>
      </c>
      <c r="I15" s="47" t="s">
        <v>50</v>
      </c>
      <c r="J15" s="184" t="s">
        <v>51</v>
      </c>
      <c r="K15" s="219" t="s">
        <v>150</v>
      </c>
      <c r="L15" s="174" t="s">
        <v>53</v>
      </c>
      <c r="M15" s="174" t="s">
        <v>99</v>
      </c>
      <c r="N15" s="208" t="s">
        <v>915</v>
      </c>
      <c r="O15" s="174" t="s">
        <v>151</v>
      </c>
      <c r="P15" s="174">
        <v>5</v>
      </c>
      <c r="Q15" s="259">
        <v>0.1</v>
      </c>
      <c r="R15" s="174" t="s">
        <v>152</v>
      </c>
      <c r="S15" s="160" t="s">
        <v>64</v>
      </c>
      <c r="T15" s="300" t="s">
        <v>153</v>
      </c>
      <c r="U15" s="483" t="s">
        <v>154</v>
      </c>
      <c r="V15" s="483"/>
      <c r="W15" s="483"/>
      <c r="X15" s="483" t="s">
        <v>154</v>
      </c>
      <c r="Y15" s="483"/>
      <c r="Z15" s="483"/>
      <c r="AA15" s="483" t="s">
        <v>154</v>
      </c>
      <c r="AB15" s="483"/>
      <c r="AC15" s="484"/>
      <c r="AD15" s="422" t="s">
        <v>154</v>
      </c>
      <c r="AE15" s="422"/>
      <c r="AF15" s="422"/>
      <c r="AG15" s="422" t="s">
        <v>154</v>
      </c>
      <c r="AH15" s="485"/>
      <c r="AI15" s="486"/>
      <c r="AJ15" s="486" t="s">
        <v>154</v>
      </c>
      <c r="AK15" s="487"/>
      <c r="AL15" s="487"/>
      <c r="AM1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5" s="423"/>
      <c r="AO15" s="513"/>
      <c r="AP15" s="513"/>
      <c r="AQ15" s="566"/>
      <c r="AR15" s="513"/>
    </row>
    <row r="16" spans="1:44" s="88" customFormat="1" ht="133.5" customHeight="1">
      <c r="A16" s="214" t="s">
        <v>42</v>
      </c>
      <c r="B16" s="127" t="s">
        <v>43</v>
      </c>
      <c r="C16" s="127" t="s">
        <v>92</v>
      </c>
      <c r="D16" s="127" t="s">
        <v>45</v>
      </c>
      <c r="E16" s="127" t="s">
        <v>46</v>
      </c>
      <c r="F16" s="127" t="s">
        <v>47</v>
      </c>
      <c r="G16" s="127" t="s">
        <v>48</v>
      </c>
      <c r="H16" s="127" t="s">
        <v>49</v>
      </c>
      <c r="I16" s="47" t="s">
        <v>50</v>
      </c>
      <c r="J16" s="184" t="s">
        <v>51</v>
      </c>
      <c r="K16" s="219" t="s">
        <v>52</v>
      </c>
      <c r="L16" s="174" t="s">
        <v>53</v>
      </c>
      <c r="M16" s="174" t="s">
        <v>99</v>
      </c>
      <c r="N16" s="208" t="s">
        <v>915</v>
      </c>
      <c r="O16" s="174" t="s">
        <v>155</v>
      </c>
      <c r="P16" s="258">
        <v>2</v>
      </c>
      <c r="Q16" s="259">
        <v>0.02</v>
      </c>
      <c r="R16" s="174" t="s">
        <v>156</v>
      </c>
      <c r="S16" s="160" t="s">
        <v>64</v>
      </c>
      <c r="T16" s="629" t="s">
        <v>78</v>
      </c>
      <c r="U16" s="201" t="s">
        <v>157</v>
      </c>
      <c r="V16" s="30" t="s">
        <v>66</v>
      </c>
      <c r="W16" s="409"/>
      <c r="X16" s="201" t="s">
        <v>157</v>
      </c>
      <c r="Y16" s="30" t="s">
        <v>66</v>
      </c>
      <c r="Z16" s="409"/>
      <c r="AA16" s="201" t="s">
        <v>157</v>
      </c>
      <c r="AB16" s="409" t="s">
        <v>66</v>
      </c>
      <c r="AC16" s="409"/>
      <c r="AD16" s="464" t="s">
        <v>157</v>
      </c>
      <c r="AE16" s="471" t="s">
        <v>66</v>
      </c>
      <c r="AF16" s="471">
        <v>0</v>
      </c>
      <c r="AG16" s="471" t="s">
        <v>158</v>
      </c>
      <c r="AH16" s="471" t="s">
        <v>70</v>
      </c>
      <c r="AI16" s="471">
        <v>0</v>
      </c>
      <c r="AJ16" s="471" t="s">
        <v>159</v>
      </c>
      <c r="AK16" s="471" t="s">
        <v>70</v>
      </c>
      <c r="AL16" s="365">
        <v>0</v>
      </c>
      <c r="AM1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 s="514" t="s">
        <v>140</v>
      </c>
      <c r="AO16" s="513"/>
      <c r="AP16" s="513"/>
      <c r="AQ16" s="566"/>
      <c r="AR16" s="513"/>
    </row>
    <row r="17" spans="1:44" s="88" customFormat="1" ht="133.5" customHeight="1">
      <c r="A17" s="214" t="s">
        <v>42</v>
      </c>
      <c r="B17" s="127" t="s">
        <v>43</v>
      </c>
      <c r="C17" s="127" t="s">
        <v>92</v>
      </c>
      <c r="D17" s="127" t="s">
        <v>45</v>
      </c>
      <c r="E17" s="127" t="s">
        <v>46</v>
      </c>
      <c r="F17" s="127" t="s">
        <v>47</v>
      </c>
      <c r="G17" s="127" t="s">
        <v>48</v>
      </c>
      <c r="H17" s="127" t="s">
        <v>49</v>
      </c>
      <c r="I17" s="47" t="s">
        <v>50</v>
      </c>
      <c r="J17" s="184" t="s">
        <v>51</v>
      </c>
      <c r="K17" s="219" t="s">
        <v>52</v>
      </c>
      <c r="L17" s="174" t="s">
        <v>53</v>
      </c>
      <c r="M17" s="174" t="s">
        <v>99</v>
      </c>
      <c r="N17" s="208" t="s">
        <v>915</v>
      </c>
      <c r="O17" s="174" t="s">
        <v>160</v>
      </c>
      <c r="P17" s="258">
        <v>24</v>
      </c>
      <c r="Q17" s="259">
        <v>0.1</v>
      </c>
      <c r="R17" s="174" t="s">
        <v>161</v>
      </c>
      <c r="S17" s="160" t="s">
        <v>64</v>
      </c>
      <c r="T17" s="300" t="s">
        <v>78</v>
      </c>
      <c r="U17" s="302" t="s">
        <v>162</v>
      </c>
      <c r="V17" s="30" t="s">
        <v>66</v>
      </c>
      <c r="W17" s="408"/>
      <c r="X17" s="201" t="s">
        <v>162</v>
      </c>
      <c r="Y17" s="30" t="s">
        <v>66</v>
      </c>
      <c r="Z17" s="408"/>
      <c r="AA17" s="201" t="s">
        <v>162</v>
      </c>
      <c r="AB17" s="30" t="s">
        <v>66</v>
      </c>
      <c r="AC17" s="408"/>
      <c r="AD17" s="467" t="s">
        <v>163</v>
      </c>
      <c r="AE17" s="468" t="s">
        <v>66</v>
      </c>
      <c r="AF17" s="471">
        <v>0</v>
      </c>
      <c r="AG17" s="469" t="s">
        <v>163</v>
      </c>
      <c r="AH17" s="468" t="s">
        <v>66</v>
      </c>
      <c r="AI17" s="471">
        <v>0</v>
      </c>
      <c r="AJ17" s="469" t="s">
        <v>163</v>
      </c>
      <c r="AK17" s="468" t="s">
        <v>66</v>
      </c>
      <c r="AL17" s="471">
        <v>0</v>
      </c>
      <c r="AM1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 s="514" t="s">
        <v>140</v>
      </c>
      <c r="AO17" s="513"/>
      <c r="AP17" s="513"/>
      <c r="AQ17" s="566"/>
      <c r="AR17" s="513"/>
    </row>
    <row r="18" spans="1:44" s="88" customFormat="1" ht="133.5" customHeight="1">
      <c r="A18" s="214" t="s">
        <v>42</v>
      </c>
      <c r="B18" s="127" t="s">
        <v>43</v>
      </c>
      <c r="C18" s="127" t="s">
        <v>92</v>
      </c>
      <c r="D18" s="127" t="s">
        <v>45</v>
      </c>
      <c r="E18" s="127" t="s">
        <v>46</v>
      </c>
      <c r="F18" s="127" t="s">
        <v>47</v>
      </c>
      <c r="G18" s="127" t="s">
        <v>48</v>
      </c>
      <c r="H18" s="127" t="s">
        <v>49</v>
      </c>
      <c r="I18" s="47" t="s">
        <v>50</v>
      </c>
      <c r="J18" s="184" t="s">
        <v>51</v>
      </c>
      <c r="K18" s="219" t="s">
        <v>52</v>
      </c>
      <c r="L18" s="174" t="s">
        <v>53</v>
      </c>
      <c r="M18" s="174" t="s">
        <v>99</v>
      </c>
      <c r="N18" s="208" t="s">
        <v>915</v>
      </c>
      <c r="O18" s="192" t="s">
        <v>164</v>
      </c>
      <c r="P18" s="258">
        <v>5</v>
      </c>
      <c r="Q18" s="259">
        <v>0.1</v>
      </c>
      <c r="R18" s="174" t="s">
        <v>165</v>
      </c>
      <c r="S18" s="160" t="s">
        <v>64</v>
      </c>
      <c r="T18" s="300" t="s">
        <v>58</v>
      </c>
      <c r="U18" s="201" t="s">
        <v>157</v>
      </c>
      <c r="V18" s="127" t="s">
        <v>66</v>
      </c>
      <c r="W18" s="420"/>
      <c r="X18" s="201" t="s">
        <v>157</v>
      </c>
      <c r="Y18" s="201" t="s">
        <v>66</v>
      </c>
      <c r="Z18" s="420"/>
      <c r="AA18" s="302" t="s">
        <v>166</v>
      </c>
      <c r="AB18" s="127" t="s">
        <v>167</v>
      </c>
      <c r="AC18" s="408"/>
      <c r="AD18" s="467" t="s">
        <v>168</v>
      </c>
      <c r="AE18" s="468" t="s">
        <v>169</v>
      </c>
      <c r="AF18" s="471">
        <v>0</v>
      </c>
      <c r="AG18" s="469" t="s">
        <v>170</v>
      </c>
      <c r="AH18" s="468" t="s">
        <v>169</v>
      </c>
      <c r="AI18" s="471">
        <v>0</v>
      </c>
      <c r="AJ18" s="469" t="s">
        <v>171</v>
      </c>
      <c r="AK18" s="468" t="s">
        <v>172</v>
      </c>
      <c r="AL18" s="471">
        <v>0</v>
      </c>
      <c r="AM1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8" s="514" t="s">
        <v>140</v>
      </c>
      <c r="AO18" s="513"/>
      <c r="AP18" s="513"/>
      <c r="AQ18" s="566"/>
      <c r="AR18" s="513"/>
    </row>
    <row r="19" spans="1:44" s="88" customFormat="1" ht="132" customHeight="1">
      <c r="A19" s="217" t="s">
        <v>173</v>
      </c>
      <c r="B19" s="127" t="s">
        <v>174</v>
      </c>
      <c r="C19" s="127" t="s">
        <v>175</v>
      </c>
      <c r="D19" s="127" t="s">
        <v>176</v>
      </c>
      <c r="E19" s="204" t="s">
        <v>177</v>
      </c>
      <c r="F19" s="201" t="s">
        <v>178</v>
      </c>
      <c r="G19" s="127" t="s">
        <v>179</v>
      </c>
      <c r="H19" s="127" t="s">
        <v>180</v>
      </c>
      <c r="I19" s="143" t="s">
        <v>181</v>
      </c>
      <c r="J19" s="184" t="s">
        <v>51</v>
      </c>
      <c r="K19" s="219" t="s">
        <v>52</v>
      </c>
      <c r="L19" s="191" t="s">
        <v>182</v>
      </c>
      <c r="M19" s="154" t="s">
        <v>183</v>
      </c>
      <c r="N19" s="185" t="s">
        <v>915</v>
      </c>
      <c r="O19" s="127" t="s">
        <v>184</v>
      </c>
      <c r="P19" s="155">
        <v>4</v>
      </c>
      <c r="Q19" s="332">
        <v>6.4000000000000001E-2</v>
      </c>
      <c r="R19" s="154" t="s">
        <v>185</v>
      </c>
      <c r="S19" s="165" t="s">
        <v>186</v>
      </c>
      <c r="T19" s="630" t="s">
        <v>58</v>
      </c>
      <c r="U19" s="401"/>
      <c r="V19" s="427"/>
      <c r="W19" s="331"/>
      <c r="X19" s="372"/>
      <c r="Y19" s="372"/>
      <c r="Z19" s="372"/>
      <c r="AA19" s="428" t="s">
        <v>187</v>
      </c>
      <c r="AB19" s="429"/>
      <c r="AC19" s="440">
        <v>1</v>
      </c>
      <c r="AD19" s="372"/>
      <c r="AE19" s="372"/>
      <c r="AF19" s="372"/>
      <c r="AG19" s="372"/>
      <c r="AH19" s="441"/>
      <c r="AI19" s="372"/>
      <c r="AJ19" s="442" t="s">
        <v>188</v>
      </c>
      <c r="AK19" s="443" t="s">
        <v>189</v>
      </c>
      <c r="AL19" s="444">
        <v>0</v>
      </c>
      <c r="AM19" s="498">
        <f>Tabla3[[#This Row],[TOTAL AVANCE CUANTITATIVO MARZO]]+Tabla3[[#This Row],[TOTAL AVANCE CUANTITATIVO JUNIO]]</f>
        <v>1</v>
      </c>
      <c r="AN19" s="517" t="s">
        <v>190</v>
      </c>
      <c r="AO19" s="513"/>
      <c r="AP19" s="513"/>
      <c r="AQ19" s="566"/>
      <c r="AR19" s="513"/>
    </row>
    <row r="20" spans="1:44" s="88" customFormat="1" ht="181.5" customHeight="1">
      <c r="A20" s="214" t="s">
        <v>42</v>
      </c>
      <c r="B20" s="127" t="s">
        <v>43</v>
      </c>
      <c r="C20" s="127" t="s">
        <v>92</v>
      </c>
      <c r="D20" s="127" t="s">
        <v>45</v>
      </c>
      <c r="E20" s="127" t="s">
        <v>46</v>
      </c>
      <c r="F20" s="127" t="s">
        <v>47</v>
      </c>
      <c r="G20" s="127" t="s">
        <v>48</v>
      </c>
      <c r="H20" s="127" t="s">
        <v>49</v>
      </c>
      <c r="I20" s="47" t="s">
        <v>50</v>
      </c>
      <c r="J20" s="184" t="s">
        <v>51</v>
      </c>
      <c r="K20" s="202" t="s">
        <v>191</v>
      </c>
      <c r="L20" s="174" t="s">
        <v>53</v>
      </c>
      <c r="M20" s="235" t="s">
        <v>192</v>
      </c>
      <c r="N20" s="243">
        <v>20</v>
      </c>
      <c r="O20" s="191" t="s">
        <v>193</v>
      </c>
      <c r="P20" s="244">
        <v>5</v>
      </c>
      <c r="Q20" s="245">
        <v>0.15</v>
      </c>
      <c r="R20" s="246" t="s">
        <v>194</v>
      </c>
      <c r="S20" s="160" t="s">
        <v>64</v>
      </c>
      <c r="T20" s="629" t="s">
        <v>78</v>
      </c>
      <c r="U20" s="401"/>
      <c r="V20" s="331"/>
      <c r="W20" s="423"/>
      <c r="X20" s="334" t="s">
        <v>195</v>
      </c>
      <c r="Y20" s="334" t="s">
        <v>196</v>
      </c>
      <c r="Z20" s="357">
        <v>1</v>
      </c>
      <c r="AA20" s="436" t="s">
        <v>197</v>
      </c>
      <c r="AB20" s="435" t="s">
        <v>196</v>
      </c>
      <c r="AC20" s="357">
        <v>2</v>
      </c>
      <c r="AD20" s="335" t="s">
        <v>198</v>
      </c>
      <c r="AE20" s="334" t="s">
        <v>196</v>
      </c>
      <c r="AF20" s="357">
        <v>1</v>
      </c>
      <c r="AG20" s="438"/>
      <c r="AH20" s="397" t="s">
        <v>199</v>
      </c>
      <c r="AI20" s="439" t="s">
        <v>200</v>
      </c>
      <c r="AJ20" s="447">
        <v>1</v>
      </c>
      <c r="AK20" s="447"/>
      <c r="AL20" s="447"/>
      <c r="AM20" s="500">
        <f>SUM(Tabla3[[#This Row],[TOTAL AVANCE CUANTITATIVO FEBRERO]]+Tabla3[[#This Row],[TOTAL AVANCE CUANTITATIVO MARZO]]+Tabla3[[#This Row],[TOTAL AVANCE CUANTITATIVO ABRIL]]+Tabla3[[#This Row],[Descripción logros y avances MAYO2]])</f>
        <v>5</v>
      </c>
      <c r="AN20" s="518" t="s">
        <v>201</v>
      </c>
      <c r="AO20" s="513">
        <f>SUM(Q20:Q32)</f>
        <v>1.0000000000000002</v>
      </c>
      <c r="AP20" s="513"/>
      <c r="AQ20" s="566"/>
      <c r="AR20" s="513"/>
    </row>
    <row r="21" spans="1:44" s="88" customFormat="1" ht="169.5" customHeight="1">
      <c r="A21" s="214" t="s">
        <v>42</v>
      </c>
      <c r="B21" s="127" t="s">
        <v>43</v>
      </c>
      <c r="C21" s="127" t="s">
        <v>92</v>
      </c>
      <c r="D21" s="127" t="s">
        <v>45</v>
      </c>
      <c r="E21" s="127" t="s">
        <v>46</v>
      </c>
      <c r="F21" s="127" t="s">
        <v>47</v>
      </c>
      <c r="G21" s="127" t="s">
        <v>48</v>
      </c>
      <c r="H21" s="127" t="s">
        <v>49</v>
      </c>
      <c r="I21" s="47" t="s">
        <v>50</v>
      </c>
      <c r="J21" s="184" t="s">
        <v>51</v>
      </c>
      <c r="K21" s="202" t="s">
        <v>191</v>
      </c>
      <c r="L21" s="174" t="s">
        <v>53</v>
      </c>
      <c r="M21" s="235" t="s">
        <v>192</v>
      </c>
      <c r="N21" s="243">
        <v>32</v>
      </c>
      <c r="O21" s="191" t="s">
        <v>202</v>
      </c>
      <c r="P21" s="244">
        <v>8</v>
      </c>
      <c r="Q21" s="245">
        <v>0.15</v>
      </c>
      <c r="R21" s="246" t="s">
        <v>203</v>
      </c>
      <c r="S21" s="160" t="s">
        <v>64</v>
      </c>
      <c r="T21" s="629" t="s">
        <v>78</v>
      </c>
      <c r="U21" s="401"/>
      <c r="V21" s="331"/>
      <c r="W21" s="331"/>
      <c r="X21" s="445" t="s">
        <v>204</v>
      </c>
      <c r="Y21" s="400"/>
      <c r="Z21" s="375">
        <v>0</v>
      </c>
      <c r="AA21" s="376" t="s">
        <v>205</v>
      </c>
      <c r="AB21" s="376" t="s">
        <v>206</v>
      </c>
      <c r="AC21" s="323">
        <v>0</v>
      </c>
      <c r="AD21" s="323"/>
      <c r="AE21" s="323"/>
      <c r="AF21" s="323"/>
      <c r="AG21" s="323"/>
      <c r="AH21" s="323"/>
      <c r="AI21" s="446"/>
      <c r="AJ21" s="439" t="s">
        <v>207</v>
      </c>
      <c r="AK21" s="397" t="s">
        <v>208</v>
      </c>
      <c r="AL21" s="397">
        <v>1</v>
      </c>
      <c r="AM21" s="501">
        <f>SUM(Tabla3[[#This Row],[TOTAL AVANCE CUANTITATIVO JUNIO]])</f>
        <v>1</v>
      </c>
      <c r="AN21" s="519" t="s">
        <v>209</v>
      </c>
      <c r="AO21" s="513"/>
      <c r="AP21" s="513"/>
      <c r="AQ21" s="566"/>
      <c r="AR21" s="513"/>
    </row>
    <row r="22" spans="1:44" s="88" customFormat="1" ht="133.5" customHeight="1">
      <c r="A22" s="214" t="s">
        <v>42</v>
      </c>
      <c r="B22" s="127" t="s">
        <v>43</v>
      </c>
      <c r="C22" s="127" t="s">
        <v>92</v>
      </c>
      <c r="D22" s="127" t="s">
        <v>45</v>
      </c>
      <c r="E22" s="127" t="s">
        <v>46</v>
      </c>
      <c r="F22" s="127" t="s">
        <v>47</v>
      </c>
      <c r="G22" s="127" t="s">
        <v>48</v>
      </c>
      <c r="H22" s="127" t="s">
        <v>49</v>
      </c>
      <c r="I22" s="47" t="s">
        <v>50</v>
      </c>
      <c r="J22" s="184" t="s">
        <v>51</v>
      </c>
      <c r="K22" s="202" t="s">
        <v>191</v>
      </c>
      <c r="L22" s="174" t="s">
        <v>53</v>
      </c>
      <c r="M22" s="235" t="s">
        <v>192</v>
      </c>
      <c r="N22" s="238" t="s">
        <v>915</v>
      </c>
      <c r="O22" s="235" t="s">
        <v>210</v>
      </c>
      <c r="P22" s="235">
        <v>8</v>
      </c>
      <c r="Q22" s="240">
        <v>0.1</v>
      </c>
      <c r="R22" s="241" t="s">
        <v>94</v>
      </c>
      <c r="S22" s="160" t="s">
        <v>64</v>
      </c>
      <c r="T22" s="629" t="s">
        <v>78</v>
      </c>
      <c r="U22" s="401"/>
      <c r="V22" s="331"/>
      <c r="W22" s="331"/>
      <c r="X22" s="331"/>
      <c r="Y22" s="331"/>
      <c r="Z22" s="331"/>
      <c r="AA22" s="331"/>
      <c r="AB22" s="331"/>
      <c r="AC22" s="331"/>
      <c r="AD22" s="331"/>
      <c r="AE22" s="331"/>
      <c r="AF22" s="331"/>
      <c r="AG22" s="331"/>
      <c r="AH22" s="331"/>
      <c r="AI22" s="401"/>
      <c r="AJ22" s="400"/>
      <c r="AK22" s="400"/>
      <c r="AL22" s="400"/>
      <c r="AM2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 s="520"/>
      <c r="AO22" s="513"/>
      <c r="AP22" s="513"/>
      <c r="AQ22" s="566"/>
      <c r="AR22" s="568"/>
    </row>
    <row r="23" spans="1:44" s="88" customFormat="1" ht="133.5" customHeight="1">
      <c r="A23" s="214" t="s">
        <v>42</v>
      </c>
      <c r="B23" s="127" t="s">
        <v>43</v>
      </c>
      <c r="C23" s="127" t="s">
        <v>92</v>
      </c>
      <c r="D23" s="127" t="s">
        <v>45</v>
      </c>
      <c r="E23" s="127" t="s">
        <v>46</v>
      </c>
      <c r="F23" s="127" t="s">
        <v>47</v>
      </c>
      <c r="G23" s="127" t="s">
        <v>48</v>
      </c>
      <c r="H23" s="127" t="s">
        <v>49</v>
      </c>
      <c r="I23" s="47" t="s">
        <v>50</v>
      </c>
      <c r="J23" s="184" t="s">
        <v>51</v>
      </c>
      <c r="K23" s="202" t="s">
        <v>191</v>
      </c>
      <c r="L23" s="174" t="s">
        <v>53</v>
      </c>
      <c r="M23" s="235" t="s">
        <v>192</v>
      </c>
      <c r="N23" s="243">
        <v>8</v>
      </c>
      <c r="O23" s="244" t="s">
        <v>211</v>
      </c>
      <c r="P23" s="244">
        <v>2</v>
      </c>
      <c r="Q23" s="245">
        <v>0.15</v>
      </c>
      <c r="R23" s="246" t="s">
        <v>212</v>
      </c>
      <c r="S23" s="160" t="s">
        <v>64</v>
      </c>
      <c r="T23" s="629" t="s">
        <v>78</v>
      </c>
      <c r="U23" s="631" t="s">
        <v>213</v>
      </c>
      <c r="V23" s="331"/>
      <c r="W23" s="357">
        <v>0</v>
      </c>
      <c r="X23" s="419" t="s">
        <v>213</v>
      </c>
      <c r="Y23" s="331"/>
      <c r="Z23" s="357">
        <v>0</v>
      </c>
      <c r="AA23" s="419" t="s">
        <v>213</v>
      </c>
      <c r="AB23" s="331"/>
      <c r="AC23" s="305">
        <v>0</v>
      </c>
      <c r="AD23" s="305"/>
      <c r="AE23" s="305"/>
      <c r="AF23" s="305"/>
      <c r="AG23" s="305"/>
      <c r="AH23" s="305"/>
      <c r="AI23" s="418"/>
      <c r="AJ23" s="327"/>
      <c r="AK23" s="327"/>
      <c r="AL23" s="327"/>
      <c r="AM2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3" s="520"/>
      <c r="AO23" s="513"/>
      <c r="AP23" s="513"/>
      <c r="AQ23" s="566"/>
      <c r="AR23" s="513"/>
    </row>
    <row r="24" spans="1:44" s="88" customFormat="1" ht="133.5" customHeight="1">
      <c r="A24" s="214" t="s">
        <v>42</v>
      </c>
      <c r="B24" s="127" t="s">
        <v>43</v>
      </c>
      <c r="C24" s="127" t="s">
        <v>92</v>
      </c>
      <c r="D24" s="127" t="s">
        <v>45</v>
      </c>
      <c r="E24" s="127" t="s">
        <v>46</v>
      </c>
      <c r="F24" s="127" t="s">
        <v>47</v>
      </c>
      <c r="G24" s="127" t="s">
        <v>48</v>
      </c>
      <c r="H24" s="127" t="s">
        <v>49</v>
      </c>
      <c r="I24" s="47" t="s">
        <v>50</v>
      </c>
      <c r="J24" s="184" t="s">
        <v>51</v>
      </c>
      <c r="K24" s="202" t="s">
        <v>191</v>
      </c>
      <c r="L24" s="174" t="s">
        <v>53</v>
      </c>
      <c r="M24" s="235" t="s">
        <v>192</v>
      </c>
      <c r="N24" s="238" t="s">
        <v>915</v>
      </c>
      <c r="O24" s="235" t="s">
        <v>214</v>
      </c>
      <c r="P24" s="235">
        <v>2</v>
      </c>
      <c r="Q24" s="240">
        <v>0.05</v>
      </c>
      <c r="R24" s="241" t="s">
        <v>94</v>
      </c>
      <c r="S24" s="160" t="s">
        <v>64</v>
      </c>
      <c r="T24" s="300" t="s">
        <v>78</v>
      </c>
      <c r="U24" s="331"/>
      <c r="V24" s="331"/>
      <c r="W24" s="331"/>
      <c r="X24" s="331"/>
      <c r="Y24" s="331"/>
      <c r="Z24" s="331"/>
      <c r="AA24" s="331"/>
      <c r="AB24" s="331"/>
      <c r="AC24" s="331"/>
      <c r="AD24" s="331"/>
      <c r="AE24" s="331"/>
      <c r="AF24" s="331"/>
      <c r="AG24" s="331"/>
      <c r="AH24" s="331"/>
      <c r="AI24" s="401"/>
      <c r="AJ24" s="331"/>
      <c r="AK24" s="331"/>
      <c r="AL24" s="331"/>
      <c r="AM2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4" s="520"/>
      <c r="AO24" s="513"/>
      <c r="AP24" s="513"/>
      <c r="AQ24" s="566"/>
      <c r="AR24" s="513"/>
    </row>
    <row r="25" spans="1:44" s="88" customFormat="1" ht="133.5" customHeight="1">
      <c r="A25" s="214" t="s">
        <v>42</v>
      </c>
      <c r="B25" s="127" t="s">
        <v>43</v>
      </c>
      <c r="C25" s="127" t="s">
        <v>92</v>
      </c>
      <c r="D25" s="127" t="s">
        <v>45</v>
      </c>
      <c r="E25" s="127" t="s">
        <v>46</v>
      </c>
      <c r="F25" s="127" t="s">
        <v>47</v>
      </c>
      <c r="G25" s="127" t="s">
        <v>48</v>
      </c>
      <c r="H25" s="127" t="s">
        <v>49</v>
      </c>
      <c r="I25" s="47" t="s">
        <v>50</v>
      </c>
      <c r="J25" s="184" t="s">
        <v>51</v>
      </c>
      <c r="K25" s="202" t="s">
        <v>191</v>
      </c>
      <c r="L25" s="174" t="s">
        <v>53</v>
      </c>
      <c r="M25" s="235" t="s">
        <v>192</v>
      </c>
      <c r="N25" s="238" t="s">
        <v>915</v>
      </c>
      <c r="O25" s="235" t="s">
        <v>215</v>
      </c>
      <c r="P25" s="236">
        <v>30</v>
      </c>
      <c r="Q25" s="240">
        <v>0.05</v>
      </c>
      <c r="R25" s="242" t="s">
        <v>216</v>
      </c>
      <c r="S25" s="160" t="s">
        <v>217</v>
      </c>
      <c r="T25" s="300" t="s">
        <v>78</v>
      </c>
      <c r="U25" s="331"/>
      <c r="V25" s="331"/>
      <c r="W25" s="331"/>
      <c r="X25" s="331"/>
      <c r="Y25" s="331"/>
      <c r="Z25" s="331"/>
      <c r="AA25" s="331"/>
      <c r="AB25" s="331"/>
      <c r="AC25" s="331"/>
      <c r="AD25" s="331"/>
      <c r="AE25" s="331"/>
      <c r="AF25" s="331"/>
      <c r="AG25" s="331"/>
      <c r="AH25" s="331"/>
      <c r="AI25" s="401"/>
      <c r="AJ25" s="331"/>
      <c r="AK25" s="331"/>
      <c r="AL25" s="331"/>
      <c r="AM2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5" s="521"/>
      <c r="AO25" s="513"/>
      <c r="AP25" s="513"/>
      <c r="AQ25" s="566"/>
      <c r="AR25" s="513"/>
    </row>
    <row r="26" spans="1:44" s="88" customFormat="1" ht="133.5" customHeight="1">
      <c r="A26" s="214" t="s">
        <v>42</v>
      </c>
      <c r="B26" s="127" t="s">
        <v>43</v>
      </c>
      <c r="C26" s="127" t="s">
        <v>92</v>
      </c>
      <c r="D26" s="127" t="s">
        <v>45</v>
      </c>
      <c r="E26" s="127" t="s">
        <v>46</v>
      </c>
      <c r="F26" s="127" t="s">
        <v>47</v>
      </c>
      <c r="G26" s="127" t="s">
        <v>48</v>
      </c>
      <c r="H26" s="127" t="s">
        <v>49</v>
      </c>
      <c r="I26" s="47" t="s">
        <v>50</v>
      </c>
      <c r="J26" s="184" t="s">
        <v>51</v>
      </c>
      <c r="K26" s="202" t="s">
        <v>191</v>
      </c>
      <c r="L26" s="174" t="s">
        <v>53</v>
      </c>
      <c r="M26" s="235" t="s">
        <v>192</v>
      </c>
      <c r="N26" s="238" t="s">
        <v>915</v>
      </c>
      <c r="O26" s="235" t="s">
        <v>218</v>
      </c>
      <c r="P26" s="235">
        <v>1</v>
      </c>
      <c r="Q26" s="240">
        <v>0.03</v>
      </c>
      <c r="R26" s="235" t="s">
        <v>219</v>
      </c>
      <c r="S26" s="165" t="s">
        <v>217</v>
      </c>
      <c r="T26" s="630" t="s">
        <v>242</v>
      </c>
      <c r="U26" s="401"/>
      <c r="V26" s="331"/>
      <c r="W26" s="331"/>
      <c r="X26" s="331"/>
      <c r="Y26" s="331"/>
      <c r="Z26" s="331"/>
      <c r="AA26" s="331"/>
      <c r="AB26" s="331"/>
      <c r="AC26" s="331"/>
      <c r="AD26" s="331"/>
      <c r="AE26" s="331"/>
      <c r="AF26" s="331"/>
      <c r="AG26" s="331"/>
      <c r="AH26" s="331"/>
      <c r="AI26" s="417"/>
      <c r="AJ26" s="372"/>
      <c r="AK26" s="372"/>
      <c r="AL26" s="372"/>
      <c r="AM2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6" s="520"/>
      <c r="AO26" s="513"/>
      <c r="AP26" s="513"/>
      <c r="AQ26" s="566"/>
      <c r="AR26" s="513"/>
    </row>
    <row r="27" spans="1:44" s="88" customFormat="1" ht="133.5" customHeight="1">
      <c r="A27" s="214" t="s">
        <v>42</v>
      </c>
      <c r="B27" s="127" t="s">
        <v>43</v>
      </c>
      <c r="C27" s="127" t="s">
        <v>92</v>
      </c>
      <c r="D27" s="127" t="s">
        <v>45</v>
      </c>
      <c r="E27" s="127" t="s">
        <v>46</v>
      </c>
      <c r="F27" s="127" t="s">
        <v>47</v>
      </c>
      <c r="G27" s="127" t="s">
        <v>48</v>
      </c>
      <c r="H27" s="127" t="s">
        <v>49</v>
      </c>
      <c r="I27" s="47" t="s">
        <v>50</v>
      </c>
      <c r="J27" s="184" t="s">
        <v>51</v>
      </c>
      <c r="K27" s="202" t="s">
        <v>191</v>
      </c>
      <c r="L27" s="174" t="s">
        <v>53</v>
      </c>
      <c r="M27" s="235" t="s">
        <v>192</v>
      </c>
      <c r="N27" s="238" t="s">
        <v>915</v>
      </c>
      <c r="O27" s="235" t="s">
        <v>221</v>
      </c>
      <c r="P27" s="239">
        <v>1</v>
      </c>
      <c r="Q27" s="240">
        <v>0.02</v>
      </c>
      <c r="R27" s="235" t="s">
        <v>222</v>
      </c>
      <c r="S27" s="160" t="s">
        <v>223</v>
      </c>
      <c r="T27" s="629" t="s">
        <v>78</v>
      </c>
      <c r="U27" s="401"/>
      <c r="V27" s="331"/>
      <c r="W27" s="331"/>
      <c r="X27" s="331"/>
      <c r="Y27" s="331"/>
      <c r="Z27" s="331"/>
      <c r="AA27" s="331"/>
      <c r="AB27" s="331"/>
      <c r="AC27" s="331"/>
      <c r="AD27" s="331"/>
      <c r="AE27" s="331"/>
      <c r="AF27" s="331"/>
      <c r="AG27" s="331"/>
      <c r="AH27" s="331"/>
      <c r="AI27" s="401"/>
      <c r="AJ27" s="331"/>
      <c r="AK27" s="331"/>
      <c r="AL27" s="331"/>
      <c r="AM2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7" s="520"/>
      <c r="AO27" s="513"/>
      <c r="AP27" s="513"/>
      <c r="AQ27" s="566"/>
      <c r="AR27" s="513"/>
    </row>
    <row r="28" spans="1:44" s="88" customFormat="1" ht="133.5" customHeight="1">
      <c r="A28" s="214" t="s">
        <v>42</v>
      </c>
      <c r="B28" s="127" t="s">
        <v>43</v>
      </c>
      <c r="C28" s="127" t="s">
        <v>92</v>
      </c>
      <c r="D28" s="127" t="s">
        <v>45</v>
      </c>
      <c r="E28" s="127" t="s">
        <v>46</v>
      </c>
      <c r="F28" s="127" t="s">
        <v>47</v>
      </c>
      <c r="G28" s="127" t="s">
        <v>48</v>
      </c>
      <c r="H28" s="127" t="s">
        <v>49</v>
      </c>
      <c r="I28" s="47" t="s">
        <v>50</v>
      </c>
      <c r="J28" s="184" t="s">
        <v>51</v>
      </c>
      <c r="K28" s="202" t="s">
        <v>191</v>
      </c>
      <c r="L28" s="174" t="s">
        <v>53</v>
      </c>
      <c r="M28" s="235" t="s">
        <v>192</v>
      </c>
      <c r="N28" s="238" t="s">
        <v>915</v>
      </c>
      <c r="O28" s="235" t="s">
        <v>1217</v>
      </c>
      <c r="P28" s="239">
        <v>2</v>
      </c>
      <c r="Q28" s="240">
        <v>0.1</v>
      </c>
      <c r="R28" s="235" t="s">
        <v>224</v>
      </c>
      <c r="S28" s="160" t="s">
        <v>64</v>
      </c>
      <c r="T28" s="300" t="s">
        <v>153</v>
      </c>
      <c r="U28" s="331"/>
      <c r="V28" s="331"/>
      <c r="W28" s="331"/>
      <c r="X28" s="331"/>
      <c r="Y28" s="331"/>
      <c r="Z28" s="331"/>
      <c r="AA28" s="331"/>
      <c r="AB28" s="331"/>
      <c r="AC28" s="331"/>
      <c r="AD28" s="331"/>
      <c r="AE28" s="331"/>
      <c r="AF28" s="331"/>
      <c r="AG28" s="331"/>
      <c r="AH28" s="331"/>
      <c r="AI28" s="401"/>
      <c r="AJ28" s="331"/>
      <c r="AK28" s="331"/>
      <c r="AL28" s="331"/>
      <c r="AM2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8" s="522"/>
      <c r="AO28" s="513"/>
      <c r="AP28" s="513"/>
      <c r="AQ28" s="566"/>
      <c r="AR28" s="513"/>
    </row>
    <row r="29" spans="1:44" s="88" customFormat="1" ht="133.5" customHeight="1">
      <c r="A29" s="214" t="s">
        <v>42</v>
      </c>
      <c r="B29" s="127" t="s">
        <v>43</v>
      </c>
      <c r="C29" s="127" t="s">
        <v>92</v>
      </c>
      <c r="D29" s="127" t="s">
        <v>45</v>
      </c>
      <c r="E29" s="127" t="s">
        <v>46</v>
      </c>
      <c r="F29" s="127" t="s">
        <v>47</v>
      </c>
      <c r="G29" s="127" t="s">
        <v>48</v>
      </c>
      <c r="H29" s="127" t="s">
        <v>49</v>
      </c>
      <c r="I29" s="47" t="s">
        <v>50</v>
      </c>
      <c r="J29" s="184" t="s">
        <v>51</v>
      </c>
      <c r="K29" s="202" t="s">
        <v>191</v>
      </c>
      <c r="L29" s="174" t="s">
        <v>53</v>
      </c>
      <c r="M29" s="235" t="s">
        <v>192</v>
      </c>
      <c r="N29" s="238" t="s">
        <v>915</v>
      </c>
      <c r="O29" s="237" t="s">
        <v>225</v>
      </c>
      <c r="P29" s="239">
        <v>5</v>
      </c>
      <c r="Q29" s="240">
        <v>0.05</v>
      </c>
      <c r="R29" s="235" t="s">
        <v>226</v>
      </c>
      <c r="S29" s="160" t="s">
        <v>64</v>
      </c>
      <c r="T29" s="300" t="s">
        <v>78</v>
      </c>
      <c r="U29" s="331"/>
      <c r="V29" s="331"/>
      <c r="W29" s="331"/>
      <c r="X29" s="331"/>
      <c r="Y29" s="331"/>
      <c r="Z29" s="331"/>
      <c r="AA29" s="331"/>
      <c r="AB29" s="331"/>
      <c r="AC29" s="331"/>
      <c r="AD29" s="331"/>
      <c r="AE29" s="331"/>
      <c r="AF29" s="331"/>
      <c r="AG29" s="331"/>
      <c r="AH29" s="331"/>
      <c r="AI29" s="401"/>
      <c r="AJ29" s="331"/>
      <c r="AK29" s="331"/>
      <c r="AL29" s="331"/>
      <c r="AM2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9" s="520"/>
      <c r="AO29" s="513"/>
      <c r="AP29" s="513"/>
      <c r="AQ29" s="566"/>
      <c r="AR29" s="513"/>
    </row>
    <row r="30" spans="1:44" s="88" customFormat="1" ht="159.75" customHeight="1">
      <c r="A30" s="214" t="s">
        <v>42</v>
      </c>
      <c r="B30" s="127" t="s">
        <v>43</v>
      </c>
      <c r="C30" s="127" t="s">
        <v>44</v>
      </c>
      <c r="D30" s="127" t="s">
        <v>45</v>
      </c>
      <c r="E30" s="127" t="s">
        <v>46</v>
      </c>
      <c r="F30" s="127" t="s">
        <v>47</v>
      </c>
      <c r="G30" s="127" t="s">
        <v>48</v>
      </c>
      <c r="H30" s="127" t="s">
        <v>49</v>
      </c>
      <c r="I30" s="47" t="s">
        <v>50</v>
      </c>
      <c r="J30" s="184" t="s">
        <v>51</v>
      </c>
      <c r="K30" s="202" t="s">
        <v>191</v>
      </c>
      <c r="L30" s="174" t="s">
        <v>53</v>
      </c>
      <c r="M30" s="235" t="s">
        <v>192</v>
      </c>
      <c r="N30" s="238" t="s">
        <v>915</v>
      </c>
      <c r="O30" s="237" t="s">
        <v>1218</v>
      </c>
      <c r="P30" s="239">
        <v>10</v>
      </c>
      <c r="Q30" s="240">
        <v>0.05</v>
      </c>
      <c r="R30" s="235" t="s">
        <v>227</v>
      </c>
      <c r="S30" s="160" t="s">
        <v>64</v>
      </c>
      <c r="T30" s="629" t="s">
        <v>153</v>
      </c>
      <c r="U30" s="401"/>
      <c r="V30" s="331"/>
      <c r="W30" s="331"/>
      <c r="X30" s="331"/>
      <c r="Y30" s="331"/>
      <c r="Z30" s="331"/>
      <c r="AA30" s="331"/>
      <c r="AB30" s="331"/>
      <c r="AC30" s="331"/>
      <c r="AD30" s="331"/>
      <c r="AE30" s="331"/>
      <c r="AF30" s="331"/>
      <c r="AG30" s="331"/>
      <c r="AH30" s="331"/>
      <c r="AI30" s="401"/>
      <c r="AJ30" s="331"/>
      <c r="AK30" s="331"/>
      <c r="AL30" s="331"/>
      <c r="AM3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0" s="520"/>
      <c r="AO30" s="513"/>
      <c r="AP30" s="513"/>
      <c r="AQ30" s="566"/>
      <c r="AR30" s="513"/>
    </row>
    <row r="31" spans="1:44" s="88" customFormat="1" ht="159.75" customHeight="1">
      <c r="A31" s="214" t="s">
        <v>42</v>
      </c>
      <c r="B31" s="127" t="s">
        <v>43</v>
      </c>
      <c r="C31" s="127" t="s">
        <v>44</v>
      </c>
      <c r="D31" s="127" t="s">
        <v>45</v>
      </c>
      <c r="E31" s="127" t="s">
        <v>46</v>
      </c>
      <c r="F31" s="127" t="s">
        <v>47</v>
      </c>
      <c r="G31" s="127" t="s">
        <v>48</v>
      </c>
      <c r="H31" s="127" t="s">
        <v>49</v>
      </c>
      <c r="I31" s="47" t="s">
        <v>50</v>
      </c>
      <c r="J31" s="184" t="s">
        <v>51</v>
      </c>
      <c r="K31" s="202" t="s">
        <v>191</v>
      </c>
      <c r="L31" s="174" t="s">
        <v>53</v>
      </c>
      <c r="M31" s="235" t="s">
        <v>192</v>
      </c>
      <c r="N31" s="238" t="s">
        <v>915</v>
      </c>
      <c r="O31" s="235" t="s">
        <v>1219</v>
      </c>
      <c r="P31" s="235">
        <v>10</v>
      </c>
      <c r="Q31" s="240">
        <v>0.05</v>
      </c>
      <c r="R31" s="235" t="s">
        <v>228</v>
      </c>
      <c r="S31" s="165" t="s">
        <v>217</v>
      </c>
      <c r="T31" s="168" t="s">
        <v>78</v>
      </c>
      <c r="U31" s="434"/>
      <c r="V31" s="400"/>
      <c r="W31" s="400"/>
      <c r="X31" s="400"/>
      <c r="Y31" s="400"/>
      <c r="Z31" s="400"/>
      <c r="AA31" s="400"/>
      <c r="AB31" s="400"/>
      <c r="AC31" s="400"/>
      <c r="AD31" s="400"/>
      <c r="AE31" s="400"/>
      <c r="AF31" s="400"/>
      <c r="AG31" s="400"/>
      <c r="AH31" s="400"/>
      <c r="AI31" s="331"/>
      <c r="AJ31" s="331"/>
      <c r="AK31" s="331"/>
      <c r="AL31" s="331"/>
      <c r="AM3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1" s="523"/>
      <c r="AO31" s="513"/>
      <c r="AP31" s="513"/>
      <c r="AQ31" s="566"/>
      <c r="AR31" s="513"/>
    </row>
    <row r="32" spans="1:44" s="88" customFormat="1" ht="133.5" customHeight="1">
      <c r="A32" s="214" t="s">
        <v>42</v>
      </c>
      <c r="B32" s="127" t="s">
        <v>43</v>
      </c>
      <c r="C32" s="127" t="s">
        <v>92</v>
      </c>
      <c r="D32" s="127" t="s">
        <v>45</v>
      </c>
      <c r="E32" s="127" t="s">
        <v>46</v>
      </c>
      <c r="F32" s="127" t="s">
        <v>47</v>
      </c>
      <c r="G32" s="127" t="s">
        <v>48</v>
      </c>
      <c r="H32" s="127" t="s">
        <v>49</v>
      </c>
      <c r="I32" s="47" t="s">
        <v>50</v>
      </c>
      <c r="J32" s="184" t="s">
        <v>51</v>
      </c>
      <c r="K32" s="202" t="s">
        <v>191</v>
      </c>
      <c r="L32" s="174" t="s">
        <v>53</v>
      </c>
      <c r="M32" s="235" t="s">
        <v>192</v>
      </c>
      <c r="N32" s="238" t="s">
        <v>915</v>
      </c>
      <c r="O32" s="237" t="s">
        <v>229</v>
      </c>
      <c r="P32" s="239">
        <v>1</v>
      </c>
      <c r="Q32" s="240">
        <v>0.05</v>
      </c>
      <c r="R32" s="241" t="s">
        <v>230</v>
      </c>
      <c r="S32" s="160" t="s">
        <v>64</v>
      </c>
      <c r="T32" s="300" t="s">
        <v>153</v>
      </c>
      <c r="U32" s="331"/>
      <c r="V32" s="331"/>
      <c r="W32" s="331"/>
      <c r="X32" s="331"/>
      <c r="Y32" s="331"/>
      <c r="Z32" s="331"/>
      <c r="AA32" s="331"/>
      <c r="AB32" s="331"/>
      <c r="AC32" s="331"/>
      <c r="AD32" s="331"/>
      <c r="AE32" s="331"/>
      <c r="AF32" s="331"/>
      <c r="AG32" s="331"/>
      <c r="AH32" s="331"/>
      <c r="AI32" s="331"/>
      <c r="AJ32" s="331"/>
      <c r="AK32" s="331"/>
      <c r="AL32" s="331"/>
      <c r="AM3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2" s="523"/>
      <c r="AO32" s="513"/>
      <c r="AP32" s="513"/>
      <c r="AQ32" s="566"/>
      <c r="AR32" s="513"/>
    </row>
    <row r="33" spans="1:44" s="88" customFormat="1" ht="144" customHeight="1">
      <c r="A33" s="217" t="s">
        <v>173</v>
      </c>
      <c r="B33" s="127" t="s">
        <v>174</v>
      </c>
      <c r="C33" s="127" t="s">
        <v>175</v>
      </c>
      <c r="D33" s="127" t="s">
        <v>176</v>
      </c>
      <c r="E33" s="204" t="s">
        <v>177</v>
      </c>
      <c r="F33" s="201" t="s">
        <v>178</v>
      </c>
      <c r="G33" s="127" t="s">
        <v>179</v>
      </c>
      <c r="H33" s="127" t="s">
        <v>180</v>
      </c>
      <c r="I33" s="143" t="s">
        <v>181</v>
      </c>
      <c r="J33" s="184" t="s">
        <v>51</v>
      </c>
      <c r="K33" s="202" t="s">
        <v>191</v>
      </c>
      <c r="L33" s="191" t="s">
        <v>182</v>
      </c>
      <c r="M33" s="154" t="s">
        <v>183</v>
      </c>
      <c r="N33" s="185" t="s">
        <v>915</v>
      </c>
      <c r="O33" s="127" t="s">
        <v>184</v>
      </c>
      <c r="P33" s="155">
        <v>4</v>
      </c>
      <c r="Q33" s="332">
        <v>6.4000000000000001E-2</v>
      </c>
      <c r="R33" s="154" t="s">
        <v>185</v>
      </c>
      <c r="S33" s="165" t="s">
        <v>363</v>
      </c>
      <c r="T33" s="353" t="s">
        <v>58</v>
      </c>
      <c r="U33" s="331"/>
      <c r="V33" s="331"/>
      <c r="W33" s="331"/>
      <c r="X33" s="331"/>
      <c r="Y33" s="331"/>
      <c r="Z33" s="331"/>
      <c r="AA33" s="331"/>
      <c r="AB33" s="331"/>
      <c r="AC33" s="331"/>
      <c r="AD33" s="331"/>
      <c r="AE33" s="331"/>
      <c r="AF33" s="331"/>
      <c r="AG33" s="331"/>
      <c r="AH33" s="331"/>
      <c r="AI33" s="331"/>
      <c r="AJ33" s="331"/>
      <c r="AK33" s="331"/>
      <c r="AL33" s="331"/>
      <c r="AM33" s="502">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3" s="423"/>
      <c r="AO33" s="513"/>
      <c r="AP33" s="513"/>
      <c r="AQ33" s="566"/>
      <c r="AR33" s="513"/>
    </row>
    <row r="34" spans="1:44" s="88" customFormat="1" ht="133.5" customHeight="1">
      <c r="A34" s="214" t="s">
        <v>42</v>
      </c>
      <c r="B34" s="127" t="s">
        <v>43</v>
      </c>
      <c r="C34" s="127" t="s">
        <v>92</v>
      </c>
      <c r="D34" s="127" t="s">
        <v>231</v>
      </c>
      <c r="E34" s="127" t="s">
        <v>46</v>
      </c>
      <c r="F34" s="127" t="s">
        <v>47</v>
      </c>
      <c r="G34" s="127" t="s">
        <v>48</v>
      </c>
      <c r="H34" s="127" t="s">
        <v>49</v>
      </c>
      <c r="I34" s="47" t="s">
        <v>50</v>
      </c>
      <c r="J34" s="184" t="s">
        <v>51</v>
      </c>
      <c r="K34" s="203" t="s">
        <v>232</v>
      </c>
      <c r="L34" s="174" t="s">
        <v>53</v>
      </c>
      <c r="M34" s="177" t="s">
        <v>233</v>
      </c>
      <c r="N34" s="209" t="s">
        <v>915</v>
      </c>
      <c r="O34" s="177" t="s">
        <v>234</v>
      </c>
      <c r="P34" s="231">
        <v>1</v>
      </c>
      <c r="Q34" s="232">
        <v>0.05</v>
      </c>
      <c r="R34" s="177" t="s">
        <v>235</v>
      </c>
      <c r="S34" s="160" t="s">
        <v>217</v>
      </c>
      <c r="T34" s="389" t="s">
        <v>78</v>
      </c>
      <c r="U34" s="357"/>
      <c r="V34" s="357"/>
      <c r="W34" s="357">
        <v>0</v>
      </c>
      <c r="X34" s="357"/>
      <c r="Y34" s="357"/>
      <c r="Z34" s="357">
        <v>0</v>
      </c>
      <c r="AA34" s="357"/>
      <c r="AB34" s="357"/>
      <c r="AC34" s="357">
        <v>0</v>
      </c>
      <c r="AD34" s="357" t="s">
        <v>236</v>
      </c>
      <c r="AE34" s="357"/>
      <c r="AF34" s="357">
        <v>0</v>
      </c>
      <c r="AG34" s="334" t="s">
        <v>237</v>
      </c>
      <c r="AH34" s="357"/>
      <c r="AI34" s="357">
        <v>0</v>
      </c>
      <c r="AJ34" s="334" t="s">
        <v>238</v>
      </c>
      <c r="AK34" s="357">
        <v>0</v>
      </c>
      <c r="AL34" s="357">
        <v>0</v>
      </c>
      <c r="AM34" s="503">
        <f>SUM(Tabla3[[#This Row],[TOTAL AVANCE CUANTITATIVO ENERO]]+Tabla3[[#This Row],[TOTAL AVANCE CUANTITATIVO FEBRERO]]+Tabla3[[#This Row],[TOTAL AVANCE CUANTITATIVO MARZO]]+Tabla3[[#This Row],[TOTAL AVANCE CUANTITATIVO ABRIL]]+Tabla3[[#This Row],[TOTAL AVANCE CUANTITATIVO MAYO]]+Tabla3[[#This Row],[EVIDENCIA JUNIO]])</f>
        <v>0</v>
      </c>
      <c r="AN34" s="524" t="s">
        <v>239</v>
      </c>
      <c r="AO34" s="513">
        <f>SUM(Q34:Q43)</f>
        <v>1.0000000000000002</v>
      </c>
      <c r="AP34" s="513"/>
      <c r="AQ34" s="566"/>
      <c r="AR34" s="513"/>
    </row>
    <row r="35" spans="1:44" s="88" customFormat="1" ht="133.5" customHeight="1">
      <c r="A35" s="214" t="s">
        <v>42</v>
      </c>
      <c r="B35" s="127" t="s">
        <v>43</v>
      </c>
      <c r="C35" s="127" t="s">
        <v>92</v>
      </c>
      <c r="D35" s="127" t="s">
        <v>231</v>
      </c>
      <c r="E35" s="127" t="s">
        <v>46</v>
      </c>
      <c r="F35" s="127" t="s">
        <v>47</v>
      </c>
      <c r="G35" s="127" t="s">
        <v>48</v>
      </c>
      <c r="H35" s="127" t="s">
        <v>49</v>
      </c>
      <c r="I35" s="47" t="s">
        <v>50</v>
      </c>
      <c r="J35" s="184" t="s">
        <v>51</v>
      </c>
      <c r="K35" s="203" t="s">
        <v>232</v>
      </c>
      <c r="L35" s="174" t="s">
        <v>53</v>
      </c>
      <c r="M35" s="177" t="s">
        <v>233</v>
      </c>
      <c r="N35" s="209" t="s">
        <v>915</v>
      </c>
      <c r="O35" s="177" t="s">
        <v>240</v>
      </c>
      <c r="P35" s="177">
        <v>1</v>
      </c>
      <c r="Q35" s="233">
        <v>0.05</v>
      </c>
      <c r="R35" s="177" t="s">
        <v>241</v>
      </c>
      <c r="S35" s="165" t="s">
        <v>217</v>
      </c>
      <c r="T35" s="389" t="s">
        <v>242</v>
      </c>
      <c r="U35" s="331"/>
      <c r="V35" s="331"/>
      <c r="W35" s="357">
        <v>0</v>
      </c>
      <c r="X35" s="357"/>
      <c r="Y35" s="357"/>
      <c r="Z35" s="357">
        <v>0</v>
      </c>
      <c r="AA35" s="357"/>
      <c r="AB35" s="357"/>
      <c r="AC35" s="357">
        <v>0</v>
      </c>
      <c r="AD35" s="335" t="s">
        <v>243</v>
      </c>
      <c r="AE35" s="331"/>
      <c r="AF35" s="357">
        <v>0</v>
      </c>
      <c r="AG35" s="357"/>
      <c r="AH35" s="357"/>
      <c r="AI35" s="357">
        <v>0</v>
      </c>
      <c r="AJ35" s="334" t="s">
        <v>244</v>
      </c>
      <c r="AK35" s="357">
        <v>0</v>
      </c>
      <c r="AL35" s="331"/>
      <c r="AM35"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5" s="524" t="s">
        <v>245</v>
      </c>
      <c r="AO35" s="513"/>
      <c r="AP35" s="513"/>
      <c r="AQ35" s="566"/>
      <c r="AR35" s="513"/>
    </row>
    <row r="36" spans="1:44" s="88" customFormat="1" ht="153" customHeight="1">
      <c r="A36" s="214" t="s">
        <v>42</v>
      </c>
      <c r="B36" s="127" t="s">
        <v>43</v>
      </c>
      <c r="C36" s="127" t="s">
        <v>92</v>
      </c>
      <c r="D36" s="127" t="s">
        <v>231</v>
      </c>
      <c r="E36" s="127" t="s">
        <v>46</v>
      </c>
      <c r="F36" s="127" t="s">
        <v>47</v>
      </c>
      <c r="G36" s="127" t="s">
        <v>48</v>
      </c>
      <c r="H36" s="127" t="s">
        <v>49</v>
      </c>
      <c r="I36" s="47" t="s">
        <v>50</v>
      </c>
      <c r="J36" s="184" t="s">
        <v>51</v>
      </c>
      <c r="K36" s="203" t="s">
        <v>232</v>
      </c>
      <c r="L36" s="174" t="s">
        <v>53</v>
      </c>
      <c r="M36" s="177" t="s">
        <v>233</v>
      </c>
      <c r="N36" s="209" t="s">
        <v>915</v>
      </c>
      <c r="O36" s="177" t="s">
        <v>246</v>
      </c>
      <c r="P36" s="177">
        <v>1</v>
      </c>
      <c r="Q36" s="233">
        <v>0.05</v>
      </c>
      <c r="R36" s="177" t="s">
        <v>247</v>
      </c>
      <c r="S36" s="165" t="s">
        <v>217</v>
      </c>
      <c r="T36" s="389" t="s">
        <v>248</v>
      </c>
      <c r="U36" s="331"/>
      <c r="V36" s="331"/>
      <c r="W36" s="357">
        <v>0</v>
      </c>
      <c r="X36" s="331"/>
      <c r="Y36" s="331"/>
      <c r="Z36" s="331"/>
      <c r="AA36" s="357" t="s">
        <v>249</v>
      </c>
      <c r="AB36" s="331"/>
      <c r="AC36" s="331"/>
      <c r="AD36" s="334" t="s">
        <v>250</v>
      </c>
      <c r="AE36" s="331"/>
      <c r="AF36" s="357">
        <v>1</v>
      </c>
      <c r="AG36" s="331"/>
      <c r="AH36" s="331"/>
      <c r="AI36" s="357">
        <v>0</v>
      </c>
      <c r="AJ36" s="357"/>
      <c r="AK36" s="357">
        <v>0</v>
      </c>
      <c r="AL36" s="357"/>
      <c r="AM36"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36" s="514" t="s">
        <v>251</v>
      </c>
      <c r="AO36" s="513"/>
      <c r="AP36" s="513"/>
      <c r="AQ36" s="566"/>
      <c r="AR36" s="513"/>
    </row>
    <row r="37" spans="1:44" s="88" customFormat="1" ht="133.5" customHeight="1">
      <c r="A37" s="214" t="s">
        <v>42</v>
      </c>
      <c r="B37" s="127" t="s">
        <v>43</v>
      </c>
      <c r="C37" s="127" t="s">
        <v>252</v>
      </c>
      <c r="D37" s="127" t="s">
        <v>231</v>
      </c>
      <c r="E37" s="127" t="s">
        <v>46</v>
      </c>
      <c r="F37" s="127" t="s">
        <v>47</v>
      </c>
      <c r="G37" s="127" t="s">
        <v>48</v>
      </c>
      <c r="H37" s="127" t="s">
        <v>49</v>
      </c>
      <c r="I37" s="47" t="s">
        <v>50</v>
      </c>
      <c r="J37" s="184" t="s">
        <v>51</v>
      </c>
      <c r="K37" s="203" t="s">
        <v>232</v>
      </c>
      <c r="L37" s="174" t="s">
        <v>53</v>
      </c>
      <c r="M37" s="177" t="s">
        <v>233</v>
      </c>
      <c r="N37" s="209" t="s">
        <v>915</v>
      </c>
      <c r="O37" s="177" t="s">
        <v>253</v>
      </c>
      <c r="P37" s="177">
        <v>1</v>
      </c>
      <c r="Q37" s="233">
        <v>0.15</v>
      </c>
      <c r="R37" s="177" t="s">
        <v>254</v>
      </c>
      <c r="S37" s="165" t="s">
        <v>217</v>
      </c>
      <c r="T37" s="389" t="s">
        <v>153</v>
      </c>
      <c r="U37" s="331"/>
      <c r="V37" s="331"/>
      <c r="W37" s="357">
        <v>0</v>
      </c>
      <c r="X37" s="335" t="s">
        <v>255</v>
      </c>
      <c r="Y37" s="331"/>
      <c r="Z37" s="357">
        <v>0</v>
      </c>
      <c r="AA37" s="334" t="s">
        <v>256</v>
      </c>
      <c r="AB37" s="331"/>
      <c r="AC37" s="357">
        <v>0</v>
      </c>
      <c r="AD37" s="334" t="s">
        <v>257</v>
      </c>
      <c r="AE37" s="331"/>
      <c r="AF37" s="449">
        <v>0</v>
      </c>
      <c r="AG37" s="334" t="s">
        <v>258</v>
      </c>
      <c r="AH37" s="331"/>
      <c r="AI37" s="357">
        <v>0</v>
      </c>
      <c r="AJ37" s="334" t="s">
        <v>258</v>
      </c>
      <c r="AK37" s="331"/>
      <c r="AL37" s="357">
        <v>0</v>
      </c>
      <c r="AM37"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37" s="524" t="s">
        <v>259</v>
      </c>
      <c r="AO37" s="513"/>
      <c r="AP37" s="513"/>
      <c r="AQ37" s="566"/>
      <c r="AR37" s="513"/>
    </row>
    <row r="38" spans="1:44" s="88" customFormat="1" ht="133.5" customHeight="1">
      <c r="A38" s="214" t="s">
        <v>42</v>
      </c>
      <c r="B38" s="127" t="s">
        <v>43</v>
      </c>
      <c r="C38" s="127" t="s">
        <v>252</v>
      </c>
      <c r="D38" s="127" t="s">
        <v>231</v>
      </c>
      <c r="E38" s="127" t="s">
        <v>46</v>
      </c>
      <c r="F38" s="127" t="s">
        <v>47</v>
      </c>
      <c r="G38" s="127" t="s">
        <v>48</v>
      </c>
      <c r="H38" s="127" t="s">
        <v>49</v>
      </c>
      <c r="I38" s="47" t="s">
        <v>50</v>
      </c>
      <c r="J38" s="184" t="s">
        <v>51</v>
      </c>
      <c r="K38" s="203" t="s">
        <v>232</v>
      </c>
      <c r="L38" s="174" t="s">
        <v>53</v>
      </c>
      <c r="M38" s="177" t="s">
        <v>233</v>
      </c>
      <c r="N38" s="209" t="s">
        <v>915</v>
      </c>
      <c r="O38" s="462" t="s">
        <v>260</v>
      </c>
      <c r="P38" s="177">
        <v>2</v>
      </c>
      <c r="Q38" s="233">
        <v>0.1</v>
      </c>
      <c r="R38" s="177" t="s">
        <v>261</v>
      </c>
      <c r="S38" s="165" t="s">
        <v>217</v>
      </c>
      <c r="T38" s="389" t="s">
        <v>78</v>
      </c>
      <c r="U38" s="331"/>
      <c r="V38" s="331"/>
      <c r="W38" s="357">
        <v>0</v>
      </c>
      <c r="X38" s="335" t="s">
        <v>262</v>
      </c>
      <c r="Y38" s="331"/>
      <c r="Z38" s="357">
        <v>0</v>
      </c>
      <c r="AA38" s="335" t="s">
        <v>263</v>
      </c>
      <c r="AB38" s="331"/>
      <c r="AC38" s="357">
        <v>0</v>
      </c>
      <c r="AD38" s="335" t="s">
        <v>264</v>
      </c>
      <c r="AE38" s="331"/>
      <c r="AF38" s="357">
        <v>0</v>
      </c>
      <c r="AG38" s="334" t="s">
        <v>265</v>
      </c>
      <c r="AH38" s="331"/>
      <c r="AI38" s="357">
        <v>0</v>
      </c>
      <c r="AJ38" s="334" t="s">
        <v>266</v>
      </c>
      <c r="AK38" s="331"/>
      <c r="AL38" s="357">
        <v>0</v>
      </c>
      <c r="AM38" s="502"/>
      <c r="AN38" s="524" t="s">
        <v>267</v>
      </c>
      <c r="AO38" s="513"/>
      <c r="AP38" s="513"/>
      <c r="AQ38" s="566"/>
      <c r="AR38" s="513"/>
    </row>
    <row r="39" spans="1:44" s="88" customFormat="1" ht="196.5" customHeight="1">
      <c r="A39" s="214" t="s">
        <v>42</v>
      </c>
      <c r="B39" s="127" t="s">
        <v>43</v>
      </c>
      <c r="C39" s="127" t="s">
        <v>252</v>
      </c>
      <c r="D39" s="127" t="s">
        <v>231</v>
      </c>
      <c r="E39" s="127" t="s">
        <v>46</v>
      </c>
      <c r="F39" s="127" t="s">
        <v>47</v>
      </c>
      <c r="G39" s="127" t="s">
        <v>48</v>
      </c>
      <c r="H39" s="127" t="s">
        <v>49</v>
      </c>
      <c r="I39" s="47" t="s">
        <v>50</v>
      </c>
      <c r="J39" s="184" t="s">
        <v>51</v>
      </c>
      <c r="K39" s="203" t="s">
        <v>232</v>
      </c>
      <c r="L39" s="174" t="s">
        <v>53</v>
      </c>
      <c r="M39" s="177" t="s">
        <v>233</v>
      </c>
      <c r="N39" s="209" t="s">
        <v>915</v>
      </c>
      <c r="O39" s="177" t="s">
        <v>268</v>
      </c>
      <c r="P39" s="177">
        <v>150</v>
      </c>
      <c r="Q39" s="233">
        <v>0.2</v>
      </c>
      <c r="R39" s="177" t="s">
        <v>1207</v>
      </c>
      <c r="S39" s="160" t="s">
        <v>217</v>
      </c>
      <c r="T39" s="389" t="s">
        <v>58</v>
      </c>
      <c r="U39" s="331"/>
      <c r="V39" s="331"/>
      <c r="W39" s="331"/>
      <c r="X39" s="335" t="s">
        <v>269</v>
      </c>
      <c r="Y39" s="331"/>
      <c r="Z39" s="357">
        <v>3</v>
      </c>
      <c r="AA39" s="335" t="s">
        <v>270</v>
      </c>
      <c r="AB39" s="357" t="s">
        <v>271</v>
      </c>
      <c r="AC39" s="357">
        <v>6</v>
      </c>
      <c r="AD39" s="393" t="s">
        <v>272</v>
      </c>
      <c r="AE39" s="334" t="s">
        <v>273</v>
      </c>
      <c r="AF39" s="357">
        <v>19</v>
      </c>
      <c r="AG39" s="393" t="s">
        <v>274</v>
      </c>
      <c r="AH39" s="334" t="s">
        <v>275</v>
      </c>
      <c r="AI39" s="334">
        <v>11</v>
      </c>
      <c r="AJ39" s="335" t="s">
        <v>276</v>
      </c>
      <c r="AK39" s="331"/>
      <c r="AL39" s="450">
        <v>10</v>
      </c>
      <c r="AM39" s="504">
        <f>SUM(Tabla3[[#This Row],[TOTAL AVANCE CUANTITATIVO ENERO]]+Tabla3[[#This Row],[TOTAL AVANCE CUANTITATIVO FEBRERO]]+Tabla3[[#This Row],[TOTAL AVANCE CUANTITATIVO MARZO]]+Tabla3[[#This Row],[TOTAL AVANCE CUANTITATIVO ABRIL]]+Tabla3[[#This Row],[TOTAL AVANCE CUANTITATIVO MAYO]]+Tabla3[[#This Row],[TOTAL AVANCE CUANTITATIVO JUNIO]])</f>
        <v>49</v>
      </c>
      <c r="AN39" s="514" t="s">
        <v>277</v>
      </c>
      <c r="AO39" s="513"/>
      <c r="AP39" s="513"/>
      <c r="AQ39" s="566"/>
      <c r="AR39" s="513"/>
    </row>
    <row r="40" spans="1:44" s="88" customFormat="1" ht="171.75" customHeight="1">
      <c r="A40" s="214" t="s">
        <v>42</v>
      </c>
      <c r="B40" s="127" t="s">
        <v>43</v>
      </c>
      <c r="C40" s="127" t="s">
        <v>252</v>
      </c>
      <c r="D40" s="127" t="s">
        <v>231</v>
      </c>
      <c r="E40" s="127" t="s">
        <v>46</v>
      </c>
      <c r="F40" s="127" t="s">
        <v>47</v>
      </c>
      <c r="G40" s="127" t="s">
        <v>48</v>
      </c>
      <c r="H40" s="127" t="s">
        <v>49</v>
      </c>
      <c r="I40" s="47" t="s">
        <v>50</v>
      </c>
      <c r="J40" s="184" t="s">
        <v>51</v>
      </c>
      <c r="K40" s="203" t="s">
        <v>232</v>
      </c>
      <c r="L40" s="174" t="s">
        <v>53</v>
      </c>
      <c r="M40" s="177" t="s">
        <v>233</v>
      </c>
      <c r="N40" s="243">
        <v>109</v>
      </c>
      <c r="O40" s="251" t="s">
        <v>1208</v>
      </c>
      <c r="P40" s="260">
        <v>25</v>
      </c>
      <c r="Q40" s="245">
        <v>0.15</v>
      </c>
      <c r="R40" s="251" t="s">
        <v>1209</v>
      </c>
      <c r="S40" s="160" t="s">
        <v>64</v>
      </c>
      <c r="T40" s="389" t="s">
        <v>58</v>
      </c>
      <c r="U40" s="451"/>
      <c r="V40" s="451"/>
      <c r="W40" s="451"/>
      <c r="X40" s="451"/>
      <c r="Y40" s="451"/>
      <c r="Z40" s="451"/>
      <c r="AA40" s="452" t="s">
        <v>278</v>
      </c>
      <c r="AB40" s="452" t="s">
        <v>279</v>
      </c>
      <c r="AC40" s="453">
        <v>0</v>
      </c>
      <c r="AD40" s="452" t="s">
        <v>278</v>
      </c>
      <c r="AE40" s="453" t="s">
        <v>279</v>
      </c>
      <c r="AF40" s="438">
        <v>0</v>
      </c>
      <c r="AG40" s="454" t="s">
        <v>280</v>
      </c>
      <c r="AH40" s="454" t="s">
        <v>281</v>
      </c>
      <c r="AI40" s="438">
        <v>4</v>
      </c>
      <c r="AJ40" s="454" t="s">
        <v>282</v>
      </c>
      <c r="AK40" s="454" t="s">
        <v>281</v>
      </c>
      <c r="AL40" s="455">
        <v>1</v>
      </c>
      <c r="AM40"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5</v>
      </c>
      <c r="AN40" s="514" t="s">
        <v>283</v>
      </c>
      <c r="AO40" s="513"/>
      <c r="AP40" s="513"/>
      <c r="AQ40" s="566"/>
      <c r="AR40" s="513"/>
    </row>
    <row r="41" spans="1:44" s="88" customFormat="1" ht="243.75" customHeight="1">
      <c r="A41" s="214" t="s">
        <v>42</v>
      </c>
      <c r="B41" s="127" t="s">
        <v>43</v>
      </c>
      <c r="C41" s="127" t="s">
        <v>252</v>
      </c>
      <c r="D41" s="127" t="s">
        <v>231</v>
      </c>
      <c r="E41" s="127" t="s">
        <v>46</v>
      </c>
      <c r="F41" s="127" t="s">
        <v>47</v>
      </c>
      <c r="G41" s="127" t="s">
        <v>48</v>
      </c>
      <c r="H41" s="127" t="s">
        <v>49</v>
      </c>
      <c r="I41" s="47" t="s">
        <v>50</v>
      </c>
      <c r="J41" s="184" t="s">
        <v>51</v>
      </c>
      <c r="K41" s="203" t="s">
        <v>232</v>
      </c>
      <c r="L41" s="174" t="s">
        <v>53</v>
      </c>
      <c r="M41" s="177" t="s">
        <v>233</v>
      </c>
      <c r="N41" s="210" t="s">
        <v>915</v>
      </c>
      <c r="O41" s="177" t="s">
        <v>284</v>
      </c>
      <c r="P41" s="234">
        <v>20</v>
      </c>
      <c r="Q41" s="233">
        <v>0.1</v>
      </c>
      <c r="R41" s="177" t="s">
        <v>1210</v>
      </c>
      <c r="S41" s="160" t="s">
        <v>217</v>
      </c>
      <c r="T41" s="389" t="s">
        <v>58</v>
      </c>
      <c r="U41" s="357" t="s">
        <v>285</v>
      </c>
      <c r="V41" s="459" t="s">
        <v>286</v>
      </c>
      <c r="W41" s="334">
        <v>3</v>
      </c>
      <c r="X41" s="334" t="s">
        <v>287</v>
      </c>
      <c r="Y41" s="368" t="s">
        <v>288</v>
      </c>
      <c r="Z41" s="357">
        <v>2</v>
      </c>
      <c r="AA41" s="334" t="s">
        <v>289</v>
      </c>
      <c r="AB41" s="331"/>
      <c r="AC41" s="357">
        <v>7</v>
      </c>
      <c r="AD41" s="334" t="s">
        <v>290</v>
      </c>
      <c r="AE41" s="369" t="s">
        <v>291</v>
      </c>
      <c r="AF41" s="357">
        <v>36</v>
      </c>
      <c r="AG41" s="334" t="s">
        <v>292</v>
      </c>
      <c r="AH41" s="369" t="s">
        <v>293</v>
      </c>
      <c r="AI41" s="334">
        <v>11</v>
      </c>
      <c r="AJ41" s="334" t="s">
        <v>294</v>
      </c>
      <c r="AK41" s="334"/>
      <c r="AL41" s="334">
        <v>5</v>
      </c>
      <c r="AM41" s="50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64</v>
      </c>
      <c r="AN41" s="514" t="s">
        <v>295</v>
      </c>
      <c r="AO41" s="513"/>
      <c r="AP41" s="513"/>
      <c r="AQ41" s="566"/>
      <c r="AR41" s="513"/>
    </row>
    <row r="42" spans="1:44" s="88" customFormat="1" ht="133.5" customHeight="1">
      <c r="A42" s="214" t="s">
        <v>42</v>
      </c>
      <c r="B42" s="127" t="s">
        <v>43</v>
      </c>
      <c r="C42" s="127" t="s">
        <v>252</v>
      </c>
      <c r="D42" s="127" t="s">
        <v>231</v>
      </c>
      <c r="E42" s="127" t="s">
        <v>46</v>
      </c>
      <c r="F42" s="127" t="s">
        <v>47</v>
      </c>
      <c r="G42" s="127" t="s">
        <v>48</v>
      </c>
      <c r="H42" s="127" t="s">
        <v>49</v>
      </c>
      <c r="I42" s="47" t="s">
        <v>50</v>
      </c>
      <c r="J42" s="184" t="s">
        <v>51</v>
      </c>
      <c r="K42" s="203" t="s">
        <v>232</v>
      </c>
      <c r="L42" s="174" t="s">
        <v>53</v>
      </c>
      <c r="M42" s="177" t="s">
        <v>233</v>
      </c>
      <c r="N42" s="210" t="s">
        <v>915</v>
      </c>
      <c r="O42" s="177" t="s">
        <v>296</v>
      </c>
      <c r="P42" s="177">
        <v>1</v>
      </c>
      <c r="Q42" s="233">
        <v>0.05</v>
      </c>
      <c r="R42" s="177" t="s">
        <v>297</v>
      </c>
      <c r="S42" s="160" t="s">
        <v>217</v>
      </c>
      <c r="T42" s="389" t="s">
        <v>153</v>
      </c>
      <c r="U42" s="331"/>
      <c r="V42" s="331"/>
      <c r="W42" s="357">
        <v>0</v>
      </c>
      <c r="X42" s="331"/>
      <c r="Y42" s="331"/>
      <c r="Z42" s="331">
        <v>0</v>
      </c>
      <c r="AA42" s="389" t="s">
        <v>298</v>
      </c>
      <c r="AB42" s="331"/>
      <c r="AC42" s="331">
        <v>0</v>
      </c>
      <c r="AD42" s="331"/>
      <c r="AE42" s="331"/>
      <c r="AF42" s="331">
        <v>0</v>
      </c>
      <c r="AG42" s="331"/>
      <c r="AH42" s="331"/>
      <c r="AI42" s="331">
        <v>0</v>
      </c>
      <c r="AJ42" s="334" t="s">
        <v>299</v>
      </c>
      <c r="AK42" s="331"/>
      <c r="AL42" s="331">
        <v>0</v>
      </c>
      <c r="AM42" s="504">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2" s="493" t="s">
        <v>300</v>
      </c>
      <c r="AO42" s="513"/>
      <c r="AP42" s="513"/>
      <c r="AQ42" s="566"/>
      <c r="AR42" s="513"/>
    </row>
    <row r="43" spans="1:44" s="88" customFormat="1" ht="133.5" customHeight="1">
      <c r="A43" s="214" t="s">
        <v>42</v>
      </c>
      <c r="B43" s="127" t="s">
        <v>43</v>
      </c>
      <c r="C43" s="127" t="s">
        <v>252</v>
      </c>
      <c r="D43" s="127" t="s">
        <v>231</v>
      </c>
      <c r="E43" s="127" t="s">
        <v>46</v>
      </c>
      <c r="F43" s="127" t="s">
        <v>47</v>
      </c>
      <c r="G43" s="127" t="s">
        <v>48</v>
      </c>
      <c r="H43" s="127" t="s">
        <v>49</v>
      </c>
      <c r="I43" s="47" t="s">
        <v>50</v>
      </c>
      <c r="J43" s="184" t="s">
        <v>51</v>
      </c>
      <c r="K43" s="203" t="s">
        <v>232</v>
      </c>
      <c r="L43" s="174" t="s">
        <v>53</v>
      </c>
      <c r="M43" s="177" t="s">
        <v>233</v>
      </c>
      <c r="N43" s="210" t="s">
        <v>915</v>
      </c>
      <c r="O43" s="177" t="s">
        <v>301</v>
      </c>
      <c r="P43" s="234">
        <v>2</v>
      </c>
      <c r="Q43" s="233">
        <v>0.1</v>
      </c>
      <c r="R43" s="177" t="s">
        <v>302</v>
      </c>
      <c r="S43" s="160" t="s">
        <v>217</v>
      </c>
      <c r="T43" s="389" t="s">
        <v>58</v>
      </c>
      <c r="U43" s="331"/>
      <c r="V43" s="331"/>
      <c r="W43" s="331"/>
      <c r="X43" s="334" t="s">
        <v>303</v>
      </c>
      <c r="Y43" s="331"/>
      <c r="Z43" s="331"/>
      <c r="AA43" s="334" t="s">
        <v>304</v>
      </c>
      <c r="AB43" s="331"/>
      <c r="AC43" s="331"/>
      <c r="AD43" s="334" t="s">
        <v>305</v>
      </c>
      <c r="AE43" s="331"/>
      <c r="AF43" s="331"/>
      <c r="AG43" s="331"/>
      <c r="AH43" s="331"/>
      <c r="AI43" s="331"/>
      <c r="AJ43" s="331"/>
      <c r="AK43" s="331"/>
      <c r="AL43" s="331"/>
      <c r="AM43" s="504">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3" s="524" t="s">
        <v>306</v>
      </c>
      <c r="AO43" s="513"/>
      <c r="AP43" s="513"/>
      <c r="AQ43" s="566"/>
      <c r="AR43" s="513"/>
    </row>
    <row r="44" spans="1:44" s="88" customFormat="1" ht="133.5" customHeight="1">
      <c r="A44" s="214" t="s">
        <v>42</v>
      </c>
      <c r="B44" s="127" t="s">
        <v>43</v>
      </c>
      <c r="C44" s="127" t="s">
        <v>252</v>
      </c>
      <c r="D44" s="127" t="s">
        <v>231</v>
      </c>
      <c r="E44" s="127" t="s">
        <v>46</v>
      </c>
      <c r="F44" s="127" t="s">
        <v>47</v>
      </c>
      <c r="G44" s="127" t="s">
        <v>48</v>
      </c>
      <c r="H44" s="127" t="s">
        <v>49</v>
      </c>
      <c r="I44" s="47" t="s">
        <v>50</v>
      </c>
      <c r="J44" s="184" t="s">
        <v>51</v>
      </c>
      <c r="K44" s="203" t="s">
        <v>232</v>
      </c>
      <c r="L44" s="174" t="s">
        <v>53</v>
      </c>
      <c r="M44" s="194" t="s">
        <v>307</v>
      </c>
      <c r="N44" s="206" t="s">
        <v>915</v>
      </c>
      <c r="O44" s="225" t="s">
        <v>308</v>
      </c>
      <c r="P44" s="226">
        <v>2</v>
      </c>
      <c r="Q44" s="227">
        <v>0.2</v>
      </c>
      <c r="R44" s="225" t="s">
        <v>309</v>
      </c>
      <c r="S44" s="160" t="s">
        <v>217</v>
      </c>
      <c r="T44" s="389" t="s">
        <v>78</v>
      </c>
      <c r="U44" s="331"/>
      <c r="V44" s="331"/>
      <c r="W44" s="331"/>
      <c r="X44" s="389" t="s">
        <v>310</v>
      </c>
      <c r="Y44" s="331"/>
      <c r="Z44" s="331"/>
      <c r="AA44" s="331"/>
      <c r="AB44" s="331"/>
      <c r="AC44" s="331"/>
      <c r="AD44" s="460" t="s">
        <v>311</v>
      </c>
      <c r="AE44" s="331"/>
      <c r="AF44" s="331"/>
      <c r="AG44" s="331"/>
      <c r="AH44" s="331"/>
      <c r="AI44" s="331"/>
      <c r="AJ44" s="334" t="s">
        <v>312</v>
      </c>
      <c r="AK44" s="331"/>
      <c r="AL44" s="331"/>
      <c r="AM44" s="504">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4" s="493" t="s">
        <v>313</v>
      </c>
      <c r="AO44" s="513">
        <f>SUM(Q44:Q48)</f>
        <v>1.0000000000000002</v>
      </c>
      <c r="AP44" s="513"/>
      <c r="AQ44" s="566"/>
      <c r="AR44" s="513"/>
    </row>
    <row r="45" spans="1:44" s="88" customFormat="1" ht="133.5" customHeight="1">
      <c r="A45" s="214" t="s">
        <v>42</v>
      </c>
      <c r="B45" s="127" t="s">
        <v>43</v>
      </c>
      <c r="C45" s="127" t="s">
        <v>252</v>
      </c>
      <c r="D45" s="127" t="s">
        <v>231</v>
      </c>
      <c r="E45" s="127" t="s">
        <v>46</v>
      </c>
      <c r="F45" s="127" t="s">
        <v>47</v>
      </c>
      <c r="G45" s="127" t="s">
        <v>48</v>
      </c>
      <c r="H45" s="127" t="s">
        <v>49</v>
      </c>
      <c r="I45" s="47" t="s">
        <v>50</v>
      </c>
      <c r="J45" s="184" t="s">
        <v>51</v>
      </c>
      <c r="K45" s="203" t="s">
        <v>232</v>
      </c>
      <c r="L45" s="174" t="s">
        <v>53</v>
      </c>
      <c r="M45" s="194" t="s">
        <v>307</v>
      </c>
      <c r="N45" s="206" t="s">
        <v>915</v>
      </c>
      <c r="O45" s="225" t="s">
        <v>314</v>
      </c>
      <c r="P45" s="226">
        <v>40</v>
      </c>
      <c r="Q45" s="227">
        <v>0.35</v>
      </c>
      <c r="R45" s="228" t="s">
        <v>315</v>
      </c>
      <c r="S45" s="160" t="s">
        <v>186</v>
      </c>
      <c r="T45" s="389" t="s">
        <v>58</v>
      </c>
      <c r="U45" s="334" t="s">
        <v>316</v>
      </c>
      <c r="V45" s="357" t="s">
        <v>317</v>
      </c>
      <c r="W45" s="357">
        <v>4</v>
      </c>
      <c r="X45" s="334" t="s">
        <v>318</v>
      </c>
      <c r="Y45" s="357" t="s">
        <v>317</v>
      </c>
      <c r="Z45" s="357">
        <v>3</v>
      </c>
      <c r="AA45" s="461" t="s">
        <v>319</v>
      </c>
      <c r="AB45" s="357" t="s">
        <v>317</v>
      </c>
      <c r="AC45" s="357">
        <v>1</v>
      </c>
      <c r="AD45" s="335" t="s">
        <v>320</v>
      </c>
      <c r="AE45" s="357" t="s">
        <v>317</v>
      </c>
      <c r="AF45" s="357">
        <v>14</v>
      </c>
      <c r="AG45" s="334" t="s">
        <v>321</v>
      </c>
      <c r="AH45" s="331"/>
      <c r="AI45" s="357">
        <v>6</v>
      </c>
      <c r="AJ45" s="335" t="s">
        <v>322</v>
      </c>
      <c r="AK45" s="357" t="s">
        <v>317</v>
      </c>
      <c r="AL45" s="357">
        <v>8</v>
      </c>
      <c r="AM45"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36</v>
      </c>
      <c r="AN45" s="423"/>
      <c r="AO45" s="513"/>
      <c r="AP45" s="513"/>
      <c r="AQ45" s="566"/>
      <c r="AR45" s="513"/>
    </row>
    <row r="46" spans="1:44" s="88" customFormat="1" ht="133.5" customHeight="1">
      <c r="A46" s="214" t="s">
        <v>42</v>
      </c>
      <c r="B46" s="127" t="s">
        <v>43</v>
      </c>
      <c r="C46" s="127" t="s">
        <v>252</v>
      </c>
      <c r="D46" s="127" t="s">
        <v>231</v>
      </c>
      <c r="E46" s="127" t="s">
        <v>46</v>
      </c>
      <c r="F46" s="127" t="s">
        <v>47</v>
      </c>
      <c r="G46" s="127" t="s">
        <v>48</v>
      </c>
      <c r="H46" s="127" t="s">
        <v>49</v>
      </c>
      <c r="I46" s="47" t="s">
        <v>50</v>
      </c>
      <c r="J46" s="184" t="s">
        <v>51</v>
      </c>
      <c r="K46" s="203" t="s">
        <v>232</v>
      </c>
      <c r="L46" s="174" t="s">
        <v>53</v>
      </c>
      <c r="M46" s="194" t="s">
        <v>307</v>
      </c>
      <c r="N46" s="252">
        <v>80</v>
      </c>
      <c r="O46" s="191" t="s">
        <v>323</v>
      </c>
      <c r="P46" s="260">
        <v>20</v>
      </c>
      <c r="Q46" s="245">
        <v>0.3</v>
      </c>
      <c r="R46" s="291" t="s">
        <v>1211</v>
      </c>
      <c r="S46" s="160" t="s">
        <v>186</v>
      </c>
      <c r="T46" s="389" t="s">
        <v>58</v>
      </c>
      <c r="U46" s="451"/>
      <c r="V46" s="451"/>
      <c r="W46" s="451"/>
      <c r="X46" s="451"/>
      <c r="Y46" s="451"/>
      <c r="Z46" s="451"/>
      <c r="AA46" s="454" t="s">
        <v>324</v>
      </c>
      <c r="AB46" s="454" t="s">
        <v>325</v>
      </c>
      <c r="AC46" s="453">
        <v>4</v>
      </c>
      <c r="AD46" s="454" t="s">
        <v>326</v>
      </c>
      <c r="AE46" s="454" t="s">
        <v>327</v>
      </c>
      <c r="AF46" s="453">
        <v>3</v>
      </c>
      <c r="AG46" s="454" t="s">
        <v>328</v>
      </c>
      <c r="AH46" s="456" t="s">
        <v>281</v>
      </c>
      <c r="AI46" s="457">
        <v>2</v>
      </c>
      <c r="AJ46" s="454" t="s">
        <v>329</v>
      </c>
      <c r="AK46" s="454" t="s">
        <v>281</v>
      </c>
      <c r="AL46" s="458">
        <v>4</v>
      </c>
      <c r="AM46"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13</v>
      </c>
      <c r="AN46" s="423"/>
      <c r="AO46" s="513"/>
      <c r="AP46" s="513"/>
      <c r="AQ46" s="566"/>
      <c r="AR46" s="513"/>
    </row>
    <row r="47" spans="1:44" s="88" customFormat="1" ht="133.5" customHeight="1">
      <c r="A47" s="214" t="s">
        <v>42</v>
      </c>
      <c r="B47" s="127" t="s">
        <v>43</v>
      </c>
      <c r="C47" s="127" t="s">
        <v>252</v>
      </c>
      <c r="D47" s="127" t="s">
        <v>231</v>
      </c>
      <c r="E47" s="127" t="s">
        <v>46</v>
      </c>
      <c r="F47" s="127" t="s">
        <v>47</v>
      </c>
      <c r="G47" s="127" t="s">
        <v>48</v>
      </c>
      <c r="H47" s="127" t="s">
        <v>49</v>
      </c>
      <c r="I47" s="47" t="s">
        <v>50</v>
      </c>
      <c r="J47" s="184" t="s">
        <v>51</v>
      </c>
      <c r="K47" s="203" t="s">
        <v>232</v>
      </c>
      <c r="L47" s="174" t="s">
        <v>53</v>
      </c>
      <c r="M47" s="194" t="s">
        <v>307</v>
      </c>
      <c r="N47" s="206" t="s">
        <v>915</v>
      </c>
      <c r="O47" s="225" t="s">
        <v>246</v>
      </c>
      <c r="P47" s="225">
        <v>1</v>
      </c>
      <c r="Q47" s="227">
        <v>0.05</v>
      </c>
      <c r="R47" s="225" t="s">
        <v>330</v>
      </c>
      <c r="S47" s="165" t="s">
        <v>217</v>
      </c>
      <c r="T47" s="389" t="s">
        <v>248</v>
      </c>
      <c r="U47" s="331"/>
      <c r="V47" s="331"/>
      <c r="W47" s="331"/>
      <c r="X47" s="331"/>
      <c r="Y47" s="331"/>
      <c r="Z47" s="331"/>
      <c r="AA47" s="331"/>
      <c r="AB47" s="331"/>
      <c r="AC47" s="331"/>
      <c r="AD47" s="331"/>
      <c r="AE47" s="331"/>
      <c r="AF47" s="331"/>
      <c r="AG47" s="331"/>
      <c r="AH47" s="331"/>
      <c r="AI47" s="331"/>
      <c r="AJ47" s="331"/>
      <c r="AK47" s="331"/>
      <c r="AL47" s="331"/>
      <c r="AM47" s="502">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7" s="423"/>
      <c r="AO47" s="513"/>
      <c r="AP47" s="513"/>
      <c r="AQ47" s="566"/>
      <c r="AR47" s="513"/>
    </row>
    <row r="48" spans="1:44" s="88" customFormat="1" ht="133.5" customHeight="1">
      <c r="A48" s="214" t="s">
        <v>42</v>
      </c>
      <c r="B48" s="127" t="s">
        <v>43</v>
      </c>
      <c r="C48" s="127" t="s">
        <v>92</v>
      </c>
      <c r="D48" s="127" t="s">
        <v>231</v>
      </c>
      <c r="E48" s="127" t="s">
        <v>46</v>
      </c>
      <c r="F48" s="127" t="s">
        <v>47</v>
      </c>
      <c r="G48" s="127" t="s">
        <v>48</v>
      </c>
      <c r="H48" s="127" t="s">
        <v>49</v>
      </c>
      <c r="I48" s="47" t="s">
        <v>50</v>
      </c>
      <c r="J48" s="184" t="s">
        <v>51</v>
      </c>
      <c r="K48" s="203" t="s">
        <v>232</v>
      </c>
      <c r="L48" s="174" t="s">
        <v>53</v>
      </c>
      <c r="M48" s="194" t="s">
        <v>307</v>
      </c>
      <c r="N48" s="206" t="s">
        <v>915</v>
      </c>
      <c r="O48" s="225" t="s">
        <v>331</v>
      </c>
      <c r="P48" s="229">
        <v>2</v>
      </c>
      <c r="Q48" s="230">
        <v>0.1</v>
      </c>
      <c r="R48" s="225" t="s">
        <v>332</v>
      </c>
      <c r="S48" s="200" t="s">
        <v>217</v>
      </c>
      <c r="T48" s="389" t="s">
        <v>78</v>
      </c>
      <c r="U48" s="331"/>
      <c r="V48" s="331"/>
      <c r="W48" s="331"/>
      <c r="X48" s="334"/>
      <c r="Y48" s="331"/>
      <c r="Z48" s="331"/>
      <c r="AA48" s="334"/>
      <c r="AB48" s="334"/>
      <c r="AC48" s="331"/>
      <c r="AD48" s="334"/>
      <c r="AE48" s="331"/>
      <c r="AF48" s="331"/>
      <c r="AG48" s="331"/>
      <c r="AH48" s="331"/>
      <c r="AI48" s="331"/>
      <c r="AJ48" s="331"/>
      <c r="AK48" s="331"/>
      <c r="AL48" s="331"/>
      <c r="AM48" s="502">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8" s="423"/>
      <c r="AO48" s="513"/>
      <c r="AP48" s="513"/>
      <c r="AQ48" s="566"/>
      <c r="AR48" s="513"/>
    </row>
    <row r="49" spans="1:44" s="88" customFormat="1" ht="133.5" customHeight="1">
      <c r="A49" s="217" t="s">
        <v>173</v>
      </c>
      <c r="B49" s="127" t="s">
        <v>174</v>
      </c>
      <c r="C49" s="127" t="s">
        <v>175</v>
      </c>
      <c r="D49" s="127" t="s">
        <v>176</v>
      </c>
      <c r="E49" s="204" t="s">
        <v>177</v>
      </c>
      <c r="F49" s="201" t="s">
        <v>178</v>
      </c>
      <c r="G49" s="127" t="s">
        <v>179</v>
      </c>
      <c r="H49" s="127" t="s">
        <v>180</v>
      </c>
      <c r="I49" s="143" t="s">
        <v>181</v>
      </c>
      <c r="J49" s="184" t="s">
        <v>51</v>
      </c>
      <c r="K49" s="203" t="s">
        <v>232</v>
      </c>
      <c r="L49" s="191" t="s">
        <v>182</v>
      </c>
      <c r="M49" s="154" t="s">
        <v>183</v>
      </c>
      <c r="N49" s="155" t="s">
        <v>915</v>
      </c>
      <c r="O49" s="154" t="s">
        <v>1225</v>
      </c>
      <c r="P49" s="155">
        <v>4</v>
      </c>
      <c r="Q49" s="332">
        <v>6.4000000000000001E-2</v>
      </c>
      <c r="R49" s="154" t="s">
        <v>185</v>
      </c>
      <c r="S49" s="165" t="s">
        <v>363</v>
      </c>
      <c r="T49" s="389" t="s">
        <v>58</v>
      </c>
      <c r="U49" s="661"/>
      <c r="V49" s="661"/>
      <c r="W49" s="661"/>
      <c r="X49" s="397"/>
      <c r="Y49" s="661"/>
      <c r="Z49" s="661"/>
      <c r="AA49" s="662"/>
      <c r="AB49" s="662"/>
      <c r="AC49" s="663"/>
      <c r="AD49" s="397"/>
      <c r="AE49" s="661"/>
      <c r="AF49" s="661"/>
      <c r="AG49" s="661"/>
      <c r="AH49" s="661"/>
      <c r="AI49" s="661"/>
      <c r="AJ49" s="661"/>
      <c r="AK49" s="661"/>
      <c r="AL49" s="661"/>
      <c r="AM49" s="664">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49" s="441"/>
      <c r="AO49" s="513"/>
      <c r="AP49" s="513"/>
      <c r="AQ49" s="566"/>
      <c r="AR49" s="513"/>
    </row>
    <row r="50" spans="1:44" s="88" customFormat="1" ht="133.5" customHeight="1">
      <c r="A50" s="214" t="s">
        <v>42</v>
      </c>
      <c r="B50" s="127" t="s">
        <v>43</v>
      </c>
      <c r="C50" s="127" t="s">
        <v>92</v>
      </c>
      <c r="D50" s="127" t="s">
        <v>333</v>
      </c>
      <c r="E50" s="127" t="s">
        <v>46</v>
      </c>
      <c r="F50" s="127" t="s">
        <v>47</v>
      </c>
      <c r="G50" s="127" t="s">
        <v>48</v>
      </c>
      <c r="H50" s="127" t="s">
        <v>49</v>
      </c>
      <c r="I50" s="47" t="s">
        <v>50</v>
      </c>
      <c r="J50" s="184" t="s">
        <v>334</v>
      </c>
      <c r="K50" s="179" t="s">
        <v>334</v>
      </c>
      <c r="L50" s="174" t="s">
        <v>53</v>
      </c>
      <c r="M50" s="281" t="s">
        <v>335</v>
      </c>
      <c r="N50" s="282" t="s">
        <v>915</v>
      </c>
      <c r="O50" s="283" t="s">
        <v>336</v>
      </c>
      <c r="P50" s="284">
        <v>1</v>
      </c>
      <c r="Q50" s="285">
        <v>7.0000000000000007E-2</v>
      </c>
      <c r="R50" s="286" t="s">
        <v>337</v>
      </c>
      <c r="S50" s="168" t="s">
        <v>186</v>
      </c>
      <c r="T50" s="357" t="s">
        <v>186</v>
      </c>
      <c r="U50" s="353" t="s">
        <v>338</v>
      </c>
      <c r="V50" s="331"/>
      <c r="W50" s="357">
        <v>1</v>
      </c>
      <c r="X50" s="331"/>
      <c r="Y50" s="331"/>
      <c r="Z50" s="331"/>
      <c r="AA50" s="488"/>
      <c r="AB50" s="488"/>
      <c r="AC50" s="437"/>
      <c r="AD50" s="331"/>
      <c r="AE50" s="331"/>
      <c r="AF50" s="331"/>
      <c r="AG50" s="331"/>
      <c r="AH50" s="331"/>
      <c r="AI50" s="331"/>
      <c r="AJ50" s="331"/>
      <c r="AK50" s="331"/>
      <c r="AL50" s="357"/>
      <c r="AM50"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50" s="525" t="s">
        <v>339</v>
      </c>
      <c r="AO50" s="513">
        <f>SUM(Q50:Q64)</f>
        <v>0.94000000000000039</v>
      </c>
      <c r="AP50" s="513"/>
      <c r="AQ50" s="566"/>
      <c r="AR50" s="513"/>
    </row>
    <row r="51" spans="1:44" s="88" customFormat="1" ht="133.5" customHeight="1">
      <c r="A51" s="214" t="s">
        <v>42</v>
      </c>
      <c r="B51" s="127" t="s">
        <v>43</v>
      </c>
      <c r="C51" s="127" t="s">
        <v>44</v>
      </c>
      <c r="D51" s="127" t="s">
        <v>333</v>
      </c>
      <c r="E51" s="127" t="s">
        <v>46</v>
      </c>
      <c r="F51" s="127" t="s">
        <v>47</v>
      </c>
      <c r="G51" s="127" t="s">
        <v>48</v>
      </c>
      <c r="H51" s="127" t="s">
        <v>49</v>
      </c>
      <c r="I51" s="47" t="s">
        <v>50</v>
      </c>
      <c r="J51" s="184" t="s">
        <v>334</v>
      </c>
      <c r="K51" s="179" t="s">
        <v>334</v>
      </c>
      <c r="L51" s="174" t="s">
        <v>53</v>
      </c>
      <c r="M51" s="281" t="s">
        <v>335</v>
      </c>
      <c r="N51" s="282" t="s">
        <v>915</v>
      </c>
      <c r="O51" s="283" t="s">
        <v>340</v>
      </c>
      <c r="P51" s="287">
        <v>1</v>
      </c>
      <c r="Q51" s="285">
        <v>7.0000000000000007E-2</v>
      </c>
      <c r="R51" s="286" t="s">
        <v>341</v>
      </c>
      <c r="S51" s="165" t="s">
        <v>217</v>
      </c>
      <c r="T51" s="353" t="s">
        <v>58</v>
      </c>
      <c r="U51" s="335" t="s">
        <v>342</v>
      </c>
      <c r="V51" s="488" t="s">
        <v>342</v>
      </c>
      <c r="W51" s="489">
        <v>0.08</v>
      </c>
      <c r="X51" s="488" t="s">
        <v>343</v>
      </c>
      <c r="Y51" s="393"/>
      <c r="Z51" s="489">
        <v>0.08</v>
      </c>
      <c r="AA51" s="488" t="s">
        <v>344</v>
      </c>
      <c r="AB51" s="488" t="s">
        <v>345</v>
      </c>
      <c r="AC51" s="489">
        <v>0.08</v>
      </c>
      <c r="AD51" s="488" t="s">
        <v>343</v>
      </c>
      <c r="AE51" s="488"/>
      <c r="AF51" s="489">
        <v>0.08</v>
      </c>
      <c r="AG51" s="488" t="s">
        <v>343</v>
      </c>
      <c r="AH51" s="357"/>
      <c r="AI51" s="489">
        <v>0.08</v>
      </c>
      <c r="AJ51" s="488" t="s">
        <v>343</v>
      </c>
      <c r="AK51" s="357"/>
      <c r="AL51" s="489">
        <v>0.08</v>
      </c>
      <c r="AM51" s="50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0.48000000000000004</v>
      </c>
      <c r="AN51" s="524" t="s">
        <v>346</v>
      </c>
      <c r="AO51" s="513"/>
      <c r="AP51" s="513"/>
      <c r="AQ51" s="566"/>
      <c r="AR51" s="513"/>
    </row>
    <row r="52" spans="1:44" s="88" customFormat="1" ht="193.5" customHeight="1">
      <c r="A52" s="214" t="s">
        <v>42</v>
      </c>
      <c r="B52" s="127" t="s">
        <v>43</v>
      </c>
      <c r="C52" s="127" t="s">
        <v>76</v>
      </c>
      <c r="D52" s="127" t="s">
        <v>333</v>
      </c>
      <c r="E52" s="127" t="s">
        <v>46</v>
      </c>
      <c r="F52" s="127" t="s">
        <v>47</v>
      </c>
      <c r="G52" s="127" t="s">
        <v>48</v>
      </c>
      <c r="H52" s="127" t="s">
        <v>49</v>
      </c>
      <c r="I52" s="47" t="s">
        <v>50</v>
      </c>
      <c r="J52" s="184" t="s">
        <v>334</v>
      </c>
      <c r="K52" s="179" t="s">
        <v>334</v>
      </c>
      <c r="L52" s="174" t="s">
        <v>53</v>
      </c>
      <c r="M52" s="281" t="s">
        <v>335</v>
      </c>
      <c r="N52" s="244">
        <v>95</v>
      </c>
      <c r="O52" s="244" t="s">
        <v>347</v>
      </c>
      <c r="P52" s="261">
        <v>20</v>
      </c>
      <c r="Q52" s="245">
        <v>0.2</v>
      </c>
      <c r="R52" s="246" t="s">
        <v>348</v>
      </c>
      <c r="S52" s="165" t="s">
        <v>186</v>
      </c>
      <c r="T52" s="353" t="s">
        <v>58</v>
      </c>
      <c r="U52" s="331" t="s">
        <v>349</v>
      </c>
      <c r="V52" s="393" t="s">
        <v>350</v>
      </c>
      <c r="W52" s="393">
        <v>0</v>
      </c>
      <c r="X52" s="335" t="s">
        <v>351</v>
      </c>
      <c r="Y52" s="335" t="s">
        <v>352</v>
      </c>
      <c r="Z52" s="334">
        <v>1</v>
      </c>
      <c r="AA52" s="488" t="s">
        <v>353</v>
      </c>
      <c r="AB52" s="397" t="s">
        <v>354</v>
      </c>
      <c r="AC52" s="437">
        <v>1</v>
      </c>
      <c r="AD52" s="331"/>
      <c r="AE52" s="331"/>
      <c r="AF52" s="331"/>
      <c r="AG52" s="331"/>
      <c r="AH52" s="331"/>
      <c r="AI52" s="331"/>
      <c r="AJ52" s="331"/>
      <c r="AK52" s="331"/>
      <c r="AL52" s="331"/>
      <c r="AM52"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52" s="526" t="s">
        <v>355</v>
      </c>
      <c r="AO52" s="513"/>
      <c r="AP52" s="513"/>
      <c r="AQ52" s="566"/>
      <c r="AR52" s="513"/>
    </row>
    <row r="53" spans="1:44" s="88" customFormat="1" ht="133.5" customHeight="1">
      <c r="A53" s="214" t="s">
        <v>42</v>
      </c>
      <c r="B53" s="127" t="s">
        <v>43</v>
      </c>
      <c r="C53" s="127" t="s">
        <v>76</v>
      </c>
      <c r="D53" s="127" t="s">
        <v>333</v>
      </c>
      <c r="E53" s="127" t="s">
        <v>46</v>
      </c>
      <c r="F53" s="127" t="s">
        <v>47</v>
      </c>
      <c r="G53" s="127" t="s">
        <v>48</v>
      </c>
      <c r="H53" s="127" t="s">
        <v>49</v>
      </c>
      <c r="I53" s="47" t="s">
        <v>50</v>
      </c>
      <c r="J53" s="184" t="s">
        <v>334</v>
      </c>
      <c r="K53" s="179" t="s">
        <v>334</v>
      </c>
      <c r="L53" s="174" t="s">
        <v>53</v>
      </c>
      <c r="M53" s="281" t="s">
        <v>335</v>
      </c>
      <c r="N53" s="282" t="s">
        <v>915</v>
      </c>
      <c r="O53" s="283" t="s">
        <v>356</v>
      </c>
      <c r="P53" s="287">
        <v>1</v>
      </c>
      <c r="Q53" s="285">
        <v>0.05</v>
      </c>
      <c r="R53" s="286" t="s">
        <v>357</v>
      </c>
      <c r="S53" s="165" t="s">
        <v>217</v>
      </c>
      <c r="T53" s="353" t="s">
        <v>58</v>
      </c>
      <c r="U53" s="331"/>
      <c r="V53" s="331"/>
      <c r="W53" s="331"/>
      <c r="X53" s="331"/>
      <c r="Y53" s="331"/>
      <c r="Z53" s="331"/>
      <c r="AA53" s="331"/>
      <c r="AB53" s="400"/>
      <c r="AC53" s="331"/>
      <c r="AD53" s="331"/>
      <c r="AE53" s="331"/>
      <c r="AF53" s="331"/>
      <c r="AG53" s="331"/>
      <c r="AH53" s="331"/>
      <c r="AI53" s="331"/>
      <c r="AJ53" s="331"/>
      <c r="AK53" s="331"/>
      <c r="AL53" s="331"/>
      <c r="AM53"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3" s="423"/>
      <c r="AO53" s="513"/>
      <c r="AP53" s="513"/>
      <c r="AQ53" s="566"/>
      <c r="AR53" s="567"/>
    </row>
    <row r="54" spans="1:44" s="88" customFormat="1" ht="133.5" customHeight="1">
      <c r="A54" s="214" t="s">
        <v>42</v>
      </c>
      <c r="B54" s="127" t="s">
        <v>43</v>
      </c>
      <c r="C54" s="127" t="s">
        <v>76</v>
      </c>
      <c r="D54" s="127" t="s">
        <v>333</v>
      </c>
      <c r="E54" s="127" t="s">
        <v>46</v>
      </c>
      <c r="F54" s="127" t="s">
        <v>47</v>
      </c>
      <c r="G54" s="127" t="s">
        <v>48</v>
      </c>
      <c r="H54" s="127" t="s">
        <v>49</v>
      </c>
      <c r="I54" s="47" t="s">
        <v>50</v>
      </c>
      <c r="J54" s="184" t="s">
        <v>334</v>
      </c>
      <c r="K54" s="179" t="s">
        <v>334</v>
      </c>
      <c r="L54" s="174" t="s">
        <v>53</v>
      </c>
      <c r="M54" s="281" t="s">
        <v>335</v>
      </c>
      <c r="N54" s="282" t="s">
        <v>915</v>
      </c>
      <c r="O54" s="283" t="s">
        <v>358</v>
      </c>
      <c r="P54" s="287">
        <v>1</v>
      </c>
      <c r="Q54" s="285">
        <v>0.05</v>
      </c>
      <c r="R54" s="286" t="s">
        <v>359</v>
      </c>
      <c r="S54" s="165" t="s">
        <v>217</v>
      </c>
      <c r="T54" s="353" t="s">
        <v>58</v>
      </c>
      <c r="U54" s="331"/>
      <c r="V54" s="331"/>
      <c r="W54" s="331"/>
      <c r="X54" s="331"/>
      <c r="Y54" s="331"/>
      <c r="Z54" s="331"/>
      <c r="AA54" s="466" t="s">
        <v>360</v>
      </c>
      <c r="AB54" s="331"/>
      <c r="AC54" s="357">
        <v>0</v>
      </c>
      <c r="AD54" s="331"/>
      <c r="AE54" s="331"/>
      <c r="AF54" s="331"/>
      <c r="AG54" s="331"/>
      <c r="AH54" s="331"/>
      <c r="AI54" s="331"/>
      <c r="AJ54" s="331"/>
      <c r="AK54" s="331"/>
      <c r="AL54" s="331"/>
      <c r="AM54"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4" s="423"/>
      <c r="AO54" s="513"/>
      <c r="AP54" s="513"/>
      <c r="AQ54" s="566"/>
      <c r="AR54" s="513"/>
    </row>
    <row r="55" spans="1:44" s="88" customFormat="1" ht="133.5" customHeight="1">
      <c r="A55" s="214" t="s">
        <v>42</v>
      </c>
      <c r="B55" s="127" t="s">
        <v>43</v>
      </c>
      <c r="C55" s="127" t="s">
        <v>76</v>
      </c>
      <c r="D55" s="127" t="s">
        <v>333</v>
      </c>
      <c r="E55" s="127" t="s">
        <v>46</v>
      </c>
      <c r="F55" s="127" t="s">
        <v>47</v>
      </c>
      <c r="G55" s="127" t="s">
        <v>48</v>
      </c>
      <c r="H55" s="127" t="s">
        <v>49</v>
      </c>
      <c r="I55" s="47" t="s">
        <v>50</v>
      </c>
      <c r="J55" s="184" t="s">
        <v>334</v>
      </c>
      <c r="K55" s="179" t="s">
        <v>334</v>
      </c>
      <c r="L55" s="174" t="s">
        <v>53</v>
      </c>
      <c r="M55" s="281" t="s">
        <v>335</v>
      </c>
      <c r="N55" s="282" t="s">
        <v>915</v>
      </c>
      <c r="O55" s="283" t="s">
        <v>361</v>
      </c>
      <c r="P55" s="288">
        <v>1</v>
      </c>
      <c r="Q55" s="285">
        <v>0.05</v>
      </c>
      <c r="R55" s="286" t="s">
        <v>362</v>
      </c>
      <c r="S55" s="165" t="s">
        <v>64</v>
      </c>
      <c r="T55" s="353" t="s">
        <v>363</v>
      </c>
      <c r="U55" s="331"/>
      <c r="V55" s="331"/>
      <c r="W55" s="331"/>
      <c r="X55" s="331"/>
      <c r="Y55" s="331"/>
      <c r="Z55" s="331"/>
      <c r="AA55" s="488" t="s">
        <v>364</v>
      </c>
      <c r="AB55" s="488" t="s">
        <v>365</v>
      </c>
      <c r="AC55" s="437">
        <v>1</v>
      </c>
      <c r="AD55" s="331"/>
      <c r="AE55" s="331"/>
      <c r="AF55" s="331"/>
      <c r="AG55" s="331"/>
      <c r="AH55" s="331"/>
      <c r="AI55" s="331"/>
      <c r="AJ55" s="331"/>
      <c r="AK55" s="331"/>
      <c r="AL55" s="331"/>
      <c r="AM55"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55" s="514" t="s">
        <v>366</v>
      </c>
      <c r="AO55" s="513"/>
      <c r="AP55" s="513"/>
      <c r="AQ55" s="566"/>
      <c r="AR55" s="513"/>
    </row>
    <row r="56" spans="1:44" s="88" customFormat="1" ht="133.5" customHeight="1">
      <c r="A56" s="214" t="s">
        <v>42</v>
      </c>
      <c r="B56" s="127" t="s">
        <v>43</v>
      </c>
      <c r="C56" s="127" t="s">
        <v>76</v>
      </c>
      <c r="D56" s="127" t="s">
        <v>333</v>
      </c>
      <c r="E56" s="127" t="s">
        <v>46</v>
      </c>
      <c r="F56" s="127" t="s">
        <v>47</v>
      </c>
      <c r="G56" s="127" t="s">
        <v>48</v>
      </c>
      <c r="H56" s="127" t="s">
        <v>49</v>
      </c>
      <c r="I56" s="47" t="s">
        <v>50</v>
      </c>
      <c r="J56" s="184" t="s">
        <v>334</v>
      </c>
      <c r="K56" s="179" t="s">
        <v>334</v>
      </c>
      <c r="L56" s="174" t="s">
        <v>53</v>
      </c>
      <c r="M56" s="281" t="s">
        <v>335</v>
      </c>
      <c r="N56" s="282" t="s">
        <v>915</v>
      </c>
      <c r="O56" s="283" t="s">
        <v>367</v>
      </c>
      <c r="P56" s="288">
        <v>1000</v>
      </c>
      <c r="Q56" s="285">
        <v>0.05</v>
      </c>
      <c r="R56" s="286" t="s">
        <v>368</v>
      </c>
      <c r="S56" s="165" t="s">
        <v>248</v>
      </c>
      <c r="T56" s="353" t="s">
        <v>58</v>
      </c>
      <c r="U56" s="331"/>
      <c r="V56" s="331"/>
      <c r="W56" s="331"/>
      <c r="X56" s="331"/>
      <c r="Y56" s="331"/>
      <c r="Z56" s="331"/>
      <c r="AA56" s="331"/>
      <c r="AB56" s="331"/>
      <c r="AC56" s="331"/>
      <c r="AD56" s="331"/>
      <c r="AE56" s="331"/>
      <c r="AF56" s="331"/>
      <c r="AG56" s="331"/>
      <c r="AH56" s="331"/>
      <c r="AI56" s="331"/>
      <c r="AJ56" s="331"/>
      <c r="AK56" s="331"/>
      <c r="AL56" s="331"/>
      <c r="AM56"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6" s="423"/>
      <c r="AO56" s="513"/>
      <c r="AP56" s="513"/>
      <c r="AQ56" s="566"/>
      <c r="AR56" s="513"/>
    </row>
    <row r="57" spans="1:44" s="88" customFormat="1" ht="133.5" customHeight="1">
      <c r="A57" s="214" t="s">
        <v>42</v>
      </c>
      <c r="B57" s="127" t="s">
        <v>43</v>
      </c>
      <c r="C57" s="127" t="s">
        <v>76</v>
      </c>
      <c r="D57" s="127" t="s">
        <v>333</v>
      </c>
      <c r="E57" s="127" t="s">
        <v>46</v>
      </c>
      <c r="F57" s="127" t="s">
        <v>47</v>
      </c>
      <c r="G57" s="127" t="s">
        <v>48</v>
      </c>
      <c r="H57" s="127" t="s">
        <v>49</v>
      </c>
      <c r="I57" s="47" t="s">
        <v>50</v>
      </c>
      <c r="J57" s="184" t="s">
        <v>334</v>
      </c>
      <c r="K57" s="179" t="s">
        <v>334</v>
      </c>
      <c r="L57" s="174" t="s">
        <v>53</v>
      </c>
      <c r="M57" s="281" t="s">
        <v>335</v>
      </c>
      <c r="N57" s="282" t="s">
        <v>915</v>
      </c>
      <c r="O57" s="283" t="s">
        <v>369</v>
      </c>
      <c r="P57" s="288">
        <v>1</v>
      </c>
      <c r="Q57" s="285">
        <v>0.05</v>
      </c>
      <c r="R57" s="286" t="s">
        <v>370</v>
      </c>
      <c r="S57" s="165" t="s">
        <v>217</v>
      </c>
      <c r="T57" s="353" t="s">
        <v>153</v>
      </c>
      <c r="U57" s="331"/>
      <c r="V57" s="331"/>
      <c r="W57" s="331"/>
      <c r="X57" s="331"/>
      <c r="Y57" s="331"/>
      <c r="Z57" s="331"/>
      <c r="AA57" s="331"/>
      <c r="AB57" s="331"/>
      <c r="AC57" s="331"/>
      <c r="AD57" s="331"/>
      <c r="AE57" s="331"/>
      <c r="AF57" s="331"/>
      <c r="AG57" s="331"/>
      <c r="AH57" s="331"/>
      <c r="AI57" s="331"/>
      <c r="AJ57" s="331"/>
      <c r="AK57" s="331"/>
      <c r="AL57" s="331"/>
      <c r="AM57"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7" s="423"/>
      <c r="AO57" s="513"/>
      <c r="AP57" s="513"/>
      <c r="AQ57" s="566"/>
      <c r="AR57" s="513"/>
    </row>
    <row r="58" spans="1:44" s="88" customFormat="1" ht="133.5" customHeight="1">
      <c r="A58" s="214" t="s">
        <v>42</v>
      </c>
      <c r="B58" s="127" t="s">
        <v>43</v>
      </c>
      <c r="C58" s="127" t="s">
        <v>76</v>
      </c>
      <c r="D58" s="127" t="s">
        <v>333</v>
      </c>
      <c r="E58" s="127" t="s">
        <v>46</v>
      </c>
      <c r="F58" s="127" t="s">
        <v>47</v>
      </c>
      <c r="G58" s="127" t="s">
        <v>48</v>
      </c>
      <c r="H58" s="127" t="s">
        <v>49</v>
      </c>
      <c r="I58" s="47" t="s">
        <v>50</v>
      </c>
      <c r="J58" s="184" t="s">
        <v>334</v>
      </c>
      <c r="K58" s="179" t="s">
        <v>334</v>
      </c>
      <c r="L58" s="174" t="s">
        <v>53</v>
      </c>
      <c r="M58" s="281" t="s">
        <v>335</v>
      </c>
      <c r="N58" s="282" t="s">
        <v>915</v>
      </c>
      <c r="O58" s="283" t="s">
        <v>371</v>
      </c>
      <c r="P58" s="288">
        <v>2</v>
      </c>
      <c r="Q58" s="285">
        <v>0.05</v>
      </c>
      <c r="R58" s="286" t="s">
        <v>372</v>
      </c>
      <c r="S58" s="165" t="s">
        <v>220</v>
      </c>
      <c r="T58" s="353" t="s">
        <v>153</v>
      </c>
      <c r="U58" s="331"/>
      <c r="V58" s="331"/>
      <c r="W58" s="331"/>
      <c r="X58" s="331"/>
      <c r="Y58" s="331"/>
      <c r="Z58" s="331"/>
      <c r="AA58" s="331"/>
      <c r="AB58" s="331"/>
      <c r="AC58" s="331"/>
      <c r="AD58" s="331"/>
      <c r="AE58" s="331"/>
      <c r="AF58" s="331"/>
      <c r="AG58" s="331"/>
      <c r="AH58" s="331"/>
      <c r="AI58" s="331"/>
      <c r="AJ58" s="331"/>
      <c r="AK58" s="331"/>
      <c r="AL58" s="331"/>
      <c r="AM58" s="50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8" s="423"/>
      <c r="AO58" s="513"/>
      <c r="AP58" s="513"/>
      <c r="AQ58" s="566"/>
      <c r="AR58" s="513"/>
    </row>
    <row r="59" spans="1:44" s="88" customFormat="1" ht="133.5" customHeight="1">
      <c r="A59" s="214" t="s">
        <v>42</v>
      </c>
      <c r="B59" s="127" t="s">
        <v>43</v>
      </c>
      <c r="C59" s="127" t="s">
        <v>76</v>
      </c>
      <c r="D59" s="127" t="s">
        <v>333</v>
      </c>
      <c r="E59" s="127" t="s">
        <v>46</v>
      </c>
      <c r="F59" s="127" t="s">
        <v>47</v>
      </c>
      <c r="G59" s="127" t="s">
        <v>48</v>
      </c>
      <c r="H59" s="127" t="s">
        <v>49</v>
      </c>
      <c r="I59" s="47" t="s">
        <v>50</v>
      </c>
      <c r="J59" s="184" t="s">
        <v>334</v>
      </c>
      <c r="K59" s="179" t="s">
        <v>334</v>
      </c>
      <c r="L59" s="174" t="s">
        <v>53</v>
      </c>
      <c r="M59" s="281" t="s">
        <v>335</v>
      </c>
      <c r="N59" s="282" t="s">
        <v>915</v>
      </c>
      <c r="O59" s="281" t="s">
        <v>373</v>
      </c>
      <c r="P59" s="288">
        <v>1</v>
      </c>
      <c r="Q59" s="285">
        <v>0.05</v>
      </c>
      <c r="R59" s="281" t="s">
        <v>374</v>
      </c>
      <c r="S59" s="165" t="s">
        <v>363</v>
      </c>
      <c r="T59" s="353" t="s">
        <v>153</v>
      </c>
      <c r="U59" s="331"/>
      <c r="V59" s="331"/>
      <c r="W59" s="331"/>
      <c r="X59" s="331"/>
      <c r="Y59" s="331"/>
      <c r="Z59" s="331"/>
      <c r="AA59" s="331"/>
      <c r="AB59" s="331"/>
      <c r="AC59" s="331"/>
      <c r="AD59" s="331"/>
      <c r="AE59" s="372"/>
      <c r="AF59" s="372"/>
      <c r="AG59" s="372"/>
      <c r="AH59" s="372"/>
      <c r="AI59" s="372"/>
      <c r="AJ59" s="372"/>
      <c r="AK59" s="372"/>
      <c r="AL59" s="372"/>
      <c r="AM59" s="58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59" s="441"/>
      <c r="AO59" s="568"/>
      <c r="AP59" s="568"/>
      <c r="AQ59" s="584"/>
      <c r="AR59" s="568"/>
    </row>
    <row r="60" spans="1:44" s="88" customFormat="1" ht="133.5" customHeight="1">
      <c r="A60" s="214" t="s">
        <v>42</v>
      </c>
      <c r="B60" s="127" t="s">
        <v>43</v>
      </c>
      <c r="C60" s="127" t="s">
        <v>76</v>
      </c>
      <c r="D60" s="127" t="s">
        <v>333</v>
      </c>
      <c r="E60" s="127" t="s">
        <v>46</v>
      </c>
      <c r="F60" s="127" t="s">
        <v>47</v>
      </c>
      <c r="G60" s="127" t="s">
        <v>48</v>
      </c>
      <c r="H60" s="127" t="s">
        <v>49</v>
      </c>
      <c r="I60" s="47" t="s">
        <v>50</v>
      </c>
      <c r="J60" s="184" t="s">
        <v>334</v>
      </c>
      <c r="K60" s="179" t="s">
        <v>334</v>
      </c>
      <c r="L60" s="174" t="s">
        <v>53</v>
      </c>
      <c r="M60" s="281" t="s">
        <v>335</v>
      </c>
      <c r="N60" s="282" t="s">
        <v>915</v>
      </c>
      <c r="O60" s="281" t="s">
        <v>375</v>
      </c>
      <c r="P60" s="288">
        <v>1</v>
      </c>
      <c r="Q60" s="285">
        <v>0.05</v>
      </c>
      <c r="R60" s="281" t="s">
        <v>1216</v>
      </c>
      <c r="S60" s="165" t="s">
        <v>217</v>
      </c>
      <c r="T60" s="353" t="s">
        <v>58</v>
      </c>
      <c r="U60" s="331"/>
      <c r="V60" s="331"/>
      <c r="W60" s="331"/>
      <c r="X60" s="331"/>
      <c r="Y60" s="331"/>
      <c r="Z60" s="331"/>
      <c r="AA60" s="372"/>
      <c r="AB60" s="372"/>
      <c r="AC60" s="331"/>
      <c r="AD60" s="423"/>
      <c r="AE60" s="331"/>
      <c r="AF60" s="331"/>
      <c r="AG60" s="331"/>
      <c r="AH60" s="331"/>
      <c r="AI60" s="331"/>
      <c r="AJ60" s="331"/>
      <c r="AK60" s="331"/>
      <c r="AL60" s="331"/>
      <c r="AM60" s="50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60" s="331"/>
      <c r="AO60" s="513"/>
      <c r="AP60" s="513"/>
      <c r="AQ60" s="513"/>
      <c r="AR60" s="513"/>
    </row>
    <row r="61" spans="1:44" s="88" customFormat="1" ht="133.5" customHeight="1">
      <c r="A61" s="214" t="s">
        <v>42</v>
      </c>
      <c r="B61" s="127" t="s">
        <v>43</v>
      </c>
      <c r="C61" s="127" t="s">
        <v>76</v>
      </c>
      <c r="D61" s="127" t="s">
        <v>333</v>
      </c>
      <c r="E61" s="127" t="s">
        <v>46</v>
      </c>
      <c r="F61" s="127" t="s">
        <v>47</v>
      </c>
      <c r="G61" s="127" t="s">
        <v>48</v>
      </c>
      <c r="H61" s="127" t="s">
        <v>49</v>
      </c>
      <c r="I61" s="47" t="s">
        <v>50</v>
      </c>
      <c r="J61" s="184" t="s">
        <v>334</v>
      </c>
      <c r="K61" s="179" t="s">
        <v>334</v>
      </c>
      <c r="L61" s="174" t="s">
        <v>53</v>
      </c>
      <c r="M61" s="281" t="s">
        <v>335</v>
      </c>
      <c r="N61" s="282" t="s">
        <v>915</v>
      </c>
      <c r="O61" s="289" t="s">
        <v>376</v>
      </c>
      <c r="P61" s="288">
        <v>4</v>
      </c>
      <c r="Q61" s="285">
        <v>0.05</v>
      </c>
      <c r="R61" s="286" t="s">
        <v>377</v>
      </c>
      <c r="S61" s="165" t="s">
        <v>64</v>
      </c>
      <c r="T61" s="353" t="s">
        <v>58</v>
      </c>
      <c r="U61" s="331"/>
      <c r="V61" s="331"/>
      <c r="W61" s="331"/>
      <c r="X61" s="331"/>
      <c r="Y61" s="331"/>
      <c r="Z61" s="423"/>
      <c r="AA61" s="490" t="s">
        <v>378</v>
      </c>
      <c r="AB61" s="397" t="s">
        <v>379</v>
      </c>
      <c r="AC61" s="488">
        <v>1</v>
      </c>
      <c r="AD61" s="423"/>
      <c r="AE61" s="331"/>
      <c r="AF61" s="331"/>
      <c r="AG61" s="331"/>
      <c r="AH61" s="331"/>
      <c r="AI61" s="331"/>
      <c r="AJ61" s="331"/>
      <c r="AK61" s="331"/>
      <c r="AL61" s="331"/>
      <c r="AM61" s="50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61" s="331"/>
      <c r="AO61" s="513"/>
      <c r="AP61" s="513"/>
      <c r="AQ61" s="513"/>
      <c r="AR61" s="513"/>
    </row>
    <row r="62" spans="1:44" s="88" customFormat="1" ht="133.5" customHeight="1">
      <c r="A62" s="214" t="s">
        <v>42</v>
      </c>
      <c r="B62" s="127" t="s">
        <v>43</v>
      </c>
      <c r="C62" s="127" t="s">
        <v>76</v>
      </c>
      <c r="D62" s="127" t="s">
        <v>333</v>
      </c>
      <c r="E62" s="127" t="s">
        <v>46</v>
      </c>
      <c r="F62" s="127" t="s">
        <v>47</v>
      </c>
      <c r="G62" s="127" t="s">
        <v>48</v>
      </c>
      <c r="H62" s="127" t="s">
        <v>49</v>
      </c>
      <c r="I62" s="47" t="s">
        <v>50</v>
      </c>
      <c r="J62" s="184" t="s">
        <v>334</v>
      </c>
      <c r="K62" s="179" t="s">
        <v>334</v>
      </c>
      <c r="L62" s="174" t="s">
        <v>53</v>
      </c>
      <c r="M62" s="281" t="s">
        <v>335</v>
      </c>
      <c r="N62" s="282" t="s">
        <v>915</v>
      </c>
      <c r="O62" s="283" t="s">
        <v>380</v>
      </c>
      <c r="P62" s="288">
        <v>10</v>
      </c>
      <c r="Q62" s="285">
        <v>0.05</v>
      </c>
      <c r="R62" s="286" t="s">
        <v>381</v>
      </c>
      <c r="S62" s="165" t="s">
        <v>217</v>
      </c>
      <c r="T62" s="353" t="s">
        <v>78</v>
      </c>
      <c r="U62" s="331"/>
      <c r="V62" s="331"/>
      <c r="W62" s="331"/>
      <c r="X62" s="331"/>
      <c r="Y62" s="331"/>
      <c r="Z62" s="331"/>
      <c r="AA62" s="491" t="s">
        <v>382</v>
      </c>
      <c r="AB62" s="492" t="s">
        <v>383</v>
      </c>
      <c r="AC62" s="437">
        <v>1</v>
      </c>
      <c r="AD62" s="423"/>
      <c r="AE62" s="331"/>
      <c r="AF62" s="331"/>
      <c r="AG62" s="331"/>
      <c r="AH62" s="331"/>
      <c r="AI62" s="331"/>
      <c r="AJ62" s="331"/>
      <c r="AK62" s="331"/>
      <c r="AL62" s="331"/>
      <c r="AM62"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62" s="397" t="s">
        <v>382</v>
      </c>
      <c r="AO62" s="513"/>
      <c r="AP62" s="513"/>
      <c r="AQ62" s="513"/>
      <c r="AR62" s="513"/>
    </row>
    <row r="63" spans="1:44" s="88" customFormat="1" ht="133.5" customHeight="1">
      <c r="A63" s="214" t="s">
        <v>42</v>
      </c>
      <c r="B63" s="127" t="s">
        <v>43</v>
      </c>
      <c r="C63" s="127" t="s">
        <v>76</v>
      </c>
      <c r="D63" s="127" t="s">
        <v>333</v>
      </c>
      <c r="E63" s="127" t="s">
        <v>46</v>
      </c>
      <c r="F63" s="127" t="s">
        <v>47</v>
      </c>
      <c r="G63" s="127" t="s">
        <v>48</v>
      </c>
      <c r="H63" s="127" t="s">
        <v>49</v>
      </c>
      <c r="I63" s="47" t="s">
        <v>50</v>
      </c>
      <c r="J63" s="184" t="s">
        <v>334</v>
      </c>
      <c r="K63" s="179" t="s">
        <v>334</v>
      </c>
      <c r="L63" s="174" t="s">
        <v>53</v>
      </c>
      <c r="M63" s="281" t="s">
        <v>335</v>
      </c>
      <c r="N63" s="282" t="s">
        <v>915</v>
      </c>
      <c r="O63" s="281" t="s">
        <v>384</v>
      </c>
      <c r="P63" s="288">
        <v>2</v>
      </c>
      <c r="Q63" s="285">
        <v>0.05</v>
      </c>
      <c r="R63" s="281" t="s">
        <v>385</v>
      </c>
      <c r="S63" s="165" t="s">
        <v>220</v>
      </c>
      <c r="T63" s="353" t="s">
        <v>58</v>
      </c>
      <c r="U63" s="331"/>
      <c r="V63" s="331"/>
      <c r="W63" s="331"/>
      <c r="X63" s="331"/>
      <c r="Y63" s="331"/>
      <c r="Z63" s="331"/>
      <c r="AA63" s="331"/>
      <c r="AB63" s="331"/>
      <c r="AC63" s="331"/>
      <c r="AD63" s="423"/>
      <c r="AE63" s="331"/>
      <c r="AF63" s="331"/>
      <c r="AG63" s="331"/>
      <c r="AH63" s="331"/>
      <c r="AI63" s="331"/>
      <c r="AJ63" s="331"/>
      <c r="AK63" s="331"/>
      <c r="AL63" s="331"/>
      <c r="AM63"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63" s="331"/>
      <c r="AO63" s="513"/>
      <c r="AP63" s="513"/>
      <c r="AQ63" s="513"/>
      <c r="AR63" s="513"/>
    </row>
    <row r="64" spans="1:44" s="88" customFormat="1" ht="132" customHeight="1">
      <c r="A64" s="214" t="s">
        <v>42</v>
      </c>
      <c r="B64" s="127" t="s">
        <v>43</v>
      </c>
      <c r="C64" s="127" t="s">
        <v>76</v>
      </c>
      <c r="D64" s="127" t="s">
        <v>333</v>
      </c>
      <c r="E64" s="127" t="s">
        <v>46</v>
      </c>
      <c r="F64" s="127" t="s">
        <v>47</v>
      </c>
      <c r="G64" s="127" t="s">
        <v>48</v>
      </c>
      <c r="H64" s="127" t="s">
        <v>49</v>
      </c>
      <c r="I64" s="47" t="s">
        <v>50</v>
      </c>
      <c r="J64" s="184" t="s">
        <v>334</v>
      </c>
      <c r="K64" s="179" t="s">
        <v>334</v>
      </c>
      <c r="L64" s="174" t="s">
        <v>53</v>
      </c>
      <c r="M64" s="281" t="s">
        <v>335</v>
      </c>
      <c r="N64" s="282" t="s">
        <v>915</v>
      </c>
      <c r="O64" s="281" t="s">
        <v>386</v>
      </c>
      <c r="P64" s="288">
        <v>4</v>
      </c>
      <c r="Q64" s="285">
        <v>0.05</v>
      </c>
      <c r="R64" s="281" t="s">
        <v>387</v>
      </c>
      <c r="S64" s="165" t="s">
        <v>64</v>
      </c>
      <c r="T64" s="353" t="s">
        <v>58</v>
      </c>
      <c r="U64" s="372"/>
      <c r="V64" s="372"/>
      <c r="W64" s="372"/>
      <c r="X64" s="372"/>
      <c r="Y64" s="372"/>
      <c r="Z64" s="372"/>
      <c r="AA64" s="488" t="s">
        <v>388</v>
      </c>
      <c r="AB64" s="488" t="s">
        <v>389</v>
      </c>
      <c r="AC64" s="437">
        <v>2</v>
      </c>
      <c r="AD64" s="441"/>
      <c r="AE64" s="331"/>
      <c r="AF64" s="331"/>
      <c r="AG64" s="331"/>
      <c r="AH64" s="331"/>
      <c r="AI64" s="331"/>
      <c r="AJ64" s="331"/>
      <c r="AK64" s="331"/>
      <c r="AL64" s="357"/>
      <c r="AM64"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64" s="397" t="s">
        <v>388</v>
      </c>
      <c r="AO64" s="513"/>
      <c r="AP64" s="513"/>
      <c r="AQ64" s="513"/>
      <c r="AR64" s="513"/>
    </row>
    <row r="65" spans="1:44" s="88" customFormat="1" ht="132" customHeight="1">
      <c r="A65" s="214" t="s">
        <v>42</v>
      </c>
      <c r="B65" s="127" t="s">
        <v>43</v>
      </c>
      <c r="C65" s="127" t="s">
        <v>175</v>
      </c>
      <c r="D65" s="127" t="s">
        <v>231</v>
      </c>
      <c r="E65" s="127" t="s">
        <v>46</v>
      </c>
      <c r="F65" s="127" t="s">
        <v>47</v>
      </c>
      <c r="G65" s="127" t="s">
        <v>390</v>
      </c>
      <c r="H65" s="127" t="s">
        <v>49</v>
      </c>
      <c r="I65" s="143" t="s">
        <v>181</v>
      </c>
      <c r="J65" s="184" t="s">
        <v>334</v>
      </c>
      <c r="K65" s="179" t="s">
        <v>334</v>
      </c>
      <c r="L65" s="154" t="s">
        <v>182</v>
      </c>
      <c r="M65" s="154" t="s">
        <v>183</v>
      </c>
      <c r="N65" s="155" t="s">
        <v>915</v>
      </c>
      <c r="O65" s="127" t="s">
        <v>184</v>
      </c>
      <c r="P65" s="127">
        <v>4</v>
      </c>
      <c r="Q65" s="332">
        <v>6.4000000000000001E-2</v>
      </c>
      <c r="R65" s="127" t="s">
        <v>391</v>
      </c>
      <c r="S65" s="165" t="s">
        <v>363</v>
      </c>
      <c r="T65" s="632" t="s">
        <v>58</v>
      </c>
      <c r="U65" s="401"/>
      <c r="V65" s="331"/>
      <c r="W65" s="331"/>
      <c r="X65" s="331"/>
      <c r="Y65" s="331"/>
      <c r="Z65" s="331"/>
      <c r="AA65" s="403" t="s">
        <v>392</v>
      </c>
      <c r="AB65" s="331"/>
      <c r="AC65" s="357">
        <v>0</v>
      </c>
      <c r="AD65" s="423"/>
      <c r="AE65" s="331"/>
      <c r="AF65" s="331"/>
      <c r="AG65" s="331"/>
      <c r="AH65" s="331"/>
      <c r="AI65" s="357"/>
      <c r="AJ65" s="357" t="s">
        <v>392</v>
      </c>
      <c r="AK65" s="331"/>
      <c r="AL65" s="357">
        <v>0</v>
      </c>
      <c r="AM65" s="503">
        <v>0</v>
      </c>
      <c r="AN65" s="357" t="s">
        <v>393</v>
      </c>
      <c r="AO65" s="513"/>
      <c r="AP65" s="513"/>
      <c r="AQ65" s="513"/>
      <c r="AR65" s="513"/>
    </row>
    <row r="66" spans="1:44" s="88" customFormat="1" ht="191.25" customHeight="1">
      <c r="A66" s="214" t="s">
        <v>42</v>
      </c>
      <c r="B66" s="127" t="s">
        <v>43</v>
      </c>
      <c r="C66" s="127" t="s">
        <v>76</v>
      </c>
      <c r="D66" s="127" t="s">
        <v>231</v>
      </c>
      <c r="E66" s="127" t="s">
        <v>46</v>
      </c>
      <c r="F66" s="127" t="s">
        <v>47</v>
      </c>
      <c r="G66" s="127" t="s">
        <v>390</v>
      </c>
      <c r="H66" s="127" t="s">
        <v>49</v>
      </c>
      <c r="I66" s="47" t="s">
        <v>394</v>
      </c>
      <c r="J66" s="184" t="s">
        <v>51</v>
      </c>
      <c r="K66" s="219" t="s">
        <v>52</v>
      </c>
      <c r="L66" s="154" t="s">
        <v>395</v>
      </c>
      <c r="M66" s="199" t="s">
        <v>396</v>
      </c>
      <c r="N66" s="243">
        <v>1600</v>
      </c>
      <c r="O66" s="191" t="s">
        <v>397</v>
      </c>
      <c r="P66" s="252">
        <v>400</v>
      </c>
      <c r="Q66" s="257">
        <v>0.53</v>
      </c>
      <c r="R66" s="191" t="s">
        <v>398</v>
      </c>
      <c r="S66" s="160" t="s">
        <v>217</v>
      </c>
      <c r="T66" s="334" t="s">
        <v>78</v>
      </c>
      <c r="U66" s="334" t="s">
        <v>399</v>
      </c>
      <c r="V66" s="334" t="s">
        <v>66</v>
      </c>
      <c r="W66" s="334">
        <v>0</v>
      </c>
      <c r="X66" s="334" t="s">
        <v>400</v>
      </c>
      <c r="Y66" s="334" t="s">
        <v>66</v>
      </c>
      <c r="Z66" s="334">
        <v>0</v>
      </c>
      <c r="AA66" s="334" t="s">
        <v>401</v>
      </c>
      <c r="AB66" s="357" t="s">
        <v>66</v>
      </c>
      <c r="AC66" s="357">
        <v>0</v>
      </c>
      <c r="AD66" s="576" t="s">
        <v>402</v>
      </c>
      <c r="AE66" s="467" t="s">
        <v>403</v>
      </c>
      <c r="AF66" s="464">
        <v>19</v>
      </c>
      <c r="AG66" s="467" t="s">
        <v>404</v>
      </c>
      <c r="AH66" s="467" t="s">
        <v>403</v>
      </c>
      <c r="AI66" s="464">
        <v>0</v>
      </c>
      <c r="AJ66" s="467" t="s">
        <v>405</v>
      </c>
      <c r="AK66" s="569" t="s">
        <v>66</v>
      </c>
      <c r="AL66" s="464">
        <v>0</v>
      </c>
      <c r="AM66" s="503">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19</v>
      </c>
      <c r="AN66" s="334" t="s">
        <v>402</v>
      </c>
      <c r="AO66" s="513"/>
      <c r="AP66" s="513"/>
      <c r="AQ66" s="513"/>
      <c r="AR66" s="513"/>
    </row>
    <row r="67" spans="1:44" s="88" customFormat="1" ht="133.5" customHeight="1">
      <c r="A67" s="217" t="s">
        <v>173</v>
      </c>
      <c r="B67" s="127" t="s">
        <v>174</v>
      </c>
      <c r="C67" s="127" t="s">
        <v>175</v>
      </c>
      <c r="D67" s="127" t="s">
        <v>231</v>
      </c>
      <c r="E67" s="127" t="s">
        <v>406</v>
      </c>
      <c r="F67" s="127" t="s">
        <v>47</v>
      </c>
      <c r="G67" s="127" t="s">
        <v>390</v>
      </c>
      <c r="H67" s="127" t="s">
        <v>49</v>
      </c>
      <c r="I67" s="47" t="s">
        <v>394</v>
      </c>
      <c r="J67" s="184" t="s">
        <v>51</v>
      </c>
      <c r="K67" s="157" t="s">
        <v>191</v>
      </c>
      <c r="L67" s="154" t="s">
        <v>395</v>
      </c>
      <c r="M67" s="199" t="s">
        <v>396</v>
      </c>
      <c r="N67" s="243">
        <v>320</v>
      </c>
      <c r="O67" s="191" t="s">
        <v>407</v>
      </c>
      <c r="P67" s="252">
        <v>80</v>
      </c>
      <c r="Q67" s="257">
        <v>0.5</v>
      </c>
      <c r="R67" s="191" t="s">
        <v>408</v>
      </c>
      <c r="S67" s="165" t="s">
        <v>64</v>
      </c>
      <c r="T67" s="357" t="s">
        <v>153</v>
      </c>
      <c r="U67" s="376" t="s">
        <v>213</v>
      </c>
      <c r="V67" s="406"/>
      <c r="W67" s="406">
        <v>0</v>
      </c>
      <c r="X67" s="376" t="s">
        <v>213</v>
      </c>
      <c r="Y67" s="406"/>
      <c r="Z67" s="406">
        <v>0</v>
      </c>
      <c r="AA67" s="376" t="s">
        <v>213</v>
      </c>
      <c r="AB67" s="406"/>
      <c r="AC67" s="406">
        <v>0</v>
      </c>
      <c r="AD67" s="577" t="s">
        <v>409</v>
      </c>
      <c r="AE67" s="570" t="s">
        <v>410</v>
      </c>
      <c r="AF67" s="571" t="s">
        <v>411</v>
      </c>
      <c r="AG67" s="571" t="s">
        <v>412</v>
      </c>
      <c r="AH67" s="570" t="s">
        <v>413</v>
      </c>
      <c r="AI67" s="571" t="s">
        <v>411</v>
      </c>
      <c r="AJ67" s="571" t="s">
        <v>412</v>
      </c>
      <c r="AK67" s="570" t="s">
        <v>414</v>
      </c>
      <c r="AL67" s="571" t="s">
        <v>411</v>
      </c>
      <c r="AM67" s="502" t="e">
        <f>SUM(Tabla3[[#This Row],[TOTAL AVANCE CUANTITATIVO ENERO]]+Tabla3[[#This Row],[TOTAL AVANCE CUANTITATIVO FEBRERO]]+Tabla3[[#This Row],[TOTAL AVANCE CUANTITATIVO MARZO]]+Tabla3[[#This Row],[TOTAL AVANCE CUANTITATIVO ABRIL]]+Tabla3[[#This Row],[TOTAL AVANCE CUANTITATIVO MAYO]]+Tabla3[[#This Row],[TOTAL AVANCE CUANTITATIVO JUNIO]])</f>
        <v>#VALUE!</v>
      </c>
      <c r="AN67" s="331"/>
      <c r="AO67" s="513"/>
      <c r="AP67" s="513"/>
      <c r="AQ67" s="513"/>
      <c r="AR67" s="513"/>
    </row>
    <row r="68" spans="1:44" s="88" customFormat="1" ht="162" customHeight="1">
      <c r="A68" s="214" t="s">
        <v>42</v>
      </c>
      <c r="B68" s="127" t="s">
        <v>43</v>
      </c>
      <c r="C68" s="127" t="s">
        <v>76</v>
      </c>
      <c r="D68" s="127" t="s">
        <v>231</v>
      </c>
      <c r="E68" s="127" t="s">
        <v>46</v>
      </c>
      <c r="F68" s="127" t="s">
        <v>47</v>
      </c>
      <c r="G68" s="127" t="s">
        <v>390</v>
      </c>
      <c r="H68" s="127" t="s">
        <v>49</v>
      </c>
      <c r="I68" s="47" t="s">
        <v>394</v>
      </c>
      <c r="J68" s="190" t="s">
        <v>415</v>
      </c>
      <c r="K68" s="195" t="s">
        <v>415</v>
      </c>
      <c r="L68" s="154" t="s">
        <v>395</v>
      </c>
      <c r="M68" s="183" t="s">
        <v>416</v>
      </c>
      <c r="N68" s="264" t="s">
        <v>915</v>
      </c>
      <c r="O68" s="254" t="s">
        <v>417</v>
      </c>
      <c r="P68" s="254">
        <v>1</v>
      </c>
      <c r="Q68" s="265">
        <v>0.2</v>
      </c>
      <c r="R68" s="254" t="s">
        <v>418</v>
      </c>
      <c r="S68" s="165" t="s">
        <v>217</v>
      </c>
      <c r="T68" s="216" t="s">
        <v>220</v>
      </c>
      <c r="U68" s="126"/>
      <c r="V68" s="126"/>
      <c r="W68" s="126"/>
      <c r="X68" s="126"/>
      <c r="Y68" s="126"/>
      <c r="Z68" s="126"/>
      <c r="AA68" s="126"/>
      <c r="AB68" s="126"/>
      <c r="AC68" s="126"/>
      <c r="AD68" s="126"/>
      <c r="AE68" s="331"/>
      <c r="AF68" s="331"/>
      <c r="AG68" s="331"/>
      <c r="AH68" s="331"/>
      <c r="AI68" s="331"/>
      <c r="AJ68" s="331"/>
      <c r="AK68" s="331"/>
      <c r="AL68" s="331"/>
      <c r="AM68"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68" s="431" t="s">
        <v>416</v>
      </c>
      <c r="AO68" s="513">
        <f>SUM(Q68:Q70)</f>
        <v>1</v>
      </c>
      <c r="AP68" s="513"/>
      <c r="AQ68" s="513"/>
      <c r="AR68" s="513"/>
    </row>
    <row r="69" spans="1:44" s="88" customFormat="1" ht="162" customHeight="1">
      <c r="A69" s="214" t="s">
        <v>42</v>
      </c>
      <c r="B69" s="127" t="s">
        <v>43</v>
      </c>
      <c r="C69" s="127" t="s">
        <v>76</v>
      </c>
      <c r="D69" s="127" t="s">
        <v>231</v>
      </c>
      <c r="E69" s="127" t="s">
        <v>46</v>
      </c>
      <c r="F69" s="127" t="s">
        <v>47</v>
      </c>
      <c r="G69" s="127" t="s">
        <v>390</v>
      </c>
      <c r="H69" s="127" t="s">
        <v>49</v>
      </c>
      <c r="I69" s="47" t="s">
        <v>394</v>
      </c>
      <c r="J69" s="190" t="s">
        <v>415</v>
      </c>
      <c r="K69" s="195" t="s">
        <v>415</v>
      </c>
      <c r="L69" s="154" t="s">
        <v>395</v>
      </c>
      <c r="M69" s="183" t="s">
        <v>416</v>
      </c>
      <c r="N69" s="191">
        <v>3223</v>
      </c>
      <c r="O69" s="244" t="s">
        <v>419</v>
      </c>
      <c r="P69" s="262">
        <v>800</v>
      </c>
      <c r="Q69" s="263">
        <v>0.5</v>
      </c>
      <c r="R69" s="244" t="s">
        <v>420</v>
      </c>
      <c r="S69" s="165" t="s">
        <v>217</v>
      </c>
      <c r="T69" s="630" t="s">
        <v>58</v>
      </c>
      <c r="U69" s="373" t="s">
        <v>421</v>
      </c>
      <c r="V69" s="373" t="s">
        <v>66</v>
      </c>
      <c r="W69" s="30">
        <v>0</v>
      </c>
      <c r="X69" s="302" t="s">
        <v>422</v>
      </c>
      <c r="Y69" s="127" t="s">
        <v>423</v>
      </c>
      <c r="Z69" s="30">
        <v>57</v>
      </c>
      <c r="AA69" s="302" t="s">
        <v>422</v>
      </c>
      <c r="AB69" s="127" t="s">
        <v>423</v>
      </c>
      <c r="AC69" s="304">
        <v>64</v>
      </c>
      <c r="AD69" s="578"/>
      <c r="AE69" s="305"/>
      <c r="AF69" s="305"/>
      <c r="AG69" s="305"/>
      <c r="AH69" s="305"/>
      <c r="AI69" s="305"/>
      <c r="AJ69" s="305"/>
      <c r="AK69" s="305"/>
      <c r="AL69" s="305"/>
      <c r="AM69"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121</v>
      </c>
      <c r="AN69" s="431"/>
      <c r="AO69" s="513"/>
      <c r="AP69" s="513"/>
      <c r="AQ69" s="513"/>
      <c r="AR69" s="513"/>
    </row>
    <row r="70" spans="1:44" s="88" customFormat="1" ht="162" customHeight="1">
      <c r="A70" s="214" t="s">
        <v>42</v>
      </c>
      <c r="B70" s="127" t="s">
        <v>43</v>
      </c>
      <c r="C70" s="127" t="s">
        <v>76</v>
      </c>
      <c r="D70" s="127" t="s">
        <v>231</v>
      </c>
      <c r="E70" s="127" t="s">
        <v>46</v>
      </c>
      <c r="F70" s="127" t="s">
        <v>47</v>
      </c>
      <c r="G70" s="127" t="s">
        <v>390</v>
      </c>
      <c r="H70" s="127" t="s">
        <v>49</v>
      </c>
      <c r="I70" s="47" t="s">
        <v>394</v>
      </c>
      <c r="J70" s="190" t="s">
        <v>415</v>
      </c>
      <c r="K70" s="195" t="s">
        <v>415</v>
      </c>
      <c r="L70" s="154" t="s">
        <v>395</v>
      </c>
      <c r="M70" s="183" t="s">
        <v>416</v>
      </c>
      <c r="N70" s="252">
        <v>639</v>
      </c>
      <c r="O70" s="244" t="s">
        <v>424</v>
      </c>
      <c r="P70" s="262">
        <v>150</v>
      </c>
      <c r="Q70" s="263">
        <v>0.3</v>
      </c>
      <c r="R70" s="244" t="s">
        <v>425</v>
      </c>
      <c r="S70" s="165" t="s">
        <v>217</v>
      </c>
      <c r="T70" s="168" t="s">
        <v>58</v>
      </c>
      <c r="U70" s="127" t="s">
        <v>426</v>
      </c>
      <c r="V70" s="302" t="s">
        <v>427</v>
      </c>
      <c r="W70" s="30">
        <v>21</v>
      </c>
      <c r="X70" s="302" t="s">
        <v>428</v>
      </c>
      <c r="Y70" s="302" t="s">
        <v>429</v>
      </c>
      <c r="Z70" s="30">
        <v>25</v>
      </c>
      <c r="AA70" s="302" t="s">
        <v>428</v>
      </c>
      <c r="AB70" s="127" t="s">
        <v>430</v>
      </c>
      <c r="AC70" s="304">
        <v>4</v>
      </c>
      <c r="AD70" s="578"/>
      <c r="AE70" s="305"/>
      <c r="AF70" s="305"/>
      <c r="AG70" s="305"/>
      <c r="AH70" s="305"/>
      <c r="AI70" s="305"/>
      <c r="AJ70" s="305"/>
      <c r="AK70" s="305"/>
      <c r="AL70" s="305"/>
      <c r="AM70"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50</v>
      </c>
      <c r="AN70" s="431"/>
      <c r="AO70" s="513"/>
      <c r="AP70" s="513"/>
      <c r="AQ70" s="513"/>
      <c r="AR70" s="513"/>
    </row>
    <row r="71" spans="1:44" s="88" customFormat="1" ht="182.25" customHeight="1">
      <c r="A71" s="214" t="s">
        <v>42</v>
      </c>
      <c r="B71" s="127" t="s">
        <v>43</v>
      </c>
      <c r="C71" s="127" t="s">
        <v>76</v>
      </c>
      <c r="D71" s="127" t="s">
        <v>231</v>
      </c>
      <c r="E71" s="127" t="s">
        <v>46</v>
      </c>
      <c r="F71" s="127" t="s">
        <v>47</v>
      </c>
      <c r="G71" s="127" t="s">
        <v>390</v>
      </c>
      <c r="H71" s="127" t="s">
        <v>49</v>
      </c>
      <c r="I71" s="47" t="s">
        <v>394</v>
      </c>
      <c r="J71" s="190" t="s">
        <v>415</v>
      </c>
      <c r="K71" s="195" t="s">
        <v>415</v>
      </c>
      <c r="L71" s="154" t="s">
        <v>395</v>
      </c>
      <c r="M71" s="266" t="s">
        <v>431</v>
      </c>
      <c r="N71" s="267" t="s">
        <v>915</v>
      </c>
      <c r="O71" s="268" t="s">
        <v>432</v>
      </c>
      <c r="P71" s="268">
        <v>1</v>
      </c>
      <c r="Q71" s="269">
        <v>0.2</v>
      </c>
      <c r="R71" s="268" t="s">
        <v>433</v>
      </c>
      <c r="S71" s="165" t="s">
        <v>186</v>
      </c>
      <c r="T71" s="216" t="s">
        <v>186</v>
      </c>
      <c r="U71" s="126"/>
      <c r="V71" s="126"/>
      <c r="W71" s="126"/>
      <c r="X71" s="126"/>
      <c r="Y71" s="126"/>
      <c r="Z71" s="126"/>
      <c r="AA71" s="126"/>
      <c r="AB71" s="126"/>
      <c r="AC71" s="126"/>
      <c r="AD71" s="126"/>
      <c r="AE71" s="331"/>
      <c r="AF71" s="331"/>
      <c r="AG71" s="331"/>
      <c r="AH71" s="331"/>
      <c r="AI71" s="331"/>
      <c r="AJ71" s="331"/>
      <c r="AK71" s="331"/>
      <c r="AL71" s="331"/>
      <c r="AM71"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71" s="431" t="s">
        <v>431</v>
      </c>
      <c r="AO71" s="513">
        <f>SUM(Q71:Q73)</f>
        <v>1</v>
      </c>
      <c r="AP71" s="513"/>
      <c r="AQ71" s="513"/>
      <c r="AR71" s="513"/>
    </row>
    <row r="72" spans="1:44" s="88" customFormat="1" ht="182.25" customHeight="1">
      <c r="A72" s="214" t="s">
        <v>42</v>
      </c>
      <c r="B72" s="127" t="s">
        <v>43</v>
      </c>
      <c r="C72" s="127" t="s">
        <v>76</v>
      </c>
      <c r="D72" s="127" t="s">
        <v>231</v>
      </c>
      <c r="E72" s="127" t="s">
        <v>46</v>
      </c>
      <c r="F72" s="127" t="s">
        <v>47</v>
      </c>
      <c r="G72" s="127" t="s">
        <v>390</v>
      </c>
      <c r="H72" s="127" t="s">
        <v>49</v>
      </c>
      <c r="I72" s="47" t="s">
        <v>394</v>
      </c>
      <c r="J72" s="190" t="s">
        <v>415</v>
      </c>
      <c r="K72" s="195" t="s">
        <v>415</v>
      </c>
      <c r="L72" s="154" t="s">
        <v>395</v>
      </c>
      <c r="M72" s="266" t="s">
        <v>431</v>
      </c>
      <c r="N72" s="191">
        <v>366</v>
      </c>
      <c r="O72" s="244" t="s">
        <v>434</v>
      </c>
      <c r="P72" s="244">
        <v>100</v>
      </c>
      <c r="Q72" s="263">
        <v>0.55000000000000004</v>
      </c>
      <c r="R72" s="244" t="s">
        <v>435</v>
      </c>
      <c r="S72" s="165" t="s">
        <v>217</v>
      </c>
      <c r="T72" s="630" t="s">
        <v>58</v>
      </c>
      <c r="U72" s="321" t="s">
        <v>436</v>
      </c>
      <c r="V72" s="321" t="s">
        <v>437</v>
      </c>
      <c r="W72" s="370">
        <v>8</v>
      </c>
      <c r="X72" s="321" t="s">
        <v>438</v>
      </c>
      <c r="Y72" s="321" t="s">
        <v>430</v>
      </c>
      <c r="Z72" s="370">
        <v>7</v>
      </c>
      <c r="AA72" s="374" t="s">
        <v>439</v>
      </c>
      <c r="AB72" s="301" t="s">
        <v>429</v>
      </c>
      <c r="AC72" s="322">
        <v>8</v>
      </c>
      <c r="AD72" s="579"/>
      <c r="AE72" s="305"/>
      <c r="AF72" s="305"/>
      <c r="AG72" s="305"/>
      <c r="AH72" s="305"/>
      <c r="AI72" s="305"/>
      <c r="AJ72" s="305"/>
      <c r="AK72" s="305"/>
      <c r="AL72" s="305"/>
      <c r="AM72"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23</v>
      </c>
      <c r="AN72" s="431"/>
      <c r="AO72" s="513"/>
      <c r="AP72" s="513"/>
      <c r="AQ72" s="513"/>
      <c r="AR72" s="513"/>
    </row>
    <row r="73" spans="1:44" s="88" customFormat="1" ht="182.25" customHeight="1">
      <c r="A73" s="214" t="s">
        <v>42</v>
      </c>
      <c r="B73" s="127" t="s">
        <v>43</v>
      </c>
      <c r="C73" s="127" t="s">
        <v>76</v>
      </c>
      <c r="D73" s="127" t="s">
        <v>231</v>
      </c>
      <c r="E73" s="127" t="s">
        <v>46</v>
      </c>
      <c r="F73" s="127" t="s">
        <v>47</v>
      </c>
      <c r="G73" s="127" t="s">
        <v>390</v>
      </c>
      <c r="H73" s="127" t="s">
        <v>49</v>
      </c>
      <c r="I73" s="47" t="s">
        <v>394</v>
      </c>
      <c r="J73" s="190" t="s">
        <v>415</v>
      </c>
      <c r="K73" s="195" t="s">
        <v>415</v>
      </c>
      <c r="L73" s="154" t="s">
        <v>395</v>
      </c>
      <c r="M73" s="266" t="s">
        <v>431</v>
      </c>
      <c r="N73" s="267" t="s">
        <v>915</v>
      </c>
      <c r="O73" s="266" t="s">
        <v>440</v>
      </c>
      <c r="P73" s="266">
        <v>12</v>
      </c>
      <c r="Q73" s="270">
        <v>0.25</v>
      </c>
      <c r="R73" s="266" t="s">
        <v>441</v>
      </c>
      <c r="S73" s="165" t="s">
        <v>217</v>
      </c>
      <c r="T73" s="168" t="s">
        <v>58</v>
      </c>
      <c r="U73" s="331"/>
      <c r="V73" s="331"/>
      <c r="W73" s="331"/>
      <c r="X73" s="331"/>
      <c r="Y73" s="331"/>
      <c r="Z73" s="331"/>
      <c r="AA73" s="331"/>
      <c r="AB73" s="331"/>
      <c r="AC73" s="331"/>
      <c r="AD73" s="423"/>
      <c r="AE73" s="331"/>
      <c r="AF73" s="331"/>
      <c r="AG73" s="331"/>
      <c r="AH73" s="331"/>
      <c r="AI73" s="331"/>
      <c r="AJ73" s="331"/>
      <c r="AK73" s="331"/>
      <c r="AL73" s="331"/>
      <c r="AM73"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73" s="431"/>
      <c r="AO73" s="513"/>
      <c r="AP73" s="513"/>
      <c r="AQ73" s="513"/>
      <c r="AR73" s="513"/>
    </row>
    <row r="74" spans="1:44" s="88" customFormat="1" ht="182.25" customHeight="1">
      <c r="A74" s="214" t="s">
        <v>42</v>
      </c>
      <c r="B74" s="127" t="s">
        <v>43</v>
      </c>
      <c r="C74" s="127" t="s">
        <v>175</v>
      </c>
      <c r="D74" s="127" t="s">
        <v>231</v>
      </c>
      <c r="E74" s="127" t="s">
        <v>46</v>
      </c>
      <c r="F74" s="127" t="s">
        <v>47</v>
      </c>
      <c r="G74" s="127" t="s">
        <v>390</v>
      </c>
      <c r="H74" s="127" t="s">
        <v>49</v>
      </c>
      <c r="I74" s="143" t="s">
        <v>181</v>
      </c>
      <c r="J74" s="190" t="s">
        <v>415</v>
      </c>
      <c r="K74" s="195" t="s">
        <v>415</v>
      </c>
      <c r="L74" s="154" t="s">
        <v>182</v>
      </c>
      <c r="M74" s="154" t="s">
        <v>183</v>
      </c>
      <c r="N74" s="155" t="s">
        <v>915</v>
      </c>
      <c r="O74" s="127" t="s">
        <v>184</v>
      </c>
      <c r="P74" s="127">
        <v>4</v>
      </c>
      <c r="Q74" s="332">
        <v>6.4000000000000001E-2</v>
      </c>
      <c r="R74" s="127" t="s">
        <v>391</v>
      </c>
      <c r="S74" s="165" t="s">
        <v>64</v>
      </c>
      <c r="T74" s="168" t="s">
        <v>58</v>
      </c>
      <c r="U74" s="331"/>
      <c r="V74" s="331"/>
      <c r="W74" s="331"/>
      <c r="X74" s="331"/>
      <c r="Y74" s="331"/>
      <c r="Z74" s="331"/>
      <c r="AA74" s="331"/>
      <c r="AB74" s="331"/>
      <c r="AC74" s="331"/>
      <c r="AD74" s="423"/>
      <c r="AE74" s="331"/>
      <c r="AF74" s="331"/>
      <c r="AG74" s="331"/>
      <c r="AH74" s="331"/>
      <c r="AI74" s="331"/>
      <c r="AJ74" s="331"/>
      <c r="AK74" s="331"/>
      <c r="AL74" s="331"/>
      <c r="AM74"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74" s="431">
        <v>5</v>
      </c>
      <c r="AO74" s="513"/>
      <c r="AP74" s="513"/>
      <c r="AQ74" s="513"/>
      <c r="AR74" s="513"/>
    </row>
    <row r="75" spans="1:44" s="88" customFormat="1" ht="182.25" customHeight="1">
      <c r="A75" s="214" t="s">
        <v>42</v>
      </c>
      <c r="B75" s="127" t="s">
        <v>43</v>
      </c>
      <c r="C75" s="127" t="s">
        <v>76</v>
      </c>
      <c r="D75" s="127" t="s">
        <v>231</v>
      </c>
      <c r="E75" s="127" t="s">
        <v>46</v>
      </c>
      <c r="F75" s="127" t="s">
        <v>47</v>
      </c>
      <c r="G75" s="127" t="s">
        <v>390</v>
      </c>
      <c r="H75" s="127" t="s">
        <v>49</v>
      </c>
      <c r="I75" s="47" t="s">
        <v>394</v>
      </c>
      <c r="J75" s="191" t="s">
        <v>442</v>
      </c>
      <c r="K75" s="196" t="s">
        <v>442</v>
      </c>
      <c r="L75" s="154" t="s">
        <v>395</v>
      </c>
      <c r="M75" s="177" t="s">
        <v>443</v>
      </c>
      <c r="N75" s="191">
        <v>12600</v>
      </c>
      <c r="O75" s="290" t="s">
        <v>444</v>
      </c>
      <c r="P75" s="290">
        <v>3000</v>
      </c>
      <c r="Q75" s="299">
        <v>0.7</v>
      </c>
      <c r="R75" s="290" t="s">
        <v>445</v>
      </c>
      <c r="S75" s="165" t="s">
        <v>186</v>
      </c>
      <c r="T75" s="630" t="s">
        <v>78</v>
      </c>
      <c r="U75" s="633" t="s">
        <v>446</v>
      </c>
      <c r="V75" s="562" t="s">
        <v>447</v>
      </c>
      <c r="W75" s="563">
        <v>230</v>
      </c>
      <c r="X75" s="562" t="s">
        <v>448</v>
      </c>
      <c r="Y75" s="562" t="s">
        <v>447</v>
      </c>
      <c r="Z75" s="563">
        <v>903</v>
      </c>
      <c r="AA75" s="562" t="s">
        <v>449</v>
      </c>
      <c r="AB75" s="562" t="s">
        <v>450</v>
      </c>
      <c r="AC75" s="564">
        <v>191</v>
      </c>
      <c r="AD75" s="580" t="s">
        <v>451</v>
      </c>
      <c r="AE75" s="572" t="s">
        <v>452</v>
      </c>
      <c r="AF75" s="573">
        <v>264</v>
      </c>
      <c r="AG75" s="574" t="s">
        <v>453</v>
      </c>
      <c r="AH75" s="572" t="s">
        <v>454</v>
      </c>
      <c r="AI75" s="573">
        <v>179</v>
      </c>
      <c r="AJ75" s="574" t="s">
        <v>451</v>
      </c>
      <c r="AK75" s="572" t="s">
        <v>455</v>
      </c>
      <c r="AL75" s="572">
        <v>185</v>
      </c>
      <c r="AM75" s="501">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1952</v>
      </c>
      <c r="AN75" s="431" t="s">
        <v>456</v>
      </c>
      <c r="AO75" s="587"/>
      <c r="AP75" s="587"/>
      <c r="AQ75" s="588"/>
      <c r="AR75" s="589">
        <f>SUM(Tabla3[[#This Row],[TOTAL A LA FECHA ]]+AQ75)</f>
        <v>1952</v>
      </c>
    </row>
    <row r="76" spans="1:44" s="88" customFormat="1" ht="182.25" customHeight="1">
      <c r="A76" s="214" t="s">
        <v>42</v>
      </c>
      <c r="B76" s="127" t="s">
        <v>43</v>
      </c>
      <c r="C76" s="127" t="s">
        <v>76</v>
      </c>
      <c r="D76" s="127" t="s">
        <v>231</v>
      </c>
      <c r="E76" s="127" t="s">
        <v>46</v>
      </c>
      <c r="F76" s="127" t="s">
        <v>47</v>
      </c>
      <c r="G76" s="127" t="s">
        <v>390</v>
      </c>
      <c r="H76" s="127" t="s">
        <v>49</v>
      </c>
      <c r="I76" s="47" t="s">
        <v>394</v>
      </c>
      <c r="J76" s="191" t="s">
        <v>442</v>
      </c>
      <c r="K76" s="196" t="s">
        <v>442</v>
      </c>
      <c r="L76" s="154" t="s">
        <v>395</v>
      </c>
      <c r="M76" s="177" t="s">
        <v>443</v>
      </c>
      <c r="N76" s="210" t="s">
        <v>915</v>
      </c>
      <c r="O76" s="271" t="s">
        <v>457</v>
      </c>
      <c r="P76" s="203">
        <v>1600</v>
      </c>
      <c r="Q76" s="272">
        <v>0.3</v>
      </c>
      <c r="R76" s="203" t="s">
        <v>458</v>
      </c>
      <c r="S76" s="157" t="s">
        <v>186</v>
      </c>
      <c r="T76" s="303" t="s">
        <v>58</v>
      </c>
      <c r="U76" s="331"/>
      <c r="V76" s="331"/>
      <c r="W76" s="357">
        <v>0</v>
      </c>
      <c r="X76" s="331"/>
      <c r="Y76" s="331"/>
      <c r="Z76" s="357">
        <v>0</v>
      </c>
      <c r="AA76" s="331"/>
      <c r="AB76" s="334"/>
      <c r="AC76" s="357">
        <v>0</v>
      </c>
      <c r="AD76" s="493"/>
      <c r="AE76" s="357"/>
      <c r="AF76" s="357">
        <v>0</v>
      </c>
      <c r="AG76" s="357"/>
      <c r="AH76" s="357"/>
      <c r="AI76" s="357">
        <v>0</v>
      </c>
      <c r="AJ76" s="357"/>
      <c r="AK76" s="357"/>
      <c r="AL76" s="357">
        <v>0</v>
      </c>
      <c r="AM76" s="57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76" s="431" t="s">
        <v>459</v>
      </c>
      <c r="AO76" s="513"/>
      <c r="AP76" s="513"/>
      <c r="AQ76" s="590"/>
      <c r="AR76" s="589">
        <f>SUM(Tabla3[[#This Row],[TOTAL A LA FECHA ]]+AQ76)</f>
        <v>0</v>
      </c>
    </row>
    <row r="77" spans="1:44" s="88" customFormat="1" ht="182.25" customHeight="1">
      <c r="A77" s="214" t="s">
        <v>42</v>
      </c>
      <c r="B77" s="127" t="s">
        <v>43</v>
      </c>
      <c r="C77" s="127" t="s">
        <v>76</v>
      </c>
      <c r="D77" s="127" t="s">
        <v>231</v>
      </c>
      <c r="E77" s="127" t="s">
        <v>46</v>
      </c>
      <c r="F77" s="127" t="s">
        <v>47</v>
      </c>
      <c r="G77" s="127" t="s">
        <v>390</v>
      </c>
      <c r="H77" s="127" t="s">
        <v>49</v>
      </c>
      <c r="I77" s="47" t="s">
        <v>394</v>
      </c>
      <c r="J77" s="191" t="s">
        <v>442</v>
      </c>
      <c r="K77" s="196" t="s">
        <v>442</v>
      </c>
      <c r="L77" s="154" t="s">
        <v>395</v>
      </c>
      <c r="M77" s="178" t="s">
        <v>460</v>
      </c>
      <c r="N77" s="273" t="s">
        <v>915</v>
      </c>
      <c r="O77" s="274" t="s">
        <v>461</v>
      </c>
      <c r="P77" s="274">
        <v>1</v>
      </c>
      <c r="Q77" s="275">
        <v>0.1</v>
      </c>
      <c r="R77" s="274" t="s">
        <v>462</v>
      </c>
      <c r="S77" s="157" t="s">
        <v>186</v>
      </c>
      <c r="T77" s="303" t="s">
        <v>186</v>
      </c>
      <c r="U77" s="372"/>
      <c r="V77" s="372"/>
      <c r="W77" s="377">
        <v>0</v>
      </c>
      <c r="X77" s="372"/>
      <c r="Y77" s="372"/>
      <c r="Z77" s="377">
        <v>0</v>
      </c>
      <c r="AA77" s="372"/>
      <c r="AB77" s="345"/>
      <c r="AC77" s="377">
        <v>0</v>
      </c>
      <c r="AD77" s="525"/>
      <c r="AE77" s="377"/>
      <c r="AF77" s="377">
        <v>0</v>
      </c>
      <c r="AG77" s="377"/>
      <c r="AH77" s="377"/>
      <c r="AI77" s="377">
        <v>0</v>
      </c>
      <c r="AJ77" s="377"/>
      <c r="AK77" s="377"/>
      <c r="AL77" s="377">
        <v>0</v>
      </c>
      <c r="AM77" s="57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77" s="431" t="s">
        <v>463</v>
      </c>
      <c r="AO77" s="513"/>
      <c r="AP77" s="513"/>
      <c r="AQ77" s="590"/>
      <c r="AR77" s="587">
        <f>Tabla3[[#This Row],[TOTAL AVANCE CUANTITATIVO JUNIO]]+AQ77</f>
        <v>0</v>
      </c>
    </row>
    <row r="78" spans="1:44" s="88" customFormat="1" ht="182.25" customHeight="1">
      <c r="A78" s="214" t="s">
        <v>42</v>
      </c>
      <c r="B78" s="127" t="s">
        <v>43</v>
      </c>
      <c r="C78" s="127" t="s">
        <v>76</v>
      </c>
      <c r="D78" s="127" t="s">
        <v>231</v>
      </c>
      <c r="E78" s="127" t="s">
        <v>46</v>
      </c>
      <c r="F78" s="127" t="s">
        <v>47</v>
      </c>
      <c r="G78" s="127" t="s">
        <v>390</v>
      </c>
      <c r="H78" s="127" t="s">
        <v>49</v>
      </c>
      <c r="I78" s="47" t="s">
        <v>394</v>
      </c>
      <c r="J78" s="191" t="s">
        <v>442</v>
      </c>
      <c r="K78" s="196" t="s">
        <v>442</v>
      </c>
      <c r="L78" s="154" t="s">
        <v>395</v>
      </c>
      <c r="M78" s="178" t="s">
        <v>460</v>
      </c>
      <c r="N78" s="273" t="s">
        <v>915</v>
      </c>
      <c r="O78" s="274" t="s">
        <v>464</v>
      </c>
      <c r="P78" s="274">
        <v>12</v>
      </c>
      <c r="Q78" s="275">
        <v>0.2</v>
      </c>
      <c r="R78" s="274" t="s">
        <v>465</v>
      </c>
      <c r="S78" s="165" t="s">
        <v>186</v>
      </c>
      <c r="T78" s="630" t="s">
        <v>58</v>
      </c>
      <c r="U78" s="471"/>
      <c r="V78" s="464"/>
      <c r="W78" s="464">
        <v>1</v>
      </c>
      <c r="X78" s="464" t="s">
        <v>466</v>
      </c>
      <c r="Y78" s="591" t="s">
        <v>467</v>
      </c>
      <c r="Z78" s="591">
        <v>1</v>
      </c>
      <c r="AA78" s="464" t="s">
        <v>466</v>
      </c>
      <c r="AB78" s="591" t="s">
        <v>467</v>
      </c>
      <c r="AC78" s="591">
        <v>1</v>
      </c>
      <c r="AD78" s="464" t="s">
        <v>466</v>
      </c>
      <c r="AE78" s="591" t="s">
        <v>467</v>
      </c>
      <c r="AF78" s="591">
        <v>1</v>
      </c>
      <c r="AG78" s="464" t="s">
        <v>466</v>
      </c>
      <c r="AH78" s="591" t="s">
        <v>467</v>
      </c>
      <c r="AI78" s="591">
        <v>0</v>
      </c>
      <c r="AJ78" s="464"/>
      <c r="AK78" s="591"/>
      <c r="AL78" s="591">
        <v>0</v>
      </c>
      <c r="AM78" s="592">
        <f>SUM(Tabla3[[#This Row],[TOTAL AVANCE CUANTITATIVO ENERO]]+Tabla3[[#This Row],[TOTAL AVANCE CUANTITATIVO FEBRERO]]+Tabla3[[#This Row],[TOTAL AVANCE CUANTITATIVO MARZO]]+Tabla3[[#This Row],[TOTAL AVANCE CUANTITATIVO ABRIL]]+Tabla3[[#This Row],[TOTAL AVANCE CUANTITATIVO MAYO]]+Tabla3[[#This Row],[TOTAL AVANCE CUANTITATIVO JUNIO]])</f>
        <v>4</v>
      </c>
      <c r="AN78" s="431" t="s">
        <v>468</v>
      </c>
      <c r="AO78" s="513"/>
      <c r="AP78" s="513"/>
      <c r="AQ78" s="590"/>
      <c r="AR78" s="589">
        <f>Tabla3[[#This Row],[TOTAL A LA FECHA ]]+AQ78</f>
        <v>4</v>
      </c>
    </row>
    <row r="79" spans="1:44" s="88" customFormat="1" ht="182.25" customHeight="1">
      <c r="A79" s="214" t="s">
        <v>42</v>
      </c>
      <c r="B79" s="127" t="s">
        <v>43</v>
      </c>
      <c r="C79" s="127" t="s">
        <v>76</v>
      </c>
      <c r="D79" s="127" t="s">
        <v>231</v>
      </c>
      <c r="E79" s="127" t="s">
        <v>46</v>
      </c>
      <c r="F79" s="127" t="s">
        <v>47</v>
      </c>
      <c r="G79" s="127" t="s">
        <v>390</v>
      </c>
      <c r="H79" s="127" t="s">
        <v>49</v>
      </c>
      <c r="I79" s="47" t="s">
        <v>394</v>
      </c>
      <c r="J79" s="191" t="s">
        <v>442</v>
      </c>
      <c r="K79" s="196" t="s">
        <v>442</v>
      </c>
      <c r="L79" s="154" t="s">
        <v>395</v>
      </c>
      <c r="M79" s="178" t="s">
        <v>460</v>
      </c>
      <c r="N79" s="252">
        <v>550000</v>
      </c>
      <c r="O79" s="244" t="s">
        <v>460</v>
      </c>
      <c r="P79" s="330">
        <v>80000</v>
      </c>
      <c r="Q79" s="263">
        <v>0.5</v>
      </c>
      <c r="R79" s="244" t="s">
        <v>469</v>
      </c>
      <c r="S79" s="165" t="s">
        <v>186</v>
      </c>
      <c r="T79" s="168" t="s">
        <v>58</v>
      </c>
      <c r="U79" s="593" t="s">
        <v>470</v>
      </c>
      <c r="V79" s="349" t="s">
        <v>471</v>
      </c>
      <c r="W79" s="349">
        <v>5320</v>
      </c>
      <c r="X79" s="349" t="s">
        <v>472</v>
      </c>
      <c r="Y79" s="349" t="s">
        <v>473</v>
      </c>
      <c r="Z79" s="387">
        <v>640</v>
      </c>
      <c r="AA79" s="349" t="s">
        <v>472</v>
      </c>
      <c r="AB79" s="349" t="s">
        <v>474</v>
      </c>
      <c r="AC79" s="573">
        <v>9375</v>
      </c>
      <c r="AD79" s="574" t="s">
        <v>472</v>
      </c>
      <c r="AE79" s="574" t="s">
        <v>475</v>
      </c>
      <c r="AF79" s="574">
        <v>1757</v>
      </c>
      <c r="AG79" s="574" t="s">
        <v>472</v>
      </c>
      <c r="AH79" s="574" t="s">
        <v>476</v>
      </c>
      <c r="AI79" s="573">
        <v>4983</v>
      </c>
      <c r="AJ79" s="574" t="s">
        <v>472</v>
      </c>
      <c r="AK79" s="574" t="s">
        <v>477</v>
      </c>
      <c r="AL79" s="573">
        <v>12100</v>
      </c>
      <c r="AM79" s="501">
        <f>SUM(Tabla3[[#This Row],[TOTAL AVANCE CUANTITATIVO ENERO]]+Tabla3[[#This Row],[TOTAL AVANCE CUANTITATIVO FEBRERO]]+Tabla3[[#This Row],[TOTAL AVANCE CUANTITATIVO MARZO]]+Tabla3[[#This Row],[TOTAL AVANCE CUANTITATIVO ABRIL]]+Tabla3[[#This Row],[TOTAL AVANCE CUANTITATIVO MAYO]]+Tabla3[[#This Row],[TOTAL AVANCE CUANTITATIVO JUNIO]])</f>
        <v>34175</v>
      </c>
      <c r="AN79" s="431" t="s">
        <v>478</v>
      </c>
      <c r="AO79" s="513"/>
      <c r="AP79" s="513"/>
      <c r="AQ79" s="590"/>
      <c r="AR79" s="513"/>
    </row>
    <row r="80" spans="1:44" s="88" customFormat="1" ht="182.25" customHeight="1">
      <c r="A80" s="214" t="s">
        <v>42</v>
      </c>
      <c r="B80" s="127" t="s">
        <v>43</v>
      </c>
      <c r="C80" s="127" t="s">
        <v>76</v>
      </c>
      <c r="D80" s="127" t="s">
        <v>231</v>
      </c>
      <c r="E80" s="127" t="s">
        <v>46</v>
      </c>
      <c r="F80" s="127" t="s">
        <v>47</v>
      </c>
      <c r="G80" s="127" t="s">
        <v>390</v>
      </c>
      <c r="H80" s="127" t="s">
        <v>49</v>
      </c>
      <c r="I80" s="47" t="s">
        <v>394</v>
      </c>
      <c r="J80" s="191" t="s">
        <v>442</v>
      </c>
      <c r="K80" s="196" t="s">
        <v>442</v>
      </c>
      <c r="L80" s="154" t="s">
        <v>395</v>
      </c>
      <c r="M80" s="178" t="s">
        <v>460</v>
      </c>
      <c r="N80" s="276" t="s">
        <v>915</v>
      </c>
      <c r="O80" s="277" t="s">
        <v>479</v>
      </c>
      <c r="P80" s="278">
        <v>1</v>
      </c>
      <c r="Q80" s="278">
        <v>0.1</v>
      </c>
      <c r="R80" s="277" t="s">
        <v>480</v>
      </c>
      <c r="S80" s="165" t="s">
        <v>64</v>
      </c>
      <c r="T80" s="306" t="s">
        <v>78</v>
      </c>
      <c r="U80" s="331"/>
      <c r="V80" s="331"/>
      <c r="W80" s="334">
        <v>0</v>
      </c>
      <c r="X80" s="331"/>
      <c r="Y80" s="331"/>
      <c r="Z80" s="334">
        <v>0</v>
      </c>
      <c r="AA80" s="335"/>
      <c r="AB80" s="390"/>
      <c r="AC80" s="599">
        <v>0</v>
      </c>
      <c r="AD80" s="390"/>
      <c r="AE80" s="390"/>
      <c r="AF80" s="357">
        <v>0</v>
      </c>
      <c r="AG80" s="357"/>
      <c r="AH80" s="357"/>
      <c r="AI80" s="357">
        <v>0</v>
      </c>
      <c r="AJ80" s="357"/>
      <c r="AK80" s="357"/>
      <c r="AL80" s="357">
        <v>0</v>
      </c>
      <c r="AM80"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0" s="431" t="s">
        <v>481</v>
      </c>
      <c r="AO80" s="513"/>
      <c r="AP80" s="513"/>
      <c r="AQ80" s="602"/>
      <c r="AR80" s="513"/>
    </row>
    <row r="81" spans="1:44" s="88" customFormat="1" ht="182.25" customHeight="1">
      <c r="A81" s="214" t="s">
        <v>42</v>
      </c>
      <c r="B81" s="127" t="s">
        <v>43</v>
      </c>
      <c r="C81" s="127" t="s">
        <v>76</v>
      </c>
      <c r="D81" s="127" t="s">
        <v>231</v>
      </c>
      <c r="E81" s="127" t="s">
        <v>46</v>
      </c>
      <c r="F81" s="127" t="s">
        <v>47</v>
      </c>
      <c r="G81" s="127" t="s">
        <v>390</v>
      </c>
      <c r="H81" s="127" t="s">
        <v>49</v>
      </c>
      <c r="I81" s="47" t="s">
        <v>394</v>
      </c>
      <c r="J81" s="191" t="s">
        <v>442</v>
      </c>
      <c r="K81" s="196" t="s">
        <v>442</v>
      </c>
      <c r="L81" s="154" t="s">
        <v>395</v>
      </c>
      <c r="M81" s="178" t="s">
        <v>460</v>
      </c>
      <c r="N81" s="273" t="s">
        <v>915</v>
      </c>
      <c r="O81" s="279" t="s">
        <v>482</v>
      </c>
      <c r="P81" s="280">
        <v>1</v>
      </c>
      <c r="Q81" s="278">
        <v>0.1</v>
      </c>
      <c r="R81" s="274" t="s">
        <v>483</v>
      </c>
      <c r="S81" s="165" t="s">
        <v>217</v>
      </c>
      <c r="T81" s="168" t="s">
        <v>223</v>
      </c>
      <c r="U81" s="331"/>
      <c r="V81" s="331"/>
      <c r="W81" s="334">
        <v>0</v>
      </c>
      <c r="X81" s="331"/>
      <c r="Y81" s="331"/>
      <c r="Z81" s="334">
        <v>0</v>
      </c>
      <c r="AA81" s="335"/>
      <c r="AB81" s="390"/>
      <c r="AC81" s="598">
        <v>0</v>
      </c>
      <c r="AD81" s="357"/>
      <c r="AE81" s="357"/>
      <c r="AF81" s="357">
        <v>0</v>
      </c>
      <c r="AG81" s="600"/>
      <c r="AH81" s="357"/>
      <c r="AI81" s="600">
        <v>0</v>
      </c>
      <c r="AJ81" s="357"/>
      <c r="AK81" s="357"/>
      <c r="AL81" s="600">
        <v>0</v>
      </c>
      <c r="AM81" s="57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1" s="431" t="s">
        <v>484</v>
      </c>
      <c r="AO81" s="513"/>
      <c r="AP81" s="513"/>
      <c r="AQ81" s="590"/>
      <c r="AR81" s="513"/>
    </row>
    <row r="82" spans="1:44" s="88" customFormat="1" ht="182.25" customHeight="1">
      <c r="A82" s="217" t="s">
        <v>173</v>
      </c>
      <c r="B82" s="127" t="s">
        <v>174</v>
      </c>
      <c r="C82" s="127" t="s">
        <v>175</v>
      </c>
      <c r="D82" s="127" t="s">
        <v>231</v>
      </c>
      <c r="E82" s="204" t="s">
        <v>177</v>
      </c>
      <c r="F82" s="201" t="s">
        <v>178</v>
      </c>
      <c r="G82" s="127" t="s">
        <v>179</v>
      </c>
      <c r="H82" s="127" t="s">
        <v>180</v>
      </c>
      <c r="I82" s="47" t="s">
        <v>181</v>
      </c>
      <c r="J82" s="191" t="s">
        <v>442</v>
      </c>
      <c r="K82" s="196" t="s">
        <v>442</v>
      </c>
      <c r="L82" s="154" t="s">
        <v>182</v>
      </c>
      <c r="M82" s="154" t="s">
        <v>183</v>
      </c>
      <c r="N82" s="176" t="s">
        <v>915</v>
      </c>
      <c r="O82" s="127" t="s">
        <v>485</v>
      </c>
      <c r="P82" s="173">
        <v>1</v>
      </c>
      <c r="Q82" s="173">
        <v>0.05</v>
      </c>
      <c r="R82" s="127" t="s">
        <v>486</v>
      </c>
      <c r="S82" s="165" t="s">
        <v>217</v>
      </c>
      <c r="T82" s="168" t="s">
        <v>57</v>
      </c>
      <c r="U82" s="331"/>
      <c r="V82" s="331"/>
      <c r="W82" s="334">
        <v>0</v>
      </c>
      <c r="X82" s="331"/>
      <c r="Y82" s="331"/>
      <c r="Z82" s="334">
        <v>0</v>
      </c>
      <c r="AA82" s="335" t="s">
        <v>487</v>
      </c>
      <c r="AB82" s="390"/>
      <c r="AC82" s="594">
        <v>0.15</v>
      </c>
      <c r="AD82" s="357"/>
      <c r="AE82" s="357"/>
      <c r="AF82" s="601">
        <v>0</v>
      </c>
      <c r="AG82" s="601"/>
      <c r="AH82" s="357"/>
      <c r="AI82" s="601">
        <v>0</v>
      </c>
      <c r="AJ82" s="357"/>
      <c r="AK82" s="357"/>
      <c r="AL82" s="601">
        <v>0</v>
      </c>
      <c r="AM82"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0.15</v>
      </c>
      <c r="AN82" s="431" t="s">
        <v>488</v>
      </c>
      <c r="AO82" s="513"/>
      <c r="AP82" s="513"/>
      <c r="AQ82" s="602"/>
      <c r="AR82" s="513"/>
    </row>
    <row r="83" spans="1:44" s="88" customFormat="1" ht="182.25" customHeight="1">
      <c r="A83" s="217" t="s">
        <v>173</v>
      </c>
      <c r="B83" s="127" t="s">
        <v>174</v>
      </c>
      <c r="C83" s="127" t="s">
        <v>175</v>
      </c>
      <c r="D83" s="127" t="s">
        <v>231</v>
      </c>
      <c r="E83" s="204" t="s">
        <v>406</v>
      </c>
      <c r="F83" s="218" t="s">
        <v>178</v>
      </c>
      <c r="G83" s="127" t="s">
        <v>179</v>
      </c>
      <c r="H83" s="127" t="s">
        <v>180</v>
      </c>
      <c r="I83" s="47" t="s">
        <v>181</v>
      </c>
      <c r="J83" s="191" t="s">
        <v>442</v>
      </c>
      <c r="K83" s="196" t="s">
        <v>442</v>
      </c>
      <c r="L83" s="154" t="s">
        <v>182</v>
      </c>
      <c r="M83" s="154" t="s">
        <v>183</v>
      </c>
      <c r="N83" s="155" t="s">
        <v>915</v>
      </c>
      <c r="O83" s="127" t="s">
        <v>489</v>
      </c>
      <c r="P83" s="127">
        <v>4</v>
      </c>
      <c r="Q83" s="173">
        <v>0.05</v>
      </c>
      <c r="R83" s="127" t="s">
        <v>490</v>
      </c>
      <c r="S83" s="165" t="s">
        <v>64</v>
      </c>
      <c r="T83" s="630" t="s">
        <v>58</v>
      </c>
      <c r="U83" s="417"/>
      <c r="V83" s="372"/>
      <c r="W83" s="345">
        <v>0</v>
      </c>
      <c r="X83" s="372"/>
      <c r="Y83" s="372"/>
      <c r="Z83" s="345">
        <v>0</v>
      </c>
      <c r="AA83" s="372"/>
      <c r="AB83" s="372"/>
      <c r="AC83" s="377">
        <v>0</v>
      </c>
      <c r="AD83" s="377"/>
      <c r="AE83" s="377"/>
      <c r="AF83" s="377">
        <v>0</v>
      </c>
      <c r="AG83" s="377"/>
      <c r="AH83" s="377"/>
      <c r="AI83" s="377">
        <v>0</v>
      </c>
      <c r="AJ83" s="377"/>
      <c r="AK83" s="377"/>
      <c r="AL83" s="377">
        <v>0</v>
      </c>
      <c r="AM83" s="57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3" s="431" t="s">
        <v>491</v>
      </c>
      <c r="AO83" s="513"/>
      <c r="AP83" s="513"/>
      <c r="AQ83" s="590"/>
      <c r="AR83" s="513"/>
    </row>
    <row r="84" spans="1:44" s="88" customFormat="1" ht="182.25" customHeight="1">
      <c r="A84" s="214" t="s">
        <v>42</v>
      </c>
      <c r="B84" s="127" t="s">
        <v>43</v>
      </c>
      <c r="C84" s="127" t="s">
        <v>76</v>
      </c>
      <c r="D84" s="127" t="s">
        <v>231</v>
      </c>
      <c r="E84" s="127" t="s">
        <v>46</v>
      </c>
      <c r="F84" s="127" t="s">
        <v>47</v>
      </c>
      <c r="G84" s="127" t="s">
        <v>390</v>
      </c>
      <c r="H84" s="127" t="s">
        <v>49</v>
      </c>
      <c r="I84" s="47" t="s">
        <v>394</v>
      </c>
      <c r="J84" s="180" t="s">
        <v>492</v>
      </c>
      <c r="K84" s="197" t="s">
        <v>492</v>
      </c>
      <c r="L84" s="154" t="s">
        <v>395</v>
      </c>
      <c r="M84" s="177" t="s">
        <v>493</v>
      </c>
      <c r="N84" s="210" t="s">
        <v>915</v>
      </c>
      <c r="O84" s="271" t="s">
        <v>494</v>
      </c>
      <c r="P84" s="271">
        <v>1</v>
      </c>
      <c r="Q84" s="233">
        <v>0.1</v>
      </c>
      <c r="R84" s="292" t="s">
        <v>433</v>
      </c>
      <c r="S84" s="165" t="s">
        <v>186</v>
      </c>
      <c r="T84" s="168" t="s">
        <v>186</v>
      </c>
      <c r="U84" s="595"/>
      <c r="V84" s="595"/>
      <c r="W84" s="596">
        <v>0</v>
      </c>
      <c r="X84" s="595"/>
      <c r="Y84" s="595"/>
      <c r="Z84" s="596">
        <v>0</v>
      </c>
      <c r="AA84" s="595"/>
      <c r="AB84" s="595"/>
      <c r="AC84" s="597">
        <v>0</v>
      </c>
      <c r="AD84" s="597"/>
      <c r="AE84" s="597"/>
      <c r="AF84" s="597"/>
      <c r="AG84" s="597"/>
      <c r="AH84" s="597"/>
      <c r="AI84" s="597"/>
      <c r="AJ84" s="597"/>
      <c r="AK84" s="597"/>
      <c r="AL84" s="597"/>
      <c r="AM84"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4" s="431" t="s">
        <v>493</v>
      </c>
      <c r="AO84" s="587">
        <f>SUM(Q84:Q92)</f>
        <v>1.0000000000000002</v>
      </c>
      <c r="AP84" s="513"/>
      <c r="AQ84" s="513"/>
      <c r="AR84" s="513"/>
    </row>
    <row r="85" spans="1:44" s="88" customFormat="1" ht="182.25" customHeight="1">
      <c r="A85" s="214" t="s">
        <v>42</v>
      </c>
      <c r="B85" s="127" t="s">
        <v>43</v>
      </c>
      <c r="C85" s="127" t="s">
        <v>76</v>
      </c>
      <c r="D85" s="127" t="s">
        <v>231</v>
      </c>
      <c r="E85" s="127" t="s">
        <v>46</v>
      </c>
      <c r="F85" s="127" t="s">
        <v>47</v>
      </c>
      <c r="G85" s="127" t="s">
        <v>390</v>
      </c>
      <c r="H85" s="127" t="s">
        <v>49</v>
      </c>
      <c r="I85" s="47" t="s">
        <v>394</v>
      </c>
      <c r="J85" s="180" t="s">
        <v>492</v>
      </c>
      <c r="K85" s="197" t="s">
        <v>492</v>
      </c>
      <c r="L85" s="154" t="s">
        <v>395</v>
      </c>
      <c r="M85" s="177" t="s">
        <v>493</v>
      </c>
      <c r="N85" s="210" t="s">
        <v>915</v>
      </c>
      <c r="O85" s="271" t="s">
        <v>495</v>
      </c>
      <c r="P85" s="271">
        <v>11</v>
      </c>
      <c r="Q85" s="233">
        <v>0.15</v>
      </c>
      <c r="R85" s="292" t="s">
        <v>496</v>
      </c>
      <c r="S85" s="165" t="s">
        <v>217</v>
      </c>
      <c r="T85" s="168" t="s">
        <v>58</v>
      </c>
      <c r="U85" s="334" t="s">
        <v>497</v>
      </c>
      <c r="V85" s="331"/>
      <c r="W85" s="357">
        <v>0</v>
      </c>
      <c r="X85" s="334" t="s">
        <v>498</v>
      </c>
      <c r="Y85" s="335" t="s">
        <v>499</v>
      </c>
      <c r="Z85" s="450">
        <v>1</v>
      </c>
      <c r="AA85" s="334" t="s">
        <v>498</v>
      </c>
      <c r="AB85" s="335" t="s">
        <v>499</v>
      </c>
      <c r="AC85" s="357">
        <v>1</v>
      </c>
      <c r="AD85" s="514" t="s">
        <v>498</v>
      </c>
      <c r="AE85" s="335" t="s">
        <v>499</v>
      </c>
      <c r="AF85" s="357">
        <v>1</v>
      </c>
      <c r="AG85" s="334" t="s">
        <v>498</v>
      </c>
      <c r="AH85" s="335" t="s">
        <v>499</v>
      </c>
      <c r="AI85" s="357">
        <v>1</v>
      </c>
      <c r="AJ85" s="334" t="s">
        <v>498</v>
      </c>
      <c r="AK85" s="335" t="s">
        <v>499</v>
      </c>
      <c r="AL85" s="331"/>
      <c r="AM85" s="575">
        <f>SUM(Tabla3[[#This Row],[TOTAL AVANCE CUANTITATIVO ENERO]]+Tabla3[[#This Row],[TOTAL AVANCE CUANTITATIVO FEBRERO]]+Tabla3[[#This Row],[TOTAL AVANCE CUANTITATIVO MARZO]]+Tabla3[[#This Row],[TOTAL AVANCE CUANTITATIVO ABRIL]]+Tabla3[[#This Row],[TOTAL AVANCE CUANTITATIVO MAYO]]+Tabla3[[#This Row],[TOTAL AVANCE CUANTITATIVO JUNIO]])</f>
        <v>4</v>
      </c>
      <c r="AN85" s="431"/>
      <c r="AO85" s="513"/>
      <c r="AP85" s="513"/>
      <c r="AQ85" s="513"/>
      <c r="AR85" s="513"/>
    </row>
    <row r="86" spans="1:44" s="88" customFormat="1" ht="182.25" customHeight="1">
      <c r="A86" s="214" t="s">
        <v>42</v>
      </c>
      <c r="B86" s="127" t="s">
        <v>43</v>
      </c>
      <c r="C86" s="127" t="s">
        <v>76</v>
      </c>
      <c r="D86" s="127" t="s">
        <v>231</v>
      </c>
      <c r="E86" s="127" t="s">
        <v>46</v>
      </c>
      <c r="F86" s="127" t="s">
        <v>47</v>
      </c>
      <c r="G86" s="127" t="s">
        <v>390</v>
      </c>
      <c r="H86" s="127" t="s">
        <v>49</v>
      </c>
      <c r="I86" s="47" t="s">
        <v>394</v>
      </c>
      <c r="J86" s="180" t="s">
        <v>492</v>
      </c>
      <c r="K86" s="197" t="s">
        <v>492</v>
      </c>
      <c r="L86" s="154" t="s">
        <v>395</v>
      </c>
      <c r="M86" s="177" t="s">
        <v>493</v>
      </c>
      <c r="N86" s="210" t="s">
        <v>915</v>
      </c>
      <c r="O86" s="271" t="s">
        <v>500</v>
      </c>
      <c r="P86" s="271">
        <v>1000</v>
      </c>
      <c r="Q86" s="233">
        <v>0.4</v>
      </c>
      <c r="R86" s="292" t="s">
        <v>501</v>
      </c>
      <c r="S86" s="165" t="s">
        <v>217</v>
      </c>
      <c r="T86" s="630" t="s">
        <v>58</v>
      </c>
      <c r="U86" s="634" t="s">
        <v>502</v>
      </c>
      <c r="V86" s="331"/>
      <c r="W86" s="357">
        <v>0</v>
      </c>
      <c r="X86" s="335" t="s">
        <v>503</v>
      </c>
      <c r="Y86" s="334" t="s">
        <v>504</v>
      </c>
      <c r="Z86" s="357">
        <v>80</v>
      </c>
      <c r="AA86" s="335" t="s">
        <v>505</v>
      </c>
      <c r="AB86" s="334" t="s">
        <v>504</v>
      </c>
      <c r="AC86" s="357">
        <v>82</v>
      </c>
      <c r="AD86" s="581" t="s">
        <v>505</v>
      </c>
      <c r="AE86" s="334" t="s">
        <v>504</v>
      </c>
      <c r="AF86" s="357">
        <v>82</v>
      </c>
      <c r="AG86" s="335" t="s">
        <v>505</v>
      </c>
      <c r="AH86" s="334" t="s">
        <v>504</v>
      </c>
      <c r="AI86" s="357">
        <v>82</v>
      </c>
      <c r="AJ86" s="335" t="s">
        <v>506</v>
      </c>
      <c r="AK86" s="334" t="s">
        <v>504</v>
      </c>
      <c r="AL86" s="357">
        <v>83</v>
      </c>
      <c r="AM86" s="496"/>
      <c r="AN86" s="431"/>
      <c r="AO86" s="513"/>
      <c r="AP86" s="513"/>
      <c r="AQ86" s="513"/>
      <c r="AR86" s="513"/>
    </row>
    <row r="87" spans="1:44" s="88" customFormat="1" ht="151.5" customHeight="1">
      <c r="A87" s="214" t="s">
        <v>42</v>
      </c>
      <c r="B87" s="127" t="s">
        <v>43</v>
      </c>
      <c r="C87" s="127" t="s">
        <v>76</v>
      </c>
      <c r="D87" s="127" t="s">
        <v>231</v>
      </c>
      <c r="E87" s="127" t="s">
        <v>46</v>
      </c>
      <c r="F87" s="127" t="s">
        <v>47</v>
      </c>
      <c r="G87" s="127" t="s">
        <v>390</v>
      </c>
      <c r="H87" s="127" t="s">
        <v>49</v>
      </c>
      <c r="I87" s="47" t="s">
        <v>394</v>
      </c>
      <c r="J87" s="180" t="s">
        <v>492</v>
      </c>
      <c r="K87" s="197" t="s">
        <v>492</v>
      </c>
      <c r="L87" s="154" t="s">
        <v>395</v>
      </c>
      <c r="M87" s="177" t="s">
        <v>493</v>
      </c>
      <c r="N87" s="252">
        <v>4000</v>
      </c>
      <c r="O87" s="290" t="s">
        <v>507</v>
      </c>
      <c r="P87" s="290">
        <v>1000</v>
      </c>
      <c r="Q87" s="245">
        <v>0.1</v>
      </c>
      <c r="R87" s="291" t="s">
        <v>508</v>
      </c>
      <c r="S87" s="165" t="s">
        <v>217</v>
      </c>
      <c r="T87" s="168" t="s">
        <v>58</v>
      </c>
      <c r="U87" s="324" t="s">
        <v>509</v>
      </c>
      <c r="V87" s="324" t="s">
        <v>66</v>
      </c>
      <c r="W87" s="324">
        <v>0</v>
      </c>
      <c r="X87" s="325" t="s">
        <v>510</v>
      </c>
      <c r="Y87" s="326" t="s">
        <v>511</v>
      </c>
      <c r="Z87" s="324">
        <v>46</v>
      </c>
      <c r="AA87" s="326" t="s">
        <v>510</v>
      </c>
      <c r="AB87" s="326" t="s">
        <v>512</v>
      </c>
      <c r="AC87" s="327">
        <v>46</v>
      </c>
      <c r="AD87" s="582"/>
      <c r="AE87" s="305"/>
      <c r="AF87" s="305"/>
      <c r="AG87" s="305"/>
      <c r="AH87" s="305"/>
      <c r="AI87" s="305"/>
      <c r="AJ87" s="305"/>
      <c r="AK87" s="305"/>
      <c r="AL87" s="305"/>
      <c r="AM87"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92</v>
      </c>
      <c r="AN87" s="431"/>
      <c r="AO87" s="513"/>
      <c r="AP87" s="513"/>
      <c r="AQ87" s="513"/>
      <c r="AR87" s="513"/>
    </row>
    <row r="88" spans="1:44" s="88" customFormat="1" ht="127.5" customHeight="1">
      <c r="A88" s="214" t="s">
        <v>42</v>
      </c>
      <c r="B88" s="127" t="s">
        <v>43</v>
      </c>
      <c r="C88" s="127" t="s">
        <v>76</v>
      </c>
      <c r="D88" s="127" t="s">
        <v>231</v>
      </c>
      <c r="E88" s="127" t="s">
        <v>46</v>
      </c>
      <c r="F88" s="127" t="s">
        <v>47</v>
      </c>
      <c r="G88" s="127" t="s">
        <v>390</v>
      </c>
      <c r="H88" s="127" t="s">
        <v>49</v>
      </c>
      <c r="I88" s="47" t="s">
        <v>394</v>
      </c>
      <c r="J88" s="180" t="s">
        <v>492</v>
      </c>
      <c r="K88" s="197" t="s">
        <v>492</v>
      </c>
      <c r="L88" s="154" t="s">
        <v>395</v>
      </c>
      <c r="M88" s="177" t="s">
        <v>493</v>
      </c>
      <c r="N88" s="210" t="s">
        <v>915</v>
      </c>
      <c r="O88" s="271" t="s">
        <v>513</v>
      </c>
      <c r="P88" s="271">
        <v>100</v>
      </c>
      <c r="Q88" s="233">
        <v>0.05</v>
      </c>
      <c r="R88" s="292" t="s">
        <v>514</v>
      </c>
      <c r="S88" s="165" t="s">
        <v>217</v>
      </c>
      <c r="T88" s="168" t="s">
        <v>58</v>
      </c>
      <c r="U88" s="331"/>
      <c r="V88" s="331"/>
      <c r="W88" s="331"/>
      <c r="X88" s="331"/>
      <c r="Y88" s="331"/>
      <c r="Z88" s="331"/>
      <c r="AA88" s="331"/>
      <c r="AB88" s="331"/>
      <c r="AC88" s="331"/>
      <c r="AD88" s="423"/>
      <c r="AE88" s="331"/>
      <c r="AF88" s="331"/>
      <c r="AG88" s="331"/>
      <c r="AH88" s="331"/>
      <c r="AI88" s="331"/>
      <c r="AJ88" s="331"/>
      <c r="AK88" s="331"/>
      <c r="AL88" s="331"/>
      <c r="AM88"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8" s="431"/>
      <c r="AO88" s="513"/>
      <c r="AP88" s="513"/>
      <c r="AQ88" s="513"/>
      <c r="AR88" s="513"/>
    </row>
    <row r="89" spans="1:44" s="88" customFormat="1" ht="112.5" customHeight="1">
      <c r="A89" s="214" t="s">
        <v>42</v>
      </c>
      <c r="B89" s="127" t="s">
        <v>43</v>
      </c>
      <c r="C89" s="127" t="s">
        <v>76</v>
      </c>
      <c r="D89" s="127" t="s">
        <v>231</v>
      </c>
      <c r="E89" s="127" t="s">
        <v>46</v>
      </c>
      <c r="F89" s="127" t="s">
        <v>47</v>
      </c>
      <c r="G89" s="127" t="s">
        <v>390</v>
      </c>
      <c r="H89" s="127" t="s">
        <v>49</v>
      </c>
      <c r="I89" s="47" t="s">
        <v>394</v>
      </c>
      <c r="J89" s="180" t="s">
        <v>492</v>
      </c>
      <c r="K89" s="197" t="s">
        <v>492</v>
      </c>
      <c r="L89" s="154" t="s">
        <v>395</v>
      </c>
      <c r="M89" s="177" t="s">
        <v>493</v>
      </c>
      <c r="N89" s="210" t="s">
        <v>915</v>
      </c>
      <c r="O89" s="271" t="s">
        <v>515</v>
      </c>
      <c r="P89" s="271">
        <v>4</v>
      </c>
      <c r="Q89" s="233">
        <v>0.05</v>
      </c>
      <c r="R89" s="292" t="s">
        <v>516</v>
      </c>
      <c r="S89" s="165" t="s">
        <v>64</v>
      </c>
      <c r="T89" s="168" t="s">
        <v>58</v>
      </c>
      <c r="U89" s="331"/>
      <c r="V89" s="331"/>
      <c r="W89" s="331"/>
      <c r="X89" s="331"/>
      <c r="Y89" s="331"/>
      <c r="Z89" s="331"/>
      <c r="AA89" s="331"/>
      <c r="AB89" s="331"/>
      <c r="AC89" s="331"/>
      <c r="AD89" s="423"/>
      <c r="AE89" s="331"/>
      <c r="AF89" s="331"/>
      <c r="AG89" s="331"/>
      <c r="AH89" s="331"/>
      <c r="AI89" s="331"/>
      <c r="AJ89" s="331"/>
      <c r="AK89" s="331"/>
      <c r="AL89" s="331"/>
      <c r="AM89"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89" s="431"/>
      <c r="AO89" s="513"/>
      <c r="AP89" s="513"/>
      <c r="AQ89" s="513"/>
      <c r="AR89" s="513"/>
    </row>
    <row r="90" spans="1:44" s="88" customFormat="1" ht="122.25" customHeight="1">
      <c r="A90" s="214" t="s">
        <v>42</v>
      </c>
      <c r="B90" s="127" t="s">
        <v>43</v>
      </c>
      <c r="C90" s="127" t="s">
        <v>76</v>
      </c>
      <c r="D90" s="127" t="s">
        <v>231</v>
      </c>
      <c r="E90" s="127" t="s">
        <v>46</v>
      </c>
      <c r="F90" s="127" t="s">
        <v>47</v>
      </c>
      <c r="G90" s="127" t="s">
        <v>390</v>
      </c>
      <c r="H90" s="127" t="s">
        <v>49</v>
      </c>
      <c r="I90" s="47" t="s">
        <v>394</v>
      </c>
      <c r="J90" s="180" t="s">
        <v>492</v>
      </c>
      <c r="K90" s="197" t="s">
        <v>492</v>
      </c>
      <c r="L90" s="154" t="s">
        <v>395</v>
      </c>
      <c r="M90" s="177" t="s">
        <v>493</v>
      </c>
      <c r="N90" s="210" t="s">
        <v>915</v>
      </c>
      <c r="O90" s="271" t="s">
        <v>517</v>
      </c>
      <c r="P90" s="271">
        <v>2</v>
      </c>
      <c r="Q90" s="233">
        <v>0.05</v>
      </c>
      <c r="R90" s="292" t="s">
        <v>518</v>
      </c>
      <c r="S90" s="165" t="s">
        <v>217</v>
      </c>
      <c r="T90" s="168" t="s">
        <v>58</v>
      </c>
      <c r="U90" s="331"/>
      <c r="V90" s="331"/>
      <c r="W90" s="331"/>
      <c r="X90" s="331"/>
      <c r="Y90" s="331"/>
      <c r="Z90" s="331"/>
      <c r="AA90" s="331"/>
      <c r="AB90" s="331"/>
      <c r="AC90" s="331"/>
      <c r="AD90" s="423"/>
      <c r="AE90" s="331"/>
      <c r="AF90" s="331"/>
      <c r="AG90" s="331"/>
      <c r="AH90" s="331"/>
      <c r="AI90" s="331"/>
      <c r="AJ90" s="331"/>
      <c r="AK90" s="331"/>
      <c r="AL90" s="331"/>
      <c r="AM90"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0" s="431"/>
      <c r="AO90" s="513"/>
      <c r="AP90" s="513"/>
      <c r="AQ90" s="513"/>
      <c r="AR90" s="513"/>
    </row>
    <row r="91" spans="1:44" s="88" customFormat="1" ht="144.75" customHeight="1">
      <c r="A91" s="214" t="s">
        <v>42</v>
      </c>
      <c r="B91" s="127" t="s">
        <v>43</v>
      </c>
      <c r="C91" s="127" t="s">
        <v>76</v>
      </c>
      <c r="D91" s="127" t="s">
        <v>231</v>
      </c>
      <c r="E91" s="127" t="s">
        <v>46</v>
      </c>
      <c r="F91" s="127" t="s">
        <v>47</v>
      </c>
      <c r="G91" s="127" t="s">
        <v>390</v>
      </c>
      <c r="H91" s="127" t="s">
        <v>49</v>
      </c>
      <c r="I91" s="47" t="s">
        <v>394</v>
      </c>
      <c r="J91" s="180" t="s">
        <v>492</v>
      </c>
      <c r="K91" s="197" t="s">
        <v>492</v>
      </c>
      <c r="L91" s="154" t="s">
        <v>395</v>
      </c>
      <c r="M91" s="177" t="s">
        <v>493</v>
      </c>
      <c r="N91" s="210" t="s">
        <v>915</v>
      </c>
      <c r="O91" s="271" t="s">
        <v>519</v>
      </c>
      <c r="P91" s="271">
        <v>22</v>
      </c>
      <c r="Q91" s="233">
        <v>0.05</v>
      </c>
      <c r="R91" s="292" t="s">
        <v>520</v>
      </c>
      <c r="S91" s="165" t="s">
        <v>220</v>
      </c>
      <c r="T91" s="630" t="s">
        <v>58</v>
      </c>
      <c r="U91" s="401"/>
      <c r="V91" s="331"/>
      <c r="W91" s="331"/>
      <c r="X91" s="331"/>
      <c r="Y91" s="331"/>
      <c r="Z91" s="331"/>
      <c r="AA91" s="331"/>
      <c r="AB91" s="331"/>
      <c r="AC91" s="331"/>
      <c r="AD91" s="423"/>
      <c r="AE91" s="331"/>
      <c r="AF91" s="331"/>
      <c r="AG91" s="331"/>
      <c r="AH91" s="331"/>
      <c r="AI91" s="331"/>
      <c r="AJ91" s="331"/>
      <c r="AK91" s="331"/>
      <c r="AL91" s="331"/>
      <c r="AM91"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1" s="431"/>
      <c r="AO91" s="513"/>
      <c r="AP91" s="513"/>
      <c r="AQ91" s="513"/>
      <c r="AR91" s="513"/>
    </row>
    <row r="92" spans="1:44" s="88" customFormat="1" ht="144.75" customHeight="1">
      <c r="A92" s="214" t="s">
        <v>42</v>
      </c>
      <c r="B92" s="127" t="s">
        <v>43</v>
      </c>
      <c r="C92" s="127" t="s">
        <v>76</v>
      </c>
      <c r="D92" s="127" t="s">
        <v>231</v>
      </c>
      <c r="E92" s="127" t="s">
        <v>46</v>
      </c>
      <c r="F92" s="127" t="s">
        <v>47</v>
      </c>
      <c r="G92" s="127" t="s">
        <v>390</v>
      </c>
      <c r="H92" s="127" t="s">
        <v>49</v>
      </c>
      <c r="I92" s="47" t="s">
        <v>394</v>
      </c>
      <c r="J92" s="180" t="s">
        <v>492</v>
      </c>
      <c r="K92" s="197" t="s">
        <v>492</v>
      </c>
      <c r="L92" s="154" t="s">
        <v>395</v>
      </c>
      <c r="M92" s="177" t="s">
        <v>493</v>
      </c>
      <c r="N92" s="210" t="s">
        <v>915</v>
      </c>
      <c r="O92" s="271" t="s">
        <v>521</v>
      </c>
      <c r="P92" s="271">
        <v>1</v>
      </c>
      <c r="Q92" s="233">
        <v>0.05</v>
      </c>
      <c r="R92" s="292" t="s">
        <v>522</v>
      </c>
      <c r="S92" s="165" t="s">
        <v>57</v>
      </c>
      <c r="T92" s="630" t="s">
        <v>242</v>
      </c>
      <c r="U92" s="401"/>
      <c r="V92" s="331"/>
      <c r="W92" s="331"/>
      <c r="X92" s="331"/>
      <c r="Y92" s="331"/>
      <c r="Z92" s="331"/>
      <c r="AA92" s="331"/>
      <c r="AB92" s="331"/>
      <c r="AC92" s="331"/>
      <c r="AD92" s="423"/>
      <c r="AE92" s="331"/>
      <c r="AF92" s="331"/>
      <c r="AG92" s="331"/>
      <c r="AH92" s="331"/>
      <c r="AI92" s="331"/>
      <c r="AJ92" s="331"/>
      <c r="AK92" s="331"/>
      <c r="AL92" s="331"/>
      <c r="AM92"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2" s="431"/>
      <c r="AO92" s="513"/>
      <c r="AP92" s="513"/>
      <c r="AQ92" s="513"/>
      <c r="AR92" s="513"/>
    </row>
    <row r="93" spans="1:44" s="88" customFormat="1" ht="182.25" customHeight="1">
      <c r="A93" s="214" t="s">
        <v>42</v>
      </c>
      <c r="B93" s="127" t="s">
        <v>43</v>
      </c>
      <c r="C93" s="127" t="s">
        <v>76</v>
      </c>
      <c r="D93" s="127" t="s">
        <v>231</v>
      </c>
      <c r="E93" s="127" t="s">
        <v>46</v>
      </c>
      <c r="F93" s="127" t="s">
        <v>47</v>
      </c>
      <c r="G93" s="127" t="s">
        <v>390</v>
      </c>
      <c r="H93" s="127" t="s">
        <v>49</v>
      </c>
      <c r="I93" s="47" t="s">
        <v>394</v>
      </c>
      <c r="J93" s="180" t="s">
        <v>492</v>
      </c>
      <c r="K93" s="197" t="s">
        <v>492</v>
      </c>
      <c r="L93" s="154" t="s">
        <v>395</v>
      </c>
      <c r="M93" s="184" t="s">
        <v>523</v>
      </c>
      <c r="N93" s="220" t="s">
        <v>915</v>
      </c>
      <c r="O93" s="255" t="s">
        <v>524</v>
      </c>
      <c r="P93" s="255">
        <v>1</v>
      </c>
      <c r="Q93" s="221">
        <v>0.2</v>
      </c>
      <c r="R93" s="293" t="s">
        <v>525</v>
      </c>
      <c r="S93" s="165" t="s">
        <v>186</v>
      </c>
      <c r="T93" s="168" t="s">
        <v>186</v>
      </c>
      <c r="U93" s="331"/>
      <c r="V93" s="331"/>
      <c r="W93" s="331"/>
      <c r="X93" s="331"/>
      <c r="Y93" s="331"/>
      <c r="Z93" s="331"/>
      <c r="AA93" s="331"/>
      <c r="AB93" s="331"/>
      <c r="AC93" s="331"/>
      <c r="AD93" s="423"/>
      <c r="AE93" s="331"/>
      <c r="AF93" s="331"/>
      <c r="AG93" s="331"/>
      <c r="AH93" s="331"/>
      <c r="AI93" s="331"/>
      <c r="AJ93" s="331"/>
      <c r="AK93" s="331"/>
      <c r="AL93" s="331"/>
      <c r="AM93"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3" s="431" t="s">
        <v>523</v>
      </c>
      <c r="AO93" s="513">
        <f>SUM(Q93:Q94)</f>
        <v>1</v>
      </c>
      <c r="AP93" s="513"/>
      <c r="AQ93" s="513"/>
      <c r="AR93" s="513"/>
    </row>
    <row r="94" spans="1:44" s="88" customFormat="1" ht="182.25" customHeight="1">
      <c r="A94" s="214" t="s">
        <v>42</v>
      </c>
      <c r="B94" s="127" t="s">
        <v>43</v>
      </c>
      <c r="C94" s="127" t="s">
        <v>76</v>
      </c>
      <c r="D94" s="127" t="s">
        <v>231</v>
      </c>
      <c r="E94" s="127" t="s">
        <v>46</v>
      </c>
      <c r="F94" s="127" t="s">
        <v>47</v>
      </c>
      <c r="G94" s="127" t="s">
        <v>390</v>
      </c>
      <c r="H94" s="127" t="s">
        <v>49</v>
      </c>
      <c r="I94" s="47" t="s">
        <v>394</v>
      </c>
      <c r="J94" s="180" t="s">
        <v>492</v>
      </c>
      <c r="K94" s="197" t="s">
        <v>492</v>
      </c>
      <c r="L94" s="154" t="s">
        <v>395</v>
      </c>
      <c r="M94" s="184" t="s">
        <v>523</v>
      </c>
      <c r="N94" s="252">
        <v>600</v>
      </c>
      <c r="O94" s="290" t="s">
        <v>526</v>
      </c>
      <c r="P94" s="290">
        <v>150</v>
      </c>
      <c r="Q94" s="245">
        <v>0.8</v>
      </c>
      <c r="R94" s="291" t="s">
        <v>527</v>
      </c>
      <c r="S94" s="165" t="s">
        <v>217</v>
      </c>
      <c r="T94" s="168" t="s">
        <v>58</v>
      </c>
      <c r="U94" s="324" t="s">
        <v>509</v>
      </c>
      <c r="V94" s="324" t="s">
        <v>66</v>
      </c>
      <c r="W94" s="324">
        <v>0</v>
      </c>
      <c r="X94" s="328" t="s">
        <v>528</v>
      </c>
      <c r="Y94" s="326" t="s">
        <v>529</v>
      </c>
      <c r="Z94" s="324">
        <v>9</v>
      </c>
      <c r="AA94" s="326" t="s">
        <v>528</v>
      </c>
      <c r="AB94" s="326" t="s">
        <v>530</v>
      </c>
      <c r="AC94" s="327">
        <v>14</v>
      </c>
      <c r="AD94" s="582"/>
      <c r="AE94" s="305"/>
      <c r="AF94" s="305"/>
      <c r="AG94" s="305"/>
      <c r="AH94" s="305"/>
      <c r="AI94" s="305"/>
      <c r="AJ94" s="305"/>
      <c r="AK94" s="305"/>
      <c r="AL94" s="305"/>
      <c r="AM94"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23</v>
      </c>
      <c r="AN94" s="431"/>
      <c r="AO94" s="513"/>
      <c r="AP94" s="513"/>
      <c r="AQ94" s="513"/>
      <c r="AR94" s="513"/>
    </row>
    <row r="95" spans="1:44" s="88" customFormat="1" ht="182.25" customHeight="1">
      <c r="A95" s="217" t="s">
        <v>173</v>
      </c>
      <c r="B95" s="127" t="s">
        <v>174</v>
      </c>
      <c r="C95" s="127" t="s">
        <v>175</v>
      </c>
      <c r="D95" s="127" t="s">
        <v>231</v>
      </c>
      <c r="E95" s="204" t="s">
        <v>177</v>
      </c>
      <c r="F95" s="201" t="s">
        <v>178</v>
      </c>
      <c r="G95" s="127" t="s">
        <v>179</v>
      </c>
      <c r="H95" s="127" t="s">
        <v>180</v>
      </c>
      <c r="I95" s="47" t="s">
        <v>181</v>
      </c>
      <c r="J95" s="180" t="s">
        <v>492</v>
      </c>
      <c r="K95" s="197" t="s">
        <v>492</v>
      </c>
      <c r="L95" s="154" t="s">
        <v>182</v>
      </c>
      <c r="M95" s="154" t="s">
        <v>183</v>
      </c>
      <c r="N95" s="176" t="s">
        <v>915</v>
      </c>
      <c r="O95" s="154" t="s">
        <v>531</v>
      </c>
      <c r="P95" s="176">
        <v>1</v>
      </c>
      <c r="Q95" s="169">
        <v>0.05</v>
      </c>
      <c r="R95" s="154" t="s">
        <v>532</v>
      </c>
      <c r="S95" s="165" t="s">
        <v>64</v>
      </c>
      <c r="T95" s="630" t="s">
        <v>58</v>
      </c>
      <c r="U95" s="401"/>
      <c r="V95" s="331"/>
      <c r="W95" s="331"/>
      <c r="X95" s="331"/>
      <c r="Y95" s="331"/>
      <c r="Z95" s="331"/>
      <c r="AA95" s="331"/>
      <c r="AB95" s="331"/>
      <c r="AC95" s="331"/>
      <c r="AD95" s="423"/>
      <c r="AE95" s="331"/>
      <c r="AF95" s="331"/>
      <c r="AG95" s="331"/>
      <c r="AH95" s="331"/>
      <c r="AI95" s="331"/>
      <c r="AJ95" s="331"/>
      <c r="AK95" s="331"/>
      <c r="AL95" s="331"/>
      <c r="AM95"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5" s="431"/>
      <c r="AO95" s="513"/>
      <c r="AP95" s="513"/>
      <c r="AQ95" s="513"/>
      <c r="AR95" s="513"/>
    </row>
    <row r="96" spans="1:44" s="88" customFormat="1" ht="182.25" customHeight="1">
      <c r="A96" s="217" t="s">
        <v>173</v>
      </c>
      <c r="B96" s="127" t="s">
        <v>174</v>
      </c>
      <c r="C96" s="127" t="s">
        <v>175</v>
      </c>
      <c r="D96" s="127" t="s">
        <v>231</v>
      </c>
      <c r="E96" s="204" t="s">
        <v>406</v>
      </c>
      <c r="F96" s="218" t="s">
        <v>178</v>
      </c>
      <c r="G96" s="127" t="s">
        <v>179</v>
      </c>
      <c r="H96" s="127" t="s">
        <v>180</v>
      </c>
      <c r="I96" s="47" t="s">
        <v>181</v>
      </c>
      <c r="J96" s="180" t="s">
        <v>492</v>
      </c>
      <c r="K96" s="197" t="s">
        <v>492</v>
      </c>
      <c r="L96" s="154" t="s">
        <v>182</v>
      </c>
      <c r="M96" s="154" t="s">
        <v>183</v>
      </c>
      <c r="N96" s="176" t="s">
        <v>915</v>
      </c>
      <c r="O96" s="127" t="s">
        <v>533</v>
      </c>
      <c r="P96" s="176">
        <v>1</v>
      </c>
      <c r="Q96" s="169">
        <v>0.05</v>
      </c>
      <c r="R96" s="127" t="s">
        <v>534</v>
      </c>
      <c r="S96" s="160" t="s">
        <v>217</v>
      </c>
      <c r="T96" s="300" t="s">
        <v>242</v>
      </c>
      <c r="U96" s="331"/>
      <c r="V96" s="331"/>
      <c r="W96" s="331"/>
      <c r="X96" s="331"/>
      <c r="Y96" s="331"/>
      <c r="Z96" s="331"/>
      <c r="AA96" s="331"/>
      <c r="AB96" s="331"/>
      <c r="AC96" s="331"/>
      <c r="AD96" s="423"/>
      <c r="AE96" s="331"/>
      <c r="AF96" s="331"/>
      <c r="AG96" s="331"/>
      <c r="AH96" s="331"/>
      <c r="AI96" s="331"/>
      <c r="AJ96" s="331"/>
      <c r="AK96" s="331"/>
      <c r="AL96" s="331"/>
      <c r="AM96"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6" s="431"/>
      <c r="AO96" s="513"/>
      <c r="AP96" s="513"/>
      <c r="AQ96" s="513"/>
      <c r="AR96" s="513"/>
    </row>
    <row r="97" spans="1:44" s="88" customFormat="1" ht="182.25" customHeight="1">
      <c r="A97" s="214" t="s">
        <v>42</v>
      </c>
      <c r="B97" s="127" t="s">
        <v>43</v>
      </c>
      <c r="C97" s="127" t="s">
        <v>175</v>
      </c>
      <c r="D97" s="127" t="s">
        <v>231</v>
      </c>
      <c r="E97" s="127" t="s">
        <v>46</v>
      </c>
      <c r="F97" s="127" t="s">
        <v>47</v>
      </c>
      <c r="G97" s="127" t="s">
        <v>390</v>
      </c>
      <c r="H97" s="127" t="s">
        <v>49</v>
      </c>
      <c r="I97" s="47" t="s">
        <v>181</v>
      </c>
      <c r="J97" s="180" t="s">
        <v>492</v>
      </c>
      <c r="K97" s="197" t="s">
        <v>492</v>
      </c>
      <c r="L97" s="154" t="s">
        <v>182</v>
      </c>
      <c r="M97" s="154" t="s">
        <v>183</v>
      </c>
      <c r="N97" s="176" t="s">
        <v>915</v>
      </c>
      <c r="O97" s="127" t="s">
        <v>489</v>
      </c>
      <c r="P97" s="127">
        <v>4</v>
      </c>
      <c r="Q97" s="169">
        <v>0.05</v>
      </c>
      <c r="R97" s="127" t="s">
        <v>490</v>
      </c>
      <c r="S97" s="165" t="s">
        <v>64</v>
      </c>
      <c r="T97" s="168" t="s">
        <v>58</v>
      </c>
      <c r="U97" s="331"/>
      <c r="V97" s="331"/>
      <c r="W97" s="331"/>
      <c r="X97" s="331"/>
      <c r="Y97" s="331"/>
      <c r="Z97" s="331"/>
      <c r="AA97" s="331"/>
      <c r="AB97" s="331"/>
      <c r="AC97" s="331"/>
      <c r="AD97" s="423"/>
      <c r="AE97" s="331"/>
      <c r="AF97" s="331"/>
      <c r="AG97" s="331"/>
      <c r="AH97" s="331"/>
      <c r="AI97" s="331"/>
      <c r="AJ97" s="331"/>
      <c r="AK97" s="331"/>
      <c r="AL97" s="331"/>
      <c r="AM97"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7" s="431">
        <v>6</v>
      </c>
      <c r="AO97" s="513"/>
      <c r="AP97" s="513"/>
      <c r="AQ97" s="513"/>
      <c r="AR97" s="513"/>
    </row>
    <row r="98" spans="1:44" s="88" customFormat="1" ht="182.25" customHeight="1">
      <c r="A98" s="214" t="s">
        <v>42</v>
      </c>
      <c r="B98" s="127" t="s">
        <v>43</v>
      </c>
      <c r="C98" s="127" t="s">
        <v>76</v>
      </c>
      <c r="D98" s="127" t="s">
        <v>176</v>
      </c>
      <c r="E98" s="127" t="s">
        <v>46</v>
      </c>
      <c r="F98" s="127" t="s">
        <v>47</v>
      </c>
      <c r="G98" s="127" t="s">
        <v>535</v>
      </c>
      <c r="H98" s="127" t="s">
        <v>49</v>
      </c>
      <c r="I98" s="47" t="s">
        <v>536</v>
      </c>
      <c r="J98" s="174" t="s">
        <v>51</v>
      </c>
      <c r="K98" s="202" t="s">
        <v>191</v>
      </c>
      <c r="L98" s="198" t="s">
        <v>537</v>
      </c>
      <c r="M98" s="281" t="s">
        <v>538</v>
      </c>
      <c r="N98" s="252">
        <v>4</v>
      </c>
      <c r="O98" s="191" t="s">
        <v>539</v>
      </c>
      <c r="P98" s="191">
        <v>1</v>
      </c>
      <c r="Q98" s="245">
        <v>0.7</v>
      </c>
      <c r="R98" s="191" t="s">
        <v>540</v>
      </c>
      <c r="S98" s="160" t="s">
        <v>217</v>
      </c>
      <c r="T98" s="629" t="s">
        <v>153</v>
      </c>
      <c r="U98" s="328" t="s">
        <v>213</v>
      </c>
      <c r="V98" s="371"/>
      <c r="W98" s="324">
        <v>0</v>
      </c>
      <c r="X98" s="328" t="s">
        <v>213</v>
      </c>
      <c r="Y98" s="371"/>
      <c r="Z98" s="324">
        <v>0</v>
      </c>
      <c r="AA98" s="328" t="s">
        <v>213</v>
      </c>
      <c r="AB98" s="371"/>
      <c r="AC98" s="327">
        <v>0</v>
      </c>
      <c r="AD98" s="582"/>
      <c r="AE98" s="305"/>
      <c r="AF98" s="305"/>
      <c r="AG98" s="305"/>
      <c r="AH98" s="305"/>
      <c r="AI98" s="305"/>
      <c r="AJ98" s="305"/>
      <c r="AK98" s="305"/>
      <c r="AL98" s="305"/>
      <c r="AM98"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8" s="431"/>
      <c r="AO98" s="513"/>
      <c r="AP98" s="513"/>
      <c r="AQ98" s="513"/>
      <c r="AR98" s="513"/>
    </row>
    <row r="99" spans="1:44" s="88" customFormat="1" ht="182.25" customHeight="1">
      <c r="A99" s="214" t="s">
        <v>42</v>
      </c>
      <c r="B99" s="127" t="s">
        <v>43</v>
      </c>
      <c r="C99" s="127" t="s">
        <v>76</v>
      </c>
      <c r="D99" s="127" t="s">
        <v>176</v>
      </c>
      <c r="E99" s="127" t="s">
        <v>46</v>
      </c>
      <c r="F99" s="127" t="s">
        <v>47</v>
      </c>
      <c r="G99" s="127" t="s">
        <v>535</v>
      </c>
      <c r="H99" s="127" t="s">
        <v>49</v>
      </c>
      <c r="I99" s="47" t="s">
        <v>536</v>
      </c>
      <c r="J99" s="174" t="s">
        <v>51</v>
      </c>
      <c r="K99" s="202" t="s">
        <v>191</v>
      </c>
      <c r="L99" s="198" t="s">
        <v>537</v>
      </c>
      <c r="M99" s="281" t="s">
        <v>538</v>
      </c>
      <c r="N99" s="282" t="s">
        <v>915</v>
      </c>
      <c r="O99" s="281" t="s">
        <v>541</v>
      </c>
      <c r="P99" s="281">
        <v>10</v>
      </c>
      <c r="Q99" s="285">
        <v>0.2</v>
      </c>
      <c r="R99" s="286" t="s">
        <v>542</v>
      </c>
      <c r="S99" s="160" t="s">
        <v>217</v>
      </c>
      <c r="T99" s="300" t="s">
        <v>153</v>
      </c>
      <c r="U99" s="331"/>
      <c r="V99" s="331"/>
      <c r="W99" s="331"/>
      <c r="X99" s="331"/>
      <c r="Y99" s="331"/>
      <c r="Z99" s="331"/>
      <c r="AA99" s="331"/>
      <c r="AB99" s="331"/>
      <c r="AC99" s="331"/>
      <c r="AD99" s="423"/>
      <c r="AE99" s="331"/>
      <c r="AF99" s="331"/>
      <c r="AG99" s="331"/>
      <c r="AH99" s="331"/>
      <c r="AI99" s="331"/>
      <c r="AJ99" s="331"/>
      <c r="AK99" s="331"/>
      <c r="AL99" s="331"/>
      <c r="AM99"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99" s="431"/>
      <c r="AO99" s="513"/>
      <c r="AP99" s="513"/>
      <c r="AQ99" s="513"/>
      <c r="AR99" s="513"/>
    </row>
    <row r="100" spans="1:44" s="88" customFormat="1" ht="182.25" customHeight="1">
      <c r="A100" s="214" t="s">
        <v>42</v>
      </c>
      <c r="B100" s="127" t="s">
        <v>43</v>
      </c>
      <c r="C100" s="127" t="s">
        <v>76</v>
      </c>
      <c r="D100" s="127" t="s">
        <v>176</v>
      </c>
      <c r="E100" s="127" t="s">
        <v>46</v>
      </c>
      <c r="F100" s="127" t="s">
        <v>47</v>
      </c>
      <c r="G100" s="127" t="s">
        <v>535</v>
      </c>
      <c r="H100" s="127" t="s">
        <v>49</v>
      </c>
      <c r="I100" s="47" t="s">
        <v>536</v>
      </c>
      <c r="J100" s="174" t="s">
        <v>51</v>
      </c>
      <c r="K100" s="202" t="s">
        <v>191</v>
      </c>
      <c r="L100" s="198" t="s">
        <v>537</v>
      </c>
      <c r="M100" s="281" t="s">
        <v>538</v>
      </c>
      <c r="N100" s="282" t="s">
        <v>915</v>
      </c>
      <c r="O100" s="281" t="s">
        <v>1224</v>
      </c>
      <c r="P100" s="281">
        <v>3</v>
      </c>
      <c r="Q100" s="285">
        <v>0.1</v>
      </c>
      <c r="R100" s="281" t="s">
        <v>543</v>
      </c>
      <c r="S100" s="160" t="s">
        <v>217</v>
      </c>
      <c r="T100" s="300" t="s">
        <v>153</v>
      </c>
      <c r="U100" s="331"/>
      <c r="V100" s="331"/>
      <c r="W100" s="331"/>
      <c r="X100" s="331"/>
      <c r="Y100" s="331"/>
      <c r="Z100" s="331"/>
      <c r="AA100" s="331"/>
      <c r="AB100" s="331"/>
      <c r="AC100" s="331"/>
      <c r="AD100" s="423"/>
      <c r="AE100" s="331"/>
      <c r="AF100" s="331"/>
      <c r="AG100" s="331"/>
      <c r="AH100" s="331"/>
      <c r="AI100" s="331"/>
      <c r="AJ100" s="331"/>
      <c r="AK100" s="331"/>
      <c r="AL100" s="331"/>
      <c r="AM100"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0" s="431"/>
      <c r="AO100" s="513"/>
      <c r="AP100" s="513"/>
      <c r="AQ100" s="513"/>
      <c r="AR100" s="513"/>
    </row>
    <row r="101" spans="1:44" s="88" customFormat="1" ht="182.25" customHeight="1">
      <c r="A101" s="214" t="s">
        <v>42</v>
      </c>
      <c r="B101" s="127" t="s">
        <v>43</v>
      </c>
      <c r="C101" s="127" t="s">
        <v>76</v>
      </c>
      <c r="D101" s="127" t="s">
        <v>544</v>
      </c>
      <c r="E101" s="127" t="s">
        <v>46</v>
      </c>
      <c r="F101" s="127" t="s">
        <v>47</v>
      </c>
      <c r="G101" s="127" t="s">
        <v>535</v>
      </c>
      <c r="H101" s="127" t="s">
        <v>49</v>
      </c>
      <c r="I101" s="47" t="s">
        <v>536</v>
      </c>
      <c r="J101" s="174" t="s">
        <v>51</v>
      </c>
      <c r="K101" s="202" t="s">
        <v>191</v>
      </c>
      <c r="L101" s="198" t="s">
        <v>537</v>
      </c>
      <c r="M101" s="186" t="s">
        <v>545</v>
      </c>
      <c r="N101" s="186" t="s">
        <v>915</v>
      </c>
      <c r="O101" s="186" t="s">
        <v>546</v>
      </c>
      <c r="P101" s="186">
        <v>8</v>
      </c>
      <c r="Q101" s="223">
        <v>0.25</v>
      </c>
      <c r="R101" s="186" t="s">
        <v>105</v>
      </c>
      <c r="S101" s="186" t="s">
        <v>64</v>
      </c>
      <c r="T101" s="300" t="s">
        <v>153</v>
      </c>
      <c r="U101" s="328" t="s">
        <v>213</v>
      </c>
      <c r="V101" s="371"/>
      <c r="W101" s="324">
        <v>0</v>
      </c>
      <c r="X101" s="328" t="s">
        <v>213</v>
      </c>
      <c r="Y101" s="371"/>
      <c r="Z101" s="324">
        <v>0</v>
      </c>
      <c r="AA101" s="328" t="s">
        <v>213</v>
      </c>
      <c r="AB101" s="371"/>
      <c r="AC101" s="327">
        <v>0</v>
      </c>
      <c r="AD101" s="582"/>
      <c r="AE101" s="305"/>
      <c r="AF101" s="305"/>
      <c r="AG101" s="305"/>
      <c r="AH101" s="305"/>
      <c r="AI101" s="305"/>
      <c r="AJ101" s="305"/>
      <c r="AK101" s="305"/>
      <c r="AL101" s="305"/>
      <c r="AM101"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1" s="431"/>
      <c r="AO101" s="513"/>
      <c r="AP101" s="513"/>
      <c r="AQ101" s="513"/>
      <c r="AR101" s="513"/>
    </row>
    <row r="102" spans="1:44" s="88" customFormat="1" ht="182.25" customHeight="1">
      <c r="A102" s="214" t="s">
        <v>42</v>
      </c>
      <c r="B102" s="127" t="s">
        <v>43</v>
      </c>
      <c r="C102" s="127" t="s">
        <v>76</v>
      </c>
      <c r="D102" s="127" t="s">
        <v>544</v>
      </c>
      <c r="E102" s="127" t="s">
        <v>46</v>
      </c>
      <c r="F102" s="127" t="s">
        <v>47</v>
      </c>
      <c r="G102" s="127" t="s">
        <v>535</v>
      </c>
      <c r="H102" s="127" t="s">
        <v>49</v>
      </c>
      <c r="I102" s="47" t="s">
        <v>536</v>
      </c>
      <c r="J102" s="174" t="s">
        <v>51</v>
      </c>
      <c r="K102" s="202" t="s">
        <v>191</v>
      </c>
      <c r="L102" s="198" t="s">
        <v>537</v>
      </c>
      <c r="M102" s="186" t="s">
        <v>545</v>
      </c>
      <c r="N102" s="222" t="s">
        <v>915</v>
      </c>
      <c r="O102" s="186" t="s">
        <v>1220</v>
      </c>
      <c r="P102" s="186">
        <v>8</v>
      </c>
      <c r="Q102" s="223">
        <v>0.2</v>
      </c>
      <c r="R102" s="224" t="s">
        <v>94</v>
      </c>
      <c r="S102" s="160" t="s">
        <v>64</v>
      </c>
      <c r="T102" s="300" t="s">
        <v>153</v>
      </c>
      <c r="U102" s="331"/>
      <c r="V102" s="331"/>
      <c r="W102" s="331"/>
      <c r="X102" s="331"/>
      <c r="Y102" s="331"/>
      <c r="Z102" s="331"/>
      <c r="AA102" s="331"/>
      <c r="AB102" s="331"/>
      <c r="AC102" s="331"/>
      <c r="AD102" s="423"/>
      <c r="AE102" s="331"/>
      <c r="AF102" s="331"/>
      <c r="AG102" s="331"/>
      <c r="AH102" s="331"/>
      <c r="AI102" s="331"/>
      <c r="AJ102" s="331"/>
      <c r="AK102" s="331"/>
      <c r="AL102" s="331"/>
      <c r="AM102"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2" s="431"/>
      <c r="AO102" s="513"/>
      <c r="AP102" s="513"/>
      <c r="AQ102" s="513"/>
      <c r="AR102" s="513"/>
    </row>
    <row r="103" spans="1:44" s="88" customFormat="1" ht="182.25" customHeight="1">
      <c r="A103" s="214" t="s">
        <v>42</v>
      </c>
      <c r="B103" s="127" t="s">
        <v>43</v>
      </c>
      <c r="C103" s="127" t="s">
        <v>76</v>
      </c>
      <c r="D103" s="127" t="s">
        <v>544</v>
      </c>
      <c r="E103" s="127" t="s">
        <v>46</v>
      </c>
      <c r="F103" s="127" t="s">
        <v>47</v>
      </c>
      <c r="G103" s="127" t="s">
        <v>535</v>
      </c>
      <c r="H103" s="127" t="s">
        <v>49</v>
      </c>
      <c r="I103" s="47" t="s">
        <v>536</v>
      </c>
      <c r="J103" s="174" t="s">
        <v>51</v>
      </c>
      <c r="K103" s="202" t="s">
        <v>191</v>
      </c>
      <c r="L103" s="198" t="s">
        <v>537</v>
      </c>
      <c r="M103" s="186" t="s">
        <v>545</v>
      </c>
      <c r="N103" s="252">
        <v>32</v>
      </c>
      <c r="O103" s="191" t="s">
        <v>547</v>
      </c>
      <c r="P103" s="191">
        <v>8</v>
      </c>
      <c r="Q103" s="245">
        <v>0.25</v>
      </c>
      <c r="R103" s="244" t="s">
        <v>548</v>
      </c>
      <c r="S103" s="160" t="s">
        <v>64</v>
      </c>
      <c r="T103" s="629" t="s">
        <v>153</v>
      </c>
      <c r="U103" s="329" t="s">
        <v>213</v>
      </c>
      <c r="V103" s="371"/>
      <c r="W103" s="324">
        <v>0</v>
      </c>
      <c r="X103" s="329" t="s">
        <v>213</v>
      </c>
      <c r="Y103" s="371"/>
      <c r="Z103" s="324">
        <v>0</v>
      </c>
      <c r="AA103" s="329" t="s">
        <v>213</v>
      </c>
      <c r="AB103" s="371"/>
      <c r="AC103" s="327">
        <v>0</v>
      </c>
      <c r="AD103" s="582"/>
      <c r="AE103" s="305"/>
      <c r="AF103" s="305"/>
      <c r="AG103" s="305"/>
      <c r="AH103" s="305"/>
      <c r="AI103" s="305"/>
      <c r="AJ103" s="305"/>
      <c r="AK103" s="305"/>
      <c r="AL103" s="305"/>
      <c r="AM103"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3" s="431"/>
      <c r="AO103" s="513"/>
      <c r="AP103" s="513"/>
      <c r="AQ103" s="513"/>
      <c r="AR103" s="513"/>
    </row>
    <row r="104" spans="1:44" s="88" customFormat="1" ht="135.75" customHeight="1">
      <c r="A104" s="214" t="s">
        <v>42</v>
      </c>
      <c r="B104" s="127" t="s">
        <v>43</v>
      </c>
      <c r="C104" s="127" t="s">
        <v>76</v>
      </c>
      <c r="D104" s="127" t="s">
        <v>544</v>
      </c>
      <c r="E104" s="127" t="s">
        <v>46</v>
      </c>
      <c r="F104" s="127" t="s">
        <v>47</v>
      </c>
      <c r="G104" s="127" t="s">
        <v>535</v>
      </c>
      <c r="H104" s="127" t="s">
        <v>49</v>
      </c>
      <c r="I104" s="47" t="s">
        <v>536</v>
      </c>
      <c r="J104" s="174" t="s">
        <v>51</v>
      </c>
      <c r="K104" s="202" t="s">
        <v>191</v>
      </c>
      <c r="L104" s="198" t="s">
        <v>537</v>
      </c>
      <c r="M104" s="186" t="s">
        <v>545</v>
      </c>
      <c r="N104" s="222" t="s">
        <v>915</v>
      </c>
      <c r="O104" s="186" t="s">
        <v>549</v>
      </c>
      <c r="P104" s="186">
        <v>8</v>
      </c>
      <c r="Q104" s="223">
        <v>0.15</v>
      </c>
      <c r="R104" s="224" t="s">
        <v>94</v>
      </c>
      <c r="S104" s="160" t="s">
        <v>64</v>
      </c>
      <c r="T104" s="300" t="s">
        <v>153</v>
      </c>
      <c r="U104" s="331"/>
      <c r="V104" s="331"/>
      <c r="W104" s="331"/>
      <c r="X104" s="331"/>
      <c r="Y104" s="331"/>
      <c r="Z104" s="331"/>
      <c r="AA104" s="331"/>
      <c r="AB104" s="331"/>
      <c r="AC104" s="331"/>
      <c r="AD104" s="423"/>
      <c r="AE104" s="331"/>
      <c r="AF104" s="331"/>
      <c r="AG104" s="331"/>
      <c r="AH104" s="331"/>
      <c r="AI104" s="331"/>
      <c r="AJ104" s="331"/>
      <c r="AK104" s="331"/>
      <c r="AL104" s="331"/>
      <c r="AM104" s="496">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4" s="431"/>
      <c r="AO104" s="513"/>
      <c r="AP104" s="513"/>
      <c r="AQ104" s="513"/>
      <c r="AR104" s="513"/>
    </row>
    <row r="105" spans="1:44" s="88" customFormat="1" ht="135.75" customHeight="1">
      <c r="A105" s="214" t="s">
        <v>42</v>
      </c>
      <c r="B105" s="127" t="s">
        <v>43</v>
      </c>
      <c r="C105" s="127" t="s">
        <v>76</v>
      </c>
      <c r="D105" s="127" t="s">
        <v>544</v>
      </c>
      <c r="E105" s="127" t="s">
        <v>46</v>
      </c>
      <c r="F105" s="127" t="s">
        <v>47</v>
      </c>
      <c r="G105" s="127" t="s">
        <v>535</v>
      </c>
      <c r="H105" s="127" t="s">
        <v>49</v>
      </c>
      <c r="I105" s="47" t="s">
        <v>536</v>
      </c>
      <c r="J105" s="174" t="s">
        <v>51</v>
      </c>
      <c r="K105" s="202" t="s">
        <v>191</v>
      </c>
      <c r="L105" s="198" t="s">
        <v>537</v>
      </c>
      <c r="M105" s="186" t="s">
        <v>545</v>
      </c>
      <c r="N105" s="186" t="s">
        <v>915</v>
      </c>
      <c r="O105" s="186" t="s">
        <v>550</v>
      </c>
      <c r="P105" s="186">
        <v>5</v>
      </c>
      <c r="Q105" s="223">
        <v>0.15</v>
      </c>
      <c r="R105" s="186" t="s">
        <v>551</v>
      </c>
      <c r="S105" s="165" t="s">
        <v>248</v>
      </c>
      <c r="T105" s="168" t="s">
        <v>153</v>
      </c>
      <c r="U105" s="331"/>
      <c r="V105" s="331"/>
      <c r="W105" s="331"/>
      <c r="X105" s="331"/>
      <c r="Y105" s="331"/>
      <c r="Z105" s="331"/>
      <c r="AA105" s="331"/>
      <c r="AB105" s="331"/>
      <c r="AC105" s="331"/>
      <c r="AD105" s="331"/>
      <c r="AE105" s="400"/>
      <c r="AF105" s="400"/>
      <c r="AG105" s="400"/>
      <c r="AH105" s="400"/>
      <c r="AI105" s="400"/>
      <c r="AJ105" s="400"/>
      <c r="AK105" s="400"/>
      <c r="AL105" s="400"/>
      <c r="AM10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5" s="585"/>
      <c r="AO105" s="567"/>
      <c r="AP105" s="567"/>
      <c r="AQ105" s="586"/>
      <c r="AR105" s="567"/>
    </row>
    <row r="106" spans="1:44" s="88" customFormat="1" ht="135.75" customHeight="1">
      <c r="A106" s="214" t="s">
        <v>42</v>
      </c>
      <c r="B106" s="127" t="s">
        <v>43</v>
      </c>
      <c r="C106" s="127" t="s">
        <v>76</v>
      </c>
      <c r="D106" s="127" t="s">
        <v>544</v>
      </c>
      <c r="E106" s="127" t="s">
        <v>46</v>
      </c>
      <c r="F106" s="127" t="s">
        <v>47</v>
      </c>
      <c r="G106" s="127" t="s">
        <v>535</v>
      </c>
      <c r="H106" s="127" t="s">
        <v>49</v>
      </c>
      <c r="I106" s="47" t="s">
        <v>536</v>
      </c>
      <c r="J106" s="174" t="s">
        <v>51</v>
      </c>
      <c r="K106" s="13" t="s">
        <v>191</v>
      </c>
      <c r="L106" s="198" t="s">
        <v>537</v>
      </c>
      <c r="M106" s="184" t="s">
        <v>552</v>
      </c>
      <c r="N106" s="220" t="s">
        <v>915</v>
      </c>
      <c r="O106" s="184" t="s">
        <v>553</v>
      </c>
      <c r="P106" s="184">
        <v>2</v>
      </c>
      <c r="Q106" s="221">
        <v>0.05</v>
      </c>
      <c r="R106" s="255" t="s">
        <v>554</v>
      </c>
      <c r="S106" s="160" t="s">
        <v>220</v>
      </c>
      <c r="T106" s="629" t="s">
        <v>58</v>
      </c>
      <c r="U106" s="401"/>
      <c r="V106" s="331"/>
      <c r="W106" s="331"/>
      <c r="X106" s="331"/>
      <c r="Y106" s="331"/>
      <c r="Z106" s="331"/>
      <c r="AA106" s="331"/>
      <c r="AB106" s="331"/>
      <c r="AC106" s="331"/>
      <c r="AD106" s="331"/>
      <c r="AE106" s="331"/>
      <c r="AF106" s="331"/>
      <c r="AG106" s="331"/>
      <c r="AH106" s="331"/>
      <c r="AI106" s="331"/>
      <c r="AJ106" s="331"/>
      <c r="AK106" s="331"/>
      <c r="AL106" s="331"/>
      <c r="AM10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6" s="523"/>
      <c r="AO106" s="513"/>
      <c r="AP106" s="513"/>
      <c r="AQ106" s="566"/>
      <c r="AR106" s="513"/>
    </row>
    <row r="107" spans="1:44" s="88" customFormat="1" ht="135.75" customHeight="1">
      <c r="A107" s="214" t="s">
        <v>42</v>
      </c>
      <c r="B107" s="127" t="s">
        <v>43</v>
      </c>
      <c r="C107" s="127" t="s">
        <v>76</v>
      </c>
      <c r="D107" s="127" t="s">
        <v>544</v>
      </c>
      <c r="E107" s="127" t="s">
        <v>46</v>
      </c>
      <c r="F107" s="127" t="s">
        <v>47</v>
      </c>
      <c r="G107" s="127" t="s">
        <v>535</v>
      </c>
      <c r="H107" s="127" t="s">
        <v>49</v>
      </c>
      <c r="I107" s="47" t="s">
        <v>536</v>
      </c>
      <c r="J107" s="174" t="s">
        <v>51</v>
      </c>
      <c r="K107" s="202" t="s">
        <v>191</v>
      </c>
      <c r="L107" s="198" t="s">
        <v>537</v>
      </c>
      <c r="M107" s="184" t="s">
        <v>552</v>
      </c>
      <c r="N107" s="220" t="s">
        <v>915</v>
      </c>
      <c r="O107" s="184" t="s">
        <v>555</v>
      </c>
      <c r="P107" s="184">
        <v>2</v>
      </c>
      <c r="Q107" s="221">
        <v>0.05</v>
      </c>
      <c r="R107" s="255" t="s">
        <v>556</v>
      </c>
      <c r="S107" s="160" t="s">
        <v>220</v>
      </c>
      <c r="T107" s="300" t="s">
        <v>58</v>
      </c>
      <c r="U107" s="331"/>
      <c r="V107" s="331"/>
      <c r="W107" s="331"/>
      <c r="X107" s="331"/>
      <c r="Y107" s="331"/>
      <c r="Z107" s="331"/>
      <c r="AA107" s="331"/>
      <c r="AB107" s="331"/>
      <c r="AC107" s="331"/>
      <c r="AD107" s="331"/>
      <c r="AE107" s="331"/>
      <c r="AF107" s="331"/>
      <c r="AG107" s="331"/>
      <c r="AH107" s="331"/>
      <c r="AI107" s="331"/>
      <c r="AJ107" s="331"/>
      <c r="AK107" s="331"/>
      <c r="AL107" s="331"/>
      <c r="AM10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7" s="523"/>
      <c r="AO107" s="513"/>
      <c r="AP107" s="513"/>
      <c r="AQ107" s="566"/>
      <c r="AR107" s="513"/>
    </row>
    <row r="108" spans="1:44" s="88" customFormat="1" ht="135.75" customHeight="1">
      <c r="A108" s="214" t="s">
        <v>42</v>
      </c>
      <c r="B108" s="127" t="s">
        <v>43</v>
      </c>
      <c r="C108" s="127" t="s">
        <v>76</v>
      </c>
      <c r="D108" s="127" t="s">
        <v>544</v>
      </c>
      <c r="E108" s="127" t="s">
        <v>46</v>
      </c>
      <c r="F108" s="127" t="s">
        <v>47</v>
      </c>
      <c r="G108" s="127" t="s">
        <v>535</v>
      </c>
      <c r="H108" s="127" t="s">
        <v>49</v>
      </c>
      <c r="I108" s="47" t="s">
        <v>536</v>
      </c>
      <c r="J108" s="174" t="s">
        <v>51</v>
      </c>
      <c r="K108" s="13" t="s">
        <v>442</v>
      </c>
      <c r="L108" s="198" t="s">
        <v>537</v>
      </c>
      <c r="M108" s="184" t="s">
        <v>552</v>
      </c>
      <c r="N108" s="220" t="s">
        <v>915</v>
      </c>
      <c r="O108" s="184" t="s">
        <v>557</v>
      </c>
      <c r="P108" s="184">
        <v>2</v>
      </c>
      <c r="Q108" s="221">
        <v>0.05</v>
      </c>
      <c r="R108" s="255" t="s">
        <v>558</v>
      </c>
      <c r="S108" s="160" t="s">
        <v>220</v>
      </c>
      <c r="T108" s="300" t="s">
        <v>58</v>
      </c>
      <c r="U108" s="378"/>
      <c r="V108" s="378"/>
      <c r="W108" s="379">
        <v>0</v>
      </c>
      <c r="X108" s="378"/>
      <c r="Y108" s="378"/>
      <c r="Z108" s="379">
        <v>0</v>
      </c>
      <c r="AA108" s="378"/>
      <c r="AB108" s="378"/>
      <c r="AC108" s="380">
        <v>0</v>
      </c>
      <c r="AD108" s="380"/>
      <c r="AE108" s="380"/>
      <c r="AF108" s="380">
        <v>0</v>
      </c>
      <c r="AG108" s="380"/>
      <c r="AH108" s="380"/>
      <c r="AI108" s="380">
        <v>0</v>
      </c>
      <c r="AJ108" s="380"/>
      <c r="AK108" s="380"/>
      <c r="AL108" s="380">
        <v>0</v>
      </c>
      <c r="AM108"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8" s="523" t="s">
        <v>559</v>
      </c>
      <c r="AO108" s="513"/>
      <c r="AP108" s="513"/>
      <c r="AQ108" s="603"/>
      <c r="AR108" s="513"/>
    </row>
    <row r="109" spans="1:44" s="88" customFormat="1" ht="138.75" customHeight="1">
      <c r="A109" s="214" t="s">
        <v>42</v>
      </c>
      <c r="B109" s="127" t="s">
        <v>43</v>
      </c>
      <c r="C109" s="127" t="s">
        <v>76</v>
      </c>
      <c r="D109" s="127" t="s">
        <v>544</v>
      </c>
      <c r="E109" s="127" t="s">
        <v>46</v>
      </c>
      <c r="F109" s="127" t="s">
        <v>47</v>
      </c>
      <c r="G109" s="127" t="s">
        <v>535</v>
      </c>
      <c r="H109" s="127" t="s">
        <v>49</v>
      </c>
      <c r="I109" s="47" t="s">
        <v>536</v>
      </c>
      <c r="J109" s="174" t="s">
        <v>51</v>
      </c>
      <c r="K109" s="202" t="s">
        <v>191</v>
      </c>
      <c r="L109" s="198" t="s">
        <v>537</v>
      </c>
      <c r="M109" s="184" t="s">
        <v>552</v>
      </c>
      <c r="N109" s="220" t="s">
        <v>915</v>
      </c>
      <c r="O109" s="184" t="s">
        <v>560</v>
      </c>
      <c r="P109" s="184">
        <v>4</v>
      </c>
      <c r="Q109" s="221">
        <v>0.2</v>
      </c>
      <c r="R109" s="256" t="s">
        <v>561</v>
      </c>
      <c r="S109" s="160" t="s">
        <v>64</v>
      </c>
      <c r="T109" s="629" t="s">
        <v>58</v>
      </c>
      <c r="U109" s="401"/>
      <c r="V109" s="331"/>
      <c r="W109" s="331"/>
      <c r="X109" s="331"/>
      <c r="Y109" s="331"/>
      <c r="Z109" s="331"/>
      <c r="AA109" s="331"/>
      <c r="AB109" s="331"/>
      <c r="AC109" s="331"/>
      <c r="AD109" s="331"/>
      <c r="AE109" s="331"/>
      <c r="AF109" s="331"/>
      <c r="AG109" s="331"/>
      <c r="AH109" s="331"/>
      <c r="AI109" s="331"/>
      <c r="AJ109" s="331"/>
      <c r="AK109" s="331"/>
      <c r="AL109" s="331"/>
      <c r="AM10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09" s="523"/>
      <c r="AO109" s="513"/>
      <c r="AP109" s="513"/>
      <c r="AQ109" s="566"/>
      <c r="AR109" s="513"/>
    </row>
    <row r="110" spans="1:44" s="88" customFormat="1" ht="138.75" customHeight="1">
      <c r="A110" s="214" t="s">
        <v>42</v>
      </c>
      <c r="B110" s="127" t="s">
        <v>43</v>
      </c>
      <c r="C110" s="127" t="s">
        <v>76</v>
      </c>
      <c r="D110" s="127" t="s">
        <v>544</v>
      </c>
      <c r="E110" s="127" t="s">
        <v>46</v>
      </c>
      <c r="F110" s="127" t="s">
        <v>47</v>
      </c>
      <c r="G110" s="127" t="s">
        <v>535</v>
      </c>
      <c r="H110" s="127" t="s">
        <v>49</v>
      </c>
      <c r="I110" s="47" t="s">
        <v>536</v>
      </c>
      <c r="J110" s="174" t="s">
        <v>51</v>
      </c>
      <c r="K110" s="202" t="s">
        <v>191</v>
      </c>
      <c r="L110" s="198" t="s">
        <v>537</v>
      </c>
      <c r="M110" s="184" t="s">
        <v>552</v>
      </c>
      <c r="N110" s="220" t="s">
        <v>915</v>
      </c>
      <c r="O110" s="184" t="s">
        <v>562</v>
      </c>
      <c r="P110" s="184">
        <v>10</v>
      </c>
      <c r="Q110" s="221">
        <v>0.25</v>
      </c>
      <c r="R110" s="184" t="s">
        <v>563</v>
      </c>
      <c r="S110" s="160" t="s">
        <v>64</v>
      </c>
      <c r="T110" s="629" t="s">
        <v>58</v>
      </c>
      <c r="U110" s="401"/>
      <c r="V110" s="331"/>
      <c r="W110" s="331"/>
      <c r="X110" s="331"/>
      <c r="Y110" s="331"/>
      <c r="Z110" s="331"/>
      <c r="AA110" s="331"/>
      <c r="AB110" s="331"/>
      <c r="AC110" s="331"/>
      <c r="AD110" s="331"/>
      <c r="AE110" s="331"/>
      <c r="AF110" s="331"/>
      <c r="AG110" s="331"/>
      <c r="AH110" s="331"/>
      <c r="AI110" s="331"/>
      <c r="AJ110" s="331"/>
      <c r="AK110" s="331"/>
      <c r="AL110" s="331"/>
      <c r="AM11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0" s="523"/>
      <c r="AO110" s="513"/>
      <c r="AP110" s="513"/>
      <c r="AQ110" s="566"/>
      <c r="AR110" s="513"/>
    </row>
    <row r="111" spans="1:44" s="88" customFormat="1" ht="138.75" customHeight="1">
      <c r="A111" s="214" t="s">
        <v>42</v>
      </c>
      <c r="B111" s="127" t="s">
        <v>43</v>
      </c>
      <c r="C111" s="127" t="s">
        <v>76</v>
      </c>
      <c r="D111" s="127" t="s">
        <v>544</v>
      </c>
      <c r="E111" s="127" t="s">
        <v>46</v>
      </c>
      <c r="F111" s="127" t="s">
        <v>47</v>
      </c>
      <c r="G111" s="127" t="s">
        <v>535</v>
      </c>
      <c r="H111" s="127" t="s">
        <v>49</v>
      </c>
      <c r="I111" s="47" t="s">
        <v>536</v>
      </c>
      <c r="J111" s="174" t="s">
        <v>51</v>
      </c>
      <c r="K111" s="202" t="s">
        <v>191</v>
      </c>
      <c r="L111" s="198" t="s">
        <v>537</v>
      </c>
      <c r="M111" s="184" t="s">
        <v>552</v>
      </c>
      <c r="N111" s="252">
        <v>19</v>
      </c>
      <c r="O111" s="191" t="s">
        <v>564</v>
      </c>
      <c r="P111" s="191">
        <v>5</v>
      </c>
      <c r="Q111" s="245">
        <v>0.3</v>
      </c>
      <c r="R111" s="191" t="s">
        <v>551</v>
      </c>
      <c r="S111" s="160" t="s">
        <v>64</v>
      </c>
      <c r="T111" s="300" t="s">
        <v>58</v>
      </c>
      <c r="U111" s="381" t="s">
        <v>509</v>
      </c>
      <c r="V111" s="371"/>
      <c r="W111" s="324">
        <v>0</v>
      </c>
      <c r="X111" s="381" t="s">
        <v>509</v>
      </c>
      <c r="Y111" s="371"/>
      <c r="Z111" s="324">
        <v>0</v>
      </c>
      <c r="AA111" s="329" t="s">
        <v>565</v>
      </c>
      <c r="AB111" s="371"/>
      <c r="AC111" s="327">
        <v>0</v>
      </c>
      <c r="AD111" s="327"/>
      <c r="AE111" s="327"/>
      <c r="AF111" s="327"/>
      <c r="AG111" s="327"/>
      <c r="AH111" s="327"/>
      <c r="AI111" s="327"/>
      <c r="AJ111" s="327"/>
      <c r="AK111" s="327"/>
      <c r="AL111" s="327"/>
      <c r="AM11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1" s="523"/>
      <c r="AO111" s="513"/>
      <c r="AP111" s="513"/>
      <c r="AQ111" s="566"/>
      <c r="AR111" s="513"/>
    </row>
    <row r="112" spans="1:44" s="88" customFormat="1" ht="138.75" customHeight="1">
      <c r="A112" s="214" t="s">
        <v>42</v>
      </c>
      <c r="B112" s="127" t="s">
        <v>43</v>
      </c>
      <c r="C112" s="127" t="s">
        <v>76</v>
      </c>
      <c r="D112" s="127" t="s">
        <v>544</v>
      </c>
      <c r="E112" s="127" t="s">
        <v>46</v>
      </c>
      <c r="F112" s="127" t="s">
        <v>47</v>
      </c>
      <c r="G112" s="127" t="s">
        <v>535</v>
      </c>
      <c r="H112" s="127" t="s">
        <v>49</v>
      </c>
      <c r="I112" s="47" t="s">
        <v>536</v>
      </c>
      <c r="J112" s="174" t="s">
        <v>51</v>
      </c>
      <c r="K112" s="219" t="s">
        <v>52</v>
      </c>
      <c r="L112" s="198" t="s">
        <v>537</v>
      </c>
      <c r="M112" s="184" t="s">
        <v>552</v>
      </c>
      <c r="N112" s="220" t="s">
        <v>915</v>
      </c>
      <c r="O112" s="482" t="s">
        <v>566</v>
      </c>
      <c r="P112" s="220">
        <v>2</v>
      </c>
      <c r="Q112" s="221">
        <v>0.05</v>
      </c>
      <c r="R112" s="256" t="s">
        <v>554</v>
      </c>
      <c r="S112" s="160" t="s">
        <v>220</v>
      </c>
      <c r="T112" s="300" t="s">
        <v>58</v>
      </c>
      <c r="U112" s="201" t="s">
        <v>157</v>
      </c>
      <c r="V112" s="30" t="s">
        <v>66</v>
      </c>
      <c r="W112" s="30">
        <v>0</v>
      </c>
      <c r="X112" s="413" t="s">
        <v>567</v>
      </c>
      <c r="Y112" s="201" t="s">
        <v>568</v>
      </c>
      <c r="Z112" s="30">
        <v>0</v>
      </c>
      <c r="AA112" s="413" t="s">
        <v>569</v>
      </c>
      <c r="AB112" s="201" t="s">
        <v>570</v>
      </c>
      <c r="AC112" s="357">
        <v>0</v>
      </c>
      <c r="AD112" s="479" t="s">
        <v>409</v>
      </c>
      <c r="AE112" s="480" t="s">
        <v>571</v>
      </c>
      <c r="AF112" s="471">
        <v>0</v>
      </c>
      <c r="AG112" s="479" t="s">
        <v>412</v>
      </c>
      <c r="AH112" s="480" t="s">
        <v>572</v>
      </c>
      <c r="AI112" s="471">
        <v>0</v>
      </c>
      <c r="AJ112" s="479" t="s">
        <v>412</v>
      </c>
      <c r="AK112" s="480" t="s">
        <v>414</v>
      </c>
      <c r="AL112" s="471">
        <v>1</v>
      </c>
      <c r="AM11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12" s="555" t="s">
        <v>573</v>
      </c>
      <c r="AO112" s="513"/>
      <c r="AP112" s="513"/>
      <c r="AQ112" s="566"/>
      <c r="AR112" s="513"/>
    </row>
    <row r="113" spans="1:44" s="88" customFormat="1" ht="147.75" customHeight="1">
      <c r="A113" s="214" t="s">
        <v>42</v>
      </c>
      <c r="B113" s="127" t="s">
        <v>43</v>
      </c>
      <c r="C113" s="127" t="s">
        <v>76</v>
      </c>
      <c r="D113" s="127" t="s">
        <v>544</v>
      </c>
      <c r="E113" s="127" t="s">
        <v>46</v>
      </c>
      <c r="F113" s="127" t="s">
        <v>47</v>
      </c>
      <c r="G113" s="127" t="s">
        <v>535</v>
      </c>
      <c r="H113" s="127" t="s">
        <v>49</v>
      </c>
      <c r="I113" s="47" t="s">
        <v>536</v>
      </c>
      <c r="J113" s="174" t="s">
        <v>51</v>
      </c>
      <c r="K113" s="202" t="s">
        <v>492</v>
      </c>
      <c r="L113" s="198" t="s">
        <v>537</v>
      </c>
      <c r="M113" s="184" t="s">
        <v>552</v>
      </c>
      <c r="N113" s="220" t="s">
        <v>915</v>
      </c>
      <c r="O113" s="184" t="s">
        <v>574</v>
      </c>
      <c r="P113" s="184">
        <v>2</v>
      </c>
      <c r="Q113" s="221">
        <v>0.05</v>
      </c>
      <c r="R113" s="256" t="s">
        <v>554</v>
      </c>
      <c r="S113" s="160" t="s">
        <v>220</v>
      </c>
      <c r="T113" s="629" t="s">
        <v>58</v>
      </c>
      <c r="U113" s="401"/>
      <c r="V113" s="331"/>
      <c r="W113" s="331"/>
      <c r="X113" s="331"/>
      <c r="Y113" s="331"/>
      <c r="Z113" s="331"/>
      <c r="AA113" s="331"/>
      <c r="AB113" s="331"/>
      <c r="AC113" s="331"/>
      <c r="AD113" s="331"/>
      <c r="AE113" s="331"/>
      <c r="AF113" s="331"/>
      <c r="AG113" s="331"/>
      <c r="AH113" s="331"/>
      <c r="AI113" s="331"/>
      <c r="AJ113" s="331"/>
      <c r="AK113" s="331"/>
      <c r="AL113" s="331"/>
      <c r="AM11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3" s="431"/>
      <c r="AO113" s="553"/>
      <c r="AP113" s="513"/>
      <c r="AQ113" s="566"/>
      <c r="AR113" s="513"/>
    </row>
    <row r="114" spans="1:44" s="126" customFormat="1" ht="125.25" customHeight="1">
      <c r="A114" s="217" t="s">
        <v>173</v>
      </c>
      <c r="B114" s="127" t="s">
        <v>174</v>
      </c>
      <c r="C114" s="127" t="s">
        <v>175</v>
      </c>
      <c r="D114" s="127" t="s">
        <v>176</v>
      </c>
      <c r="E114" s="204" t="s">
        <v>177</v>
      </c>
      <c r="F114" s="201" t="s">
        <v>178</v>
      </c>
      <c r="G114" s="127" t="s">
        <v>575</v>
      </c>
      <c r="H114" s="127" t="s">
        <v>180</v>
      </c>
      <c r="I114" s="47" t="s">
        <v>576</v>
      </c>
      <c r="J114" s="175" t="s">
        <v>577</v>
      </c>
      <c r="K114" s="157" t="s">
        <v>578</v>
      </c>
      <c r="L114" s="193" t="s">
        <v>579</v>
      </c>
      <c r="M114" s="295" t="s">
        <v>580</v>
      </c>
      <c r="N114" s="294">
        <v>1</v>
      </c>
      <c r="O114" s="191" t="s">
        <v>581</v>
      </c>
      <c r="P114" s="294">
        <v>1</v>
      </c>
      <c r="Q114" s="245">
        <v>0.8</v>
      </c>
      <c r="R114" s="191" t="s">
        <v>582</v>
      </c>
      <c r="S114" s="160" t="s">
        <v>64</v>
      </c>
      <c r="T114" s="300" t="s">
        <v>153</v>
      </c>
      <c r="U114" s="325" t="s">
        <v>583</v>
      </c>
      <c r="V114" s="371"/>
      <c r="W114" s="324">
        <v>0</v>
      </c>
      <c r="X114" s="325" t="s">
        <v>583</v>
      </c>
      <c r="Y114" s="371"/>
      <c r="Z114" s="324">
        <v>0</v>
      </c>
      <c r="AA114" s="325" t="s">
        <v>583</v>
      </c>
      <c r="AB114" s="371"/>
      <c r="AC114" s="327">
        <v>0</v>
      </c>
      <c r="AD114" s="325" t="s">
        <v>583</v>
      </c>
      <c r="AE114" s="327"/>
      <c r="AF114" s="327">
        <v>0</v>
      </c>
      <c r="AG114" s="325" t="s">
        <v>583</v>
      </c>
      <c r="AH114" s="327"/>
      <c r="AI114" s="327">
        <v>0</v>
      </c>
      <c r="AJ114" s="325" t="s">
        <v>583</v>
      </c>
      <c r="AK114" s="327"/>
      <c r="AL114" s="327">
        <v>0</v>
      </c>
      <c r="AM11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4" s="669" t="s">
        <v>580</v>
      </c>
      <c r="AO114" s="553">
        <f>SUM(Q114:Q115)</f>
        <v>1</v>
      </c>
      <c r="AP114" s="331"/>
      <c r="AQ114" s="423"/>
      <c r="AR114" s="331"/>
    </row>
    <row r="115" spans="1:44" s="126" customFormat="1" ht="125.25" customHeight="1">
      <c r="A115" s="217" t="s">
        <v>173</v>
      </c>
      <c r="B115" s="127" t="s">
        <v>174</v>
      </c>
      <c r="C115" s="127" t="s">
        <v>175</v>
      </c>
      <c r="D115" s="127" t="s">
        <v>176</v>
      </c>
      <c r="E115" s="204" t="s">
        <v>177</v>
      </c>
      <c r="F115" s="201" t="s">
        <v>178</v>
      </c>
      <c r="G115" s="127" t="s">
        <v>575</v>
      </c>
      <c r="H115" s="127" t="s">
        <v>180</v>
      </c>
      <c r="I115" s="47" t="s">
        <v>576</v>
      </c>
      <c r="J115" s="175" t="s">
        <v>577</v>
      </c>
      <c r="K115" s="157" t="s">
        <v>578</v>
      </c>
      <c r="L115" s="193" t="s">
        <v>579</v>
      </c>
      <c r="M115" s="295" t="s">
        <v>580</v>
      </c>
      <c r="N115" s="296" t="s">
        <v>915</v>
      </c>
      <c r="O115" s="295" t="s">
        <v>584</v>
      </c>
      <c r="P115" s="297">
        <v>1</v>
      </c>
      <c r="Q115" s="298">
        <v>0.2</v>
      </c>
      <c r="R115" s="295" t="s">
        <v>585</v>
      </c>
      <c r="S115" s="165" t="s">
        <v>217</v>
      </c>
      <c r="T115" s="168" t="s">
        <v>58</v>
      </c>
      <c r="U115" s="331"/>
      <c r="V115" s="331"/>
      <c r="W115" s="357">
        <v>0</v>
      </c>
      <c r="X115" s="331"/>
      <c r="Y115" s="331"/>
      <c r="Z115" s="331"/>
      <c r="AA115" s="331"/>
      <c r="AB115" s="331"/>
      <c r="AC115" s="331"/>
      <c r="AD115" s="331"/>
      <c r="AE115" s="331"/>
      <c r="AF115" s="331"/>
      <c r="AG115" s="331"/>
      <c r="AH115" s="331"/>
      <c r="AI115" s="331"/>
      <c r="AJ115" s="331"/>
      <c r="AK115" s="331"/>
      <c r="AL115" s="331"/>
      <c r="AM11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5" s="669"/>
      <c r="AO115" s="553"/>
      <c r="AP115" s="331"/>
      <c r="AQ115" s="423"/>
      <c r="AR115" s="331"/>
    </row>
    <row r="116" spans="1:44" s="126" customFormat="1" ht="125.25" customHeight="1">
      <c r="A116" s="217" t="s">
        <v>173</v>
      </c>
      <c r="B116" s="127" t="s">
        <v>174</v>
      </c>
      <c r="C116" s="127" t="s">
        <v>175</v>
      </c>
      <c r="D116" s="127" t="s">
        <v>176</v>
      </c>
      <c r="E116" s="204" t="s">
        <v>177</v>
      </c>
      <c r="F116" s="201" t="s">
        <v>178</v>
      </c>
      <c r="G116" s="127" t="s">
        <v>575</v>
      </c>
      <c r="H116" s="127" t="s">
        <v>180</v>
      </c>
      <c r="I116" s="143" t="s">
        <v>181</v>
      </c>
      <c r="J116" s="175" t="s">
        <v>577</v>
      </c>
      <c r="K116" s="157" t="s">
        <v>578</v>
      </c>
      <c r="L116" s="191" t="s">
        <v>182</v>
      </c>
      <c r="M116" s="154" t="s">
        <v>183</v>
      </c>
      <c r="N116" s="176" t="s">
        <v>915</v>
      </c>
      <c r="O116" s="154" t="s">
        <v>531</v>
      </c>
      <c r="P116" s="176">
        <v>1</v>
      </c>
      <c r="Q116" s="158">
        <v>0.02</v>
      </c>
      <c r="R116" s="159" t="s">
        <v>532</v>
      </c>
      <c r="S116" s="165" t="s">
        <v>64</v>
      </c>
      <c r="T116" s="630" t="s">
        <v>58</v>
      </c>
      <c r="U116" s="401"/>
      <c r="V116" s="331"/>
      <c r="W116" s="331"/>
      <c r="X116" s="331"/>
      <c r="Y116" s="331"/>
      <c r="Z116" s="331"/>
      <c r="AA116" s="331"/>
      <c r="AB116" s="331"/>
      <c r="AC116" s="331"/>
      <c r="AD116" s="331"/>
      <c r="AE116" s="331"/>
      <c r="AF116" s="331"/>
      <c r="AG116" s="331"/>
      <c r="AH116" s="331"/>
      <c r="AI116" s="331"/>
      <c r="AJ116" s="331"/>
      <c r="AK116" s="331"/>
      <c r="AL116" s="331"/>
      <c r="AM11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6" s="556"/>
      <c r="AO116" s="553"/>
      <c r="AP116" s="331"/>
      <c r="AQ116" s="423"/>
      <c r="AR116" s="331"/>
    </row>
    <row r="117" spans="1:44" s="126" customFormat="1" ht="125.25" customHeight="1">
      <c r="A117" s="217" t="s">
        <v>173</v>
      </c>
      <c r="B117" s="127" t="s">
        <v>174</v>
      </c>
      <c r="C117" s="127" t="s">
        <v>175</v>
      </c>
      <c r="D117" s="127" t="s">
        <v>176</v>
      </c>
      <c r="E117" s="204" t="s">
        <v>177</v>
      </c>
      <c r="F117" s="201" t="s">
        <v>178</v>
      </c>
      <c r="G117" s="127" t="s">
        <v>575</v>
      </c>
      <c r="H117" s="127" t="s">
        <v>180</v>
      </c>
      <c r="I117" s="143" t="s">
        <v>181</v>
      </c>
      <c r="J117" s="175" t="s">
        <v>577</v>
      </c>
      <c r="K117" s="157" t="s">
        <v>578</v>
      </c>
      <c r="L117" s="191" t="s">
        <v>182</v>
      </c>
      <c r="M117" s="154" t="s">
        <v>183</v>
      </c>
      <c r="N117" s="176" t="s">
        <v>915</v>
      </c>
      <c r="O117" s="127" t="s">
        <v>586</v>
      </c>
      <c r="P117" s="176">
        <v>1</v>
      </c>
      <c r="Q117" s="169">
        <v>0.02</v>
      </c>
      <c r="R117" s="127" t="s">
        <v>534</v>
      </c>
      <c r="S117" s="160" t="s">
        <v>217</v>
      </c>
      <c r="T117" s="629" t="s">
        <v>242</v>
      </c>
      <c r="U117" s="401"/>
      <c r="V117" s="331"/>
      <c r="W117" s="331"/>
      <c r="X117" s="331"/>
      <c r="Y117" s="331"/>
      <c r="Z117" s="331"/>
      <c r="AA117" s="331"/>
      <c r="AB117" s="331"/>
      <c r="AC117" s="331"/>
      <c r="AD117" s="331"/>
      <c r="AE117" s="331"/>
      <c r="AF117" s="331"/>
      <c r="AG117" s="331"/>
      <c r="AH117" s="331"/>
      <c r="AI117" s="331"/>
      <c r="AJ117" s="331"/>
      <c r="AK117" s="331"/>
      <c r="AL117" s="331"/>
      <c r="AM11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7" s="549"/>
      <c r="AO117" s="553"/>
      <c r="AP117" s="331"/>
      <c r="AQ117" s="423"/>
      <c r="AR117" s="331"/>
    </row>
    <row r="118" spans="1:44" s="126" customFormat="1" ht="125.25" customHeight="1">
      <c r="A118" s="217" t="s">
        <v>173</v>
      </c>
      <c r="B118" s="127" t="s">
        <v>174</v>
      </c>
      <c r="C118" s="127" t="s">
        <v>175</v>
      </c>
      <c r="D118" s="127" t="s">
        <v>176</v>
      </c>
      <c r="E118" s="204" t="s">
        <v>177</v>
      </c>
      <c r="F118" s="201" t="s">
        <v>178</v>
      </c>
      <c r="G118" s="127" t="s">
        <v>179</v>
      </c>
      <c r="H118" s="127" t="s">
        <v>180</v>
      </c>
      <c r="I118" s="143" t="s">
        <v>181</v>
      </c>
      <c r="J118" s="175" t="s">
        <v>577</v>
      </c>
      <c r="K118" s="157" t="s">
        <v>578</v>
      </c>
      <c r="L118" s="191" t="s">
        <v>182</v>
      </c>
      <c r="M118" s="154" t="s">
        <v>183</v>
      </c>
      <c r="N118" s="176" t="s">
        <v>915</v>
      </c>
      <c r="O118" s="154" t="s">
        <v>587</v>
      </c>
      <c r="P118" s="155">
        <v>4</v>
      </c>
      <c r="Q118" s="158">
        <v>0.02</v>
      </c>
      <c r="R118" s="154" t="s">
        <v>377</v>
      </c>
      <c r="S118" s="160" t="s">
        <v>64</v>
      </c>
      <c r="T118" s="629" t="s">
        <v>58</v>
      </c>
      <c r="U118" s="401"/>
      <c r="V118" s="331"/>
      <c r="W118" s="331"/>
      <c r="X118" s="331"/>
      <c r="Y118" s="331"/>
      <c r="Z118" s="331"/>
      <c r="AA118" s="331"/>
      <c r="AB118" s="331"/>
      <c r="AC118" s="331"/>
      <c r="AD118" s="331"/>
      <c r="AE118" s="331"/>
      <c r="AF118" s="331"/>
      <c r="AG118" s="331"/>
      <c r="AH118" s="331"/>
      <c r="AI118" s="331"/>
      <c r="AJ118" s="331"/>
      <c r="AK118" s="331"/>
      <c r="AL118" s="331"/>
      <c r="AM11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8" s="549"/>
      <c r="AO118" s="553"/>
      <c r="AP118" s="331"/>
      <c r="AQ118" s="423"/>
      <c r="AR118" s="331"/>
    </row>
    <row r="119" spans="1:44" s="126" customFormat="1" ht="125.25" customHeight="1">
      <c r="A119" s="217" t="s">
        <v>173</v>
      </c>
      <c r="B119" s="127" t="s">
        <v>174</v>
      </c>
      <c r="C119" s="127" t="s">
        <v>175</v>
      </c>
      <c r="D119" s="127" t="s">
        <v>176</v>
      </c>
      <c r="E119" s="204" t="s">
        <v>177</v>
      </c>
      <c r="F119" s="201" t="s">
        <v>178</v>
      </c>
      <c r="G119" s="127" t="s">
        <v>179</v>
      </c>
      <c r="H119" s="127" t="s">
        <v>180</v>
      </c>
      <c r="I119" s="143" t="s">
        <v>181</v>
      </c>
      <c r="J119" s="175" t="s">
        <v>577</v>
      </c>
      <c r="K119" s="157" t="s">
        <v>578</v>
      </c>
      <c r="L119" s="191" t="s">
        <v>182</v>
      </c>
      <c r="M119" s="154" t="s">
        <v>183</v>
      </c>
      <c r="N119" s="176" t="s">
        <v>915</v>
      </c>
      <c r="O119" s="156" t="s">
        <v>588</v>
      </c>
      <c r="P119" s="155">
        <v>4</v>
      </c>
      <c r="Q119" s="158">
        <v>0.02</v>
      </c>
      <c r="R119" s="154" t="s">
        <v>589</v>
      </c>
      <c r="S119" s="160" t="s">
        <v>64</v>
      </c>
      <c r="T119" s="300" t="s">
        <v>78</v>
      </c>
      <c r="U119" s="331"/>
      <c r="V119" s="331"/>
      <c r="W119" s="331"/>
      <c r="X119" s="331"/>
      <c r="Y119" s="331"/>
      <c r="Z119" s="331"/>
      <c r="AA119" s="331"/>
      <c r="AB119" s="331"/>
      <c r="AC119" s="331"/>
      <c r="AD119" s="331"/>
      <c r="AE119" s="331"/>
      <c r="AF119" s="331"/>
      <c r="AG119" s="331"/>
      <c r="AH119" s="331"/>
      <c r="AI119" s="331"/>
      <c r="AJ119" s="331"/>
      <c r="AK119" s="331"/>
      <c r="AL119" s="331"/>
      <c r="AM11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19" s="549"/>
      <c r="AO119" s="553"/>
      <c r="AP119" s="331"/>
      <c r="AQ119" s="423"/>
      <c r="AR119" s="331"/>
    </row>
    <row r="120" spans="1:44" s="126" customFormat="1" ht="125.25" customHeight="1">
      <c r="A120" s="217" t="s">
        <v>173</v>
      </c>
      <c r="B120" s="127" t="s">
        <v>174</v>
      </c>
      <c r="C120" s="127" t="s">
        <v>175</v>
      </c>
      <c r="D120" s="127" t="s">
        <v>176</v>
      </c>
      <c r="E120" s="204" t="s">
        <v>177</v>
      </c>
      <c r="F120" s="201" t="s">
        <v>178</v>
      </c>
      <c r="G120" s="127" t="s">
        <v>179</v>
      </c>
      <c r="H120" s="127" t="s">
        <v>180</v>
      </c>
      <c r="I120" s="143" t="s">
        <v>181</v>
      </c>
      <c r="J120" s="175" t="s">
        <v>577</v>
      </c>
      <c r="K120" s="157" t="s">
        <v>578</v>
      </c>
      <c r="L120" s="191" t="s">
        <v>182</v>
      </c>
      <c r="M120" s="154" t="s">
        <v>183</v>
      </c>
      <c r="N120" s="176" t="s">
        <v>915</v>
      </c>
      <c r="O120" s="154" t="s">
        <v>590</v>
      </c>
      <c r="P120" s="155">
        <v>72</v>
      </c>
      <c r="Q120" s="158">
        <v>0.02</v>
      </c>
      <c r="R120" s="154" t="s">
        <v>591</v>
      </c>
      <c r="S120" s="160" t="s">
        <v>64</v>
      </c>
      <c r="T120" s="629" t="s">
        <v>58</v>
      </c>
      <c r="U120" s="401"/>
      <c r="V120" s="331"/>
      <c r="W120" s="331"/>
      <c r="X120" s="331"/>
      <c r="Y120" s="331"/>
      <c r="Z120" s="331"/>
      <c r="AA120" s="331"/>
      <c r="AB120" s="331"/>
      <c r="AC120" s="331"/>
      <c r="AD120" s="331"/>
      <c r="AE120" s="331"/>
      <c r="AF120" s="331"/>
      <c r="AG120" s="331"/>
      <c r="AH120" s="331"/>
      <c r="AI120" s="331"/>
      <c r="AJ120" s="331"/>
      <c r="AK120" s="331"/>
      <c r="AL120" s="331"/>
      <c r="AM12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0" s="549"/>
      <c r="AO120" s="553"/>
      <c r="AP120" s="331"/>
      <c r="AQ120" s="423"/>
      <c r="AR120" s="331"/>
    </row>
    <row r="121" spans="1:44" s="126" customFormat="1" ht="125.25" customHeight="1">
      <c r="A121" s="217" t="s">
        <v>173</v>
      </c>
      <c r="B121" s="127" t="s">
        <v>174</v>
      </c>
      <c r="C121" s="127" t="s">
        <v>175</v>
      </c>
      <c r="D121" s="127" t="s">
        <v>176</v>
      </c>
      <c r="E121" s="204" t="s">
        <v>177</v>
      </c>
      <c r="F121" s="201" t="s">
        <v>178</v>
      </c>
      <c r="G121" s="127" t="s">
        <v>179</v>
      </c>
      <c r="H121" s="127" t="s">
        <v>180</v>
      </c>
      <c r="I121" s="143" t="s">
        <v>181</v>
      </c>
      <c r="J121" s="175" t="s">
        <v>577</v>
      </c>
      <c r="K121" s="157" t="s">
        <v>578</v>
      </c>
      <c r="L121" s="191" t="s">
        <v>182</v>
      </c>
      <c r="M121" s="154" t="s">
        <v>183</v>
      </c>
      <c r="N121" s="176" t="s">
        <v>915</v>
      </c>
      <c r="O121" s="23" t="s">
        <v>184</v>
      </c>
      <c r="P121" s="155">
        <v>4</v>
      </c>
      <c r="Q121" s="332">
        <v>6.4000000000000001E-2</v>
      </c>
      <c r="R121" s="23" t="s">
        <v>592</v>
      </c>
      <c r="S121" s="160" t="s">
        <v>64</v>
      </c>
      <c r="T121" s="300" t="s">
        <v>58</v>
      </c>
      <c r="U121" s="331"/>
      <c r="V121" s="331"/>
      <c r="W121" s="331"/>
      <c r="X121" s="331"/>
      <c r="Y121" s="331"/>
      <c r="Z121" s="331"/>
      <c r="AA121" s="331"/>
      <c r="AB121" s="331"/>
      <c r="AC121" s="331"/>
      <c r="AD121" s="331"/>
      <c r="AE121" s="331"/>
      <c r="AF121" s="331"/>
      <c r="AG121" s="331"/>
      <c r="AH121" s="331"/>
      <c r="AI121" s="331"/>
      <c r="AJ121" s="331"/>
      <c r="AK121" s="331"/>
      <c r="AL121" s="331"/>
      <c r="AM12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1" s="550">
        <v>7</v>
      </c>
      <c r="AO121" s="553"/>
      <c r="AP121" s="331"/>
      <c r="AQ121" s="423"/>
      <c r="AR121" s="331"/>
    </row>
    <row r="122" spans="1:44" s="126" customFormat="1" ht="125.25" customHeight="1">
      <c r="A122" s="217" t="s">
        <v>173</v>
      </c>
      <c r="B122" s="127" t="s">
        <v>174</v>
      </c>
      <c r="C122" s="127" t="s">
        <v>175</v>
      </c>
      <c r="D122" s="127" t="s">
        <v>176</v>
      </c>
      <c r="E122" s="204" t="s">
        <v>177</v>
      </c>
      <c r="F122" s="201" t="s">
        <v>178</v>
      </c>
      <c r="G122" s="127" t="s">
        <v>179</v>
      </c>
      <c r="H122" s="127" t="s">
        <v>180</v>
      </c>
      <c r="I122" s="143" t="s">
        <v>181</v>
      </c>
      <c r="J122" s="174" t="s">
        <v>593</v>
      </c>
      <c r="K122" s="157" t="s">
        <v>594</v>
      </c>
      <c r="L122" s="191" t="s">
        <v>182</v>
      </c>
      <c r="M122" s="154" t="s">
        <v>183</v>
      </c>
      <c r="N122" s="176" t="s">
        <v>915</v>
      </c>
      <c r="O122" s="23" t="s">
        <v>595</v>
      </c>
      <c r="P122" s="155">
        <v>1</v>
      </c>
      <c r="Q122" s="158">
        <v>0.05</v>
      </c>
      <c r="R122" s="23" t="s">
        <v>596</v>
      </c>
      <c r="S122" s="160" t="s">
        <v>223</v>
      </c>
      <c r="T122" s="300" t="s">
        <v>242</v>
      </c>
      <c r="U122" s="372"/>
      <c r="V122" s="372"/>
      <c r="W122" s="372"/>
      <c r="X122" s="372"/>
      <c r="Y122" s="372"/>
      <c r="Z122" s="372"/>
      <c r="AA122" s="372"/>
      <c r="AB122" s="372"/>
      <c r="AC122" s="372"/>
      <c r="AD122" s="372"/>
      <c r="AE122" s="372"/>
      <c r="AF122" s="372"/>
      <c r="AG122" s="372"/>
      <c r="AH122" s="372"/>
      <c r="AI122" s="372"/>
      <c r="AJ122" s="372"/>
      <c r="AK122" s="372"/>
      <c r="AL122" s="372"/>
      <c r="AM12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2" s="549"/>
      <c r="AO122" s="553"/>
      <c r="AP122" s="331"/>
      <c r="AQ122" s="423"/>
      <c r="AR122" s="331"/>
    </row>
    <row r="123" spans="1:44" s="126" customFormat="1" ht="125.25" customHeight="1">
      <c r="A123" s="217" t="s">
        <v>173</v>
      </c>
      <c r="B123" s="127" t="s">
        <v>174</v>
      </c>
      <c r="C123" s="127" t="s">
        <v>175</v>
      </c>
      <c r="D123" s="127" t="s">
        <v>176</v>
      </c>
      <c r="E123" s="204" t="s">
        <v>177</v>
      </c>
      <c r="F123" s="201" t="s">
        <v>178</v>
      </c>
      <c r="G123" s="127" t="s">
        <v>179</v>
      </c>
      <c r="H123" s="127" t="s">
        <v>180</v>
      </c>
      <c r="I123" s="143" t="s">
        <v>181</v>
      </c>
      <c r="J123" s="174" t="s">
        <v>593</v>
      </c>
      <c r="K123" s="157" t="s">
        <v>594</v>
      </c>
      <c r="L123" s="191" t="s">
        <v>182</v>
      </c>
      <c r="M123" s="154" t="s">
        <v>183</v>
      </c>
      <c r="N123" s="176" t="s">
        <v>915</v>
      </c>
      <c r="O123" s="23" t="s">
        <v>597</v>
      </c>
      <c r="P123" s="155">
        <v>1</v>
      </c>
      <c r="Q123" s="158">
        <v>0.05</v>
      </c>
      <c r="R123" s="23" t="s">
        <v>598</v>
      </c>
      <c r="S123" s="160" t="s">
        <v>217</v>
      </c>
      <c r="T123" s="629" t="s">
        <v>363</v>
      </c>
      <c r="U123" s="401"/>
      <c r="V123" s="331"/>
      <c r="W123" s="331"/>
      <c r="X123" s="331"/>
      <c r="Y123" s="331"/>
      <c r="Z123" s="331"/>
      <c r="AA123" s="331"/>
      <c r="AB123" s="331"/>
      <c r="AC123" s="331"/>
      <c r="AD123" s="331"/>
      <c r="AE123" s="331"/>
      <c r="AF123" s="331"/>
      <c r="AG123" s="331"/>
      <c r="AH123" s="331"/>
      <c r="AI123" s="331"/>
      <c r="AJ123" s="331"/>
      <c r="AK123" s="331"/>
      <c r="AL123" s="331"/>
      <c r="AM12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3" s="549"/>
      <c r="AO123" s="553"/>
      <c r="AP123" s="331"/>
      <c r="AQ123" s="423"/>
      <c r="AR123" s="331"/>
    </row>
    <row r="124" spans="1:44" s="126" customFormat="1" ht="174.75" customHeight="1">
      <c r="A124" s="217" t="s">
        <v>173</v>
      </c>
      <c r="B124" s="127" t="s">
        <v>174</v>
      </c>
      <c r="C124" s="127" t="s">
        <v>175</v>
      </c>
      <c r="D124" s="127" t="s">
        <v>176</v>
      </c>
      <c r="E124" s="204" t="s">
        <v>177</v>
      </c>
      <c r="F124" s="201" t="s">
        <v>178</v>
      </c>
      <c r="G124" s="127" t="s">
        <v>179</v>
      </c>
      <c r="H124" s="127" t="s">
        <v>180</v>
      </c>
      <c r="I124" s="143" t="s">
        <v>181</v>
      </c>
      <c r="J124" s="174" t="s">
        <v>593</v>
      </c>
      <c r="K124" s="157" t="s">
        <v>594</v>
      </c>
      <c r="L124" s="191" t="s">
        <v>182</v>
      </c>
      <c r="M124" s="154" t="s">
        <v>183</v>
      </c>
      <c r="N124" s="176" t="s">
        <v>915</v>
      </c>
      <c r="O124" s="127" t="s">
        <v>599</v>
      </c>
      <c r="P124" s="155">
        <v>1</v>
      </c>
      <c r="Q124" s="158">
        <v>0.05</v>
      </c>
      <c r="R124" s="154" t="s">
        <v>600</v>
      </c>
      <c r="S124" s="160" t="s">
        <v>217</v>
      </c>
      <c r="T124" s="629" t="s">
        <v>601</v>
      </c>
      <c r="U124" s="401"/>
      <c r="V124" s="331"/>
      <c r="W124" s="331"/>
      <c r="X124" s="331"/>
      <c r="Y124" s="331"/>
      <c r="Z124" s="331"/>
      <c r="AA124" s="331"/>
      <c r="AB124" s="331"/>
      <c r="AC124" s="331"/>
      <c r="AD124" s="331"/>
      <c r="AE124" s="331"/>
      <c r="AF124" s="331"/>
      <c r="AG124" s="331"/>
      <c r="AH124" s="331"/>
      <c r="AI124" s="331"/>
      <c r="AJ124" s="331"/>
      <c r="AK124" s="331"/>
      <c r="AL124" s="331"/>
      <c r="AM12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4" s="549"/>
      <c r="AO124" s="553"/>
      <c r="AP124" s="331"/>
      <c r="AQ124" s="423"/>
      <c r="AR124" s="331"/>
    </row>
    <row r="125" spans="1:44" s="126" customFormat="1" ht="125.25" customHeight="1">
      <c r="A125" s="217" t="s">
        <v>173</v>
      </c>
      <c r="B125" s="127" t="s">
        <v>174</v>
      </c>
      <c r="C125" s="127" t="s">
        <v>175</v>
      </c>
      <c r="D125" s="127" t="s">
        <v>176</v>
      </c>
      <c r="E125" s="204" t="s">
        <v>177</v>
      </c>
      <c r="F125" s="201" t="s">
        <v>178</v>
      </c>
      <c r="G125" s="127" t="s">
        <v>179</v>
      </c>
      <c r="H125" s="127" t="s">
        <v>180</v>
      </c>
      <c r="I125" s="143" t="s">
        <v>181</v>
      </c>
      <c r="J125" s="174" t="s">
        <v>593</v>
      </c>
      <c r="K125" s="157" t="s">
        <v>594</v>
      </c>
      <c r="L125" s="191" t="s">
        <v>182</v>
      </c>
      <c r="M125" s="154" t="s">
        <v>183</v>
      </c>
      <c r="N125" s="176" t="s">
        <v>915</v>
      </c>
      <c r="O125" s="23" t="s">
        <v>602</v>
      </c>
      <c r="P125" s="176">
        <v>1</v>
      </c>
      <c r="Q125" s="158">
        <v>0.05</v>
      </c>
      <c r="R125" s="159" t="s">
        <v>603</v>
      </c>
      <c r="S125" s="160" t="s">
        <v>186</v>
      </c>
      <c r="T125" s="300" t="s">
        <v>58</v>
      </c>
      <c r="U125" s="331"/>
      <c r="V125" s="331"/>
      <c r="W125" s="331"/>
      <c r="X125" s="331"/>
      <c r="Y125" s="331"/>
      <c r="Z125" s="331"/>
      <c r="AA125" s="331"/>
      <c r="AB125" s="331"/>
      <c r="AC125" s="331"/>
      <c r="AD125" s="331"/>
      <c r="AE125" s="331"/>
      <c r="AF125" s="331"/>
      <c r="AG125" s="331"/>
      <c r="AH125" s="331"/>
      <c r="AI125" s="331"/>
      <c r="AJ125" s="331"/>
      <c r="AK125" s="331"/>
      <c r="AL125" s="331"/>
      <c r="AM12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5" s="549"/>
      <c r="AO125" s="553"/>
      <c r="AP125" s="331"/>
      <c r="AQ125" s="423"/>
      <c r="AR125" s="331"/>
    </row>
    <row r="126" spans="1:44" s="126" customFormat="1" ht="125.25" customHeight="1">
      <c r="A126" s="217" t="s">
        <v>173</v>
      </c>
      <c r="B126" s="127" t="s">
        <v>174</v>
      </c>
      <c r="C126" s="127" t="s">
        <v>175</v>
      </c>
      <c r="D126" s="127" t="s">
        <v>176</v>
      </c>
      <c r="E126" s="204" t="s">
        <v>177</v>
      </c>
      <c r="F126" s="201" t="s">
        <v>178</v>
      </c>
      <c r="G126" s="127" t="s">
        <v>179</v>
      </c>
      <c r="H126" s="127" t="s">
        <v>180</v>
      </c>
      <c r="I126" s="143" t="s">
        <v>181</v>
      </c>
      <c r="J126" s="174" t="s">
        <v>593</v>
      </c>
      <c r="K126" s="157" t="s">
        <v>594</v>
      </c>
      <c r="L126" s="191" t="s">
        <v>182</v>
      </c>
      <c r="M126" s="154" t="s">
        <v>183</v>
      </c>
      <c r="N126" s="176" t="s">
        <v>915</v>
      </c>
      <c r="O126" s="127" t="s">
        <v>604</v>
      </c>
      <c r="P126" s="127">
        <v>1</v>
      </c>
      <c r="Q126" s="169">
        <v>0.05</v>
      </c>
      <c r="R126" s="127" t="s">
        <v>605</v>
      </c>
      <c r="S126" s="160" t="s">
        <v>242</v>
      </c>
      <c r="T126" s="300" t="s">
        <v>153</v>
      </c>
      <c r="U126" s="331"/>
      <c r="V126" s="331"/>
      <c r="W126" s="331"/>
      <c r="X126" s="331"/>
      <c r="Y126" s="331"/>
      <c r="Z126" s="331"/>
      <c r="AA126" s="331"/>
      <c r="AB126" s="331"/>
      <c r="AC126" s="331"/>
      <c r="AD126" s="331"/>
      <c r="AE126" s="331"/>
      <c r="AF126" s="331"/>
      <c r="AG126" s="331"/>
      <c r="AH126" s="331"/>
      <c r="AI126" s="331"/>
      <c r="AJ126" s="331"/>
      <c r="AK126" s="331"/>
      <c r="AL126" s="331"/>
      <c r="AM12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6" s="549"/>
      <c r="AO126" s="553"/>
      <c r="AP126" s="331"/>
      <c r="AQ126" s="423"/>
      <c r="AR126" s="331"/>
    </row>
    <row r="127" spans="1:44" s="126" customFormat="1" ht="125.25" customHeight="1">
      <c r="A127" s="217" t="s">
        <v>173</v>
      </c>
      <c r="B127" s="127" t="s">
        <v>174</v>
      </c>
      <c r="C127" s="127" t="s">
        <v>175</v>
      </c>
      <c r="D127" s="127" t="s">
        <v>176</v>
      </c>
      <c r="E127" s="204" t="s">
        <v>177</v>
      </c>
      <c r="F127" s="201" t="s">
        <v>178</v>
      </c>
      <c r="G127" s="127" t="s">
        <v>179</v>
      </c>
      <c r="H127" s="127" t="s">
        <v>180</v>
      </c>
      <c r="I127" s="143" t="s">
        <v>181</v>
      </c>
      <c r="J127" s="174" t="s">
        <v>593</v>
      </c>
      <c r="K127" s="157" t="s">
        <v>594</v>
      </c>
      <c r="L127" s="191" t="s">
        <v>182</v>
      </c>
      <c r="M127" s="154" t="s">
        <v>183</v>
      </c>
      <c r="N127" s="176" t="s">
        <v>915</v>
      </c>
      <c r="O127" s="23" t="s">
        <v>184</v>
      </c>
      <c r="P127" s="155">
        <v>4</v>
      </c>
      <c r="Q127" s="332">
        <v>6.4000000000000001E-2</v>
      </c>
      <c r="R127" s="23" t="s">
        <v>592</v>
      </c>
      <c r="S127" s="160" t="s">
        <v>64</v>
      </c>
      <c r="T127" s="629" t="s">
        <v>58</v>
      </c>
      <c r="U127" s="401"/>
      <c r="V127" s="331"/>
      <c r="W127" s="331"/>
      <c r="X127" s="331"/>
      <c r="Y127" s="331"/>
      <c r="Z127" s="331"/>
      <c r="AA127" s="331"/>
      <c r="AB127" s="331"/>
      <c r="AC127" s="331"/>
      <c r="AD127" s="331"/>
      <c r="AE127" s="331"/>
      <c r="AF127" s="331"/>
      <c r="AG127" s="331"/>
      <c r="AH127" s="331"/>
      <c r="AI127" s="331"/>
      <c r="AJ127" s="331"/>
      <c r="AK127" s="331"/>
      <c r="AL127" s="331"/>
      <c r="AM12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7" s="550">
        <v>8</v>
      </c>
      <c r="AO127" s="553"/>
      <c r="AP127" s="331"/>
      <c r="AQ127" s="423"/>
      <c r="AR127" s="331"/>
    </row>
    <row r="128" spans="1:44" s="126" customFormat="1" ht="125.25" customHeight="1">
      <c r="A128" s="217" t="s">
        <v>173</v>
      </c>
      <c r="B128" s="127" t="s">
        <v>174</v>
      </c>
      <c r="C128" s="127" t="s">
        <v>175</v>
      </c>
      <c r="D128" s="127" t="s">
        <v>176</v>
      </c>
      <c r="E128" s="204" t="s">
        <v>177</v>
      </c>
      <c r="F128" s="201" t="s">
        <v>178</v>
      </c>
      <c r="G128" s="127" t="s">
        <v>179</v>
      </c>
      <c r="H128" s="127" t="s">
        <v>180</v>
      </c>
      <c r="I128" s="143" t="s">
        <v>181</v>
      </c>
      <c r="J128" s="174" t="s">
        <v>593</v>
      </c>
      <c r="K128" s="157" t="s">
        <v>594</v>
      </c>
      <c r="L128" s="191" t="s">
        <v>182</v>
      </c>
      <c r="M128" s="154" t="s">
        <v>183</v>
      </c>
      <c r="N128" s="176" t="s">
        <v>915</v>
      </c>
      <c r="O128" s="154" t="s">
        <v>606</v>
      </c>
      <c r="P128" s="155">
        <v>1</v>
      </c>
      <c r="Q128" s="158">
        <v>0.05</v>
      </c>
      <c r="R128" s="154" t="s">
        <v>607</v>
      </c>
      <c r="S128" s="165" t="s">
        <v>223</v>
      </c>
      <c r="T128" s="629" t="s">
        <v>58</v>
      </c>
      <c r="U128" s="401"/>
      <c r="V128" s="331"/>
      <c r="W128" s="331"/>
      <c r="X128" s="331"/>
      <c r="Y128" s="331"/>
      <c r="Z128" s="331"/>
      <c r="AA128" s="331"/>
      <c r="AB128" s="331"/>
      <c r="AC128" s="331"/>
      <c r="AD128" s="331"/>
      <c r="AE128" s="331"/>
      <c r="AF128" s="331"/>
      <c r="AG128" s="331"/>
      <c r="AH128" s="331"/>
      <c r="AI128" s="331"/>
      <c r="AJ128" s="331"/>
      <c r="AK128" s="331"/>
      <c r="AL128" s="331"/>
      <c r="AM12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8" s="549"/>
      <c r="AO128" s="553"/>
      <c r="AP128" s="331"/>
      <c r="AQ128" s="423"/>
      <c r="AR128" s="331"/>
    </row>
    <row r="129" spans="1:44" s="126" customFormat="1" ht="125.25" customHeight="1">
      <c r="A129" s="217" t="s">
        <v>173</v>
      </c>
      <c r="B129" s="127" t="s">
        <v>174</v>
      </c>
      <c r="C129" s="127" t="s">
        <v>175</v>
      </c>
      <c r="D129" s="127" t="s">
        <v>176</v>
      </c>
      <c r="E129" s="204" t="s">
        <v>177</v>
      </c>
      <c r="F129" s="201" t="s">
        <v>178</v>
      </c>
      <c r="G129" s="127" t="s">
        <v>179</v>
      </c>
      <c r="H129" s="127" t="s">
        <v>180</v>
      </c>
      <c r="I129" s="143" t="s">
        <v>181</v>
      </c>
      <c r="J129" s="174" t="s">
        <v>593</v>
      </c>
      <c r="K129" s="157" t="s">
        <v>594</v>
      </c>
      <c r="L129" s="191" t="s">
        <v>182</v>
      </c>
      <c r="M129" s="154" t="s">
        <v>183</v>
      </c>
      <c r="N129" s="176" t="s">
        <v>915</v>
      </c>
      <c r="O129" s="154" t="s">
        <v>608</v>
      </c>
      <c r="P129" s="155">
        <v>2</v>
      </c>
      <c r="Q129" s="169">
        <v>0.05</v>
      </c>
      <c r="R129" s="154" t="s">
        <v>609</v>
      </c>
      <c r="S129" s="165" t="s">
        <v>248</v>
      </c>
      <c r="T129" s="168" t="s">
        <v>78</v>
      </c>
      <c r="U129" s="372"/>
      <c r="V129" s="372"/>
      <c r="W129" s="372"/>
      <c r="X129" s="372"/>
      <c r="Y129" s="372"/>
      <c r="Z129" s="372"/>
      <c r="AA129" s="372"/>
      <c r="AB129" s="372"/>
      <c r="AC129" s="372"/>
      <c r="AD129" s="372"/>
      <c r="AE129" s="372"/>
      <c r="AF129" s="372"/>
      <c r="AG129" s="372"/>
      <c r="AH129" s="372"/>
      <c r="AI129" s="372"/>
      <c r="AJ129" s="372"/>
      <c r="AK129" s="372"/>
      <c r="AL129" s="372"/>
      <c r="AM12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29" s="549"/>
      <c r="AO129" s="553"/>
      <c r="AP129" s="331"/>
      <c r="AQ129" s="423"/>
      <c r="AR129" s="331"/>
    </row>
    <row r="130" spans="1:44" s="126" customFormat="1" ht="125.25" customHeight="1">
      <c r="A130" s="217" t="s">
        <v>173</v>
      </c>
      <c r="B130" s="127" t="s">
        <v>174</v>
      </c>
      <c r="C130" s="127" t="s">
        <v>175</v>
      </c>
      <c r="D130" s="127" t="s">
        <v>176</v>
      </c>
      <c r="E130" s="204" t="s">
        <v>177</v>
      </c>
      <c r="F130" s="201" t="s">
        <v>178</v>
      </c>
      <c r="G130" s="127" t="s">
        <v>179</v>
      </c>
      <c r="H130" s="127" t="s">
        <v>180</v>
      </c>
      <c r="I130" s="143" t="s">
        <v>181</v>
      </c>
      <c r="J130" s="174" t="s">
        <v>593</v>
      </c>
      <c r="K130" s="157" t="s">
        <v>594</v>
      </c>
      <c r="L130" s="191" t="s">
        <v>182</v>
      </c>
      <c r="M130" s="154" t="s">
        <v>183</v>
      </c>
      <c r="N130" s="176" t="s">
        <v>915</v>
      </c>
      <c r="O130" s="154" t="s">
        <v>531</v>
      </c>
      <c r="P130" s="176">
        <v>1</v>
      </c>
      <c r="Q130" s="158">
        <v>0.05</v>
      </c>
      <c r="R130" s="159" t="s">
        <v>532</v>
      </c>
      <c r="S130" s="165" t="s">
        <v>64</v>
      </c>
      <c r="T130" s="168" t="s">
        <v>58</v>
      </c>
      <c r="U130" s="331"/>
      <c r="V130" s="331"/>
      <c r="W130" s="331"/>
      <c r="X130" s="331"/>
      <c r="Y130" s="331"/>
      <c r="Z130" s="331"/>
      <c r="AA130" s="331"/>
      <c r="AB130" s="331"/>
      <c r="AC130" s="331"/>
      <c r="AD130" s="331"/>
      <c r="AE130" s="331"/>
      <c r="AF130" s="331"/>
      <c r="AG130" s="331"/>
      <c r="AH130" s="331"/>
      <c r="AI130" s="331"/>
      <c r="AJ130" s="331"/>
      <c r="AK130" s="331"/>
      <c r="AL130" s="331"/>
      <c r="AM13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30" s="549"/>
      <c r="AO130" s="553"/>
      <c r="AP130" s="331"/>
      <c r="AQ130" s="423"/>
      <c r="AR130" s="331"/>
    </row>
    <row r="131" spans="1:44" s="126" customFormat="1" ht="125.25" customHeight="1">
      <c r="A131" s="217" t="s">
        <v>173</v>
      </c>
      <c r="B131" s="127" t="s">
        <v>174</v>
      </c>
      <c r="C131" s="127" t="s">
        <v>175</v>
      </c>
      <c r="D131" s="127" t="s">
        <v>176</v>
      </c>
      <c r="E131" s="204" t="s">
        <v>177</v>
      </c>
      <c r="F131" s="201" t="s">
        <v>178</v>
      </c>
      <c r="G131" s="127" t="s">
        <v>179</v>
      </c>
      <c r="H131" s="127" t="s">
        <v>180</v>
      </c>
      <c r="I131" s="143" t="s">
        <v>181</v>
      </c>
      <c r="J131" s="174" t="s">
        <v>593</v>
      </c>
      <c r="K131" s="157" t="s">
        <v>594</v>
      </c>
      <c r="L131" s="191" t="s">
        <v>182</v>
      </c>
      <c r="M131" s="154" t="s">
        <v>183</v>
      </c>
      <c r="N131" s="176" t="s">
        <v>915</v>
      </c>
      <c r="O131" s="127" t="s">
        <v>610</v>
      </c>
      <c r="P131" s="176">
        <v>1</v>
      </c>
      <c r="Q131" s="169">
        <v>0.05</v>
      </c>
      <c r="R131" s="127" t="s">
        <v>534</v>
      </c>
      <c r="S131" s="160" t="s">
        <v>217</v>
      </c>
      <c r="T131" s="629" t="s">
        <v>242</v>
      </c>
      <c r="U131" s="401"/>
      <c r="V131" s="331"/>
      <c r="W131" s="331"/>
      <c r="X131" s="331"/>
      <c r="Y131" s="331"/>
      <c r="Z131" s="331"/>
      <c r="AA131" s="331"/>
      <c r="AB131" s="331"/>
      <c r="AC131" s="331"/>
      <c r="AD131" s="331"/>
      <c r="AE131" s="331"/>
      <c r="AF131" s="331"/>
      <c r="AG131" s="331"/>
      <c r="AH131" s="331"/>
      <c r="AI131" s="331"/>
      <c r="AJ131" s="331"/>
      <c r="AK131" s="331"/>
      <c r="AL131" s="331"/>
      <c r="AM13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31" s="549"/>
      <c r="AO131" s="553"/>
      <c r="AP131" s="331"/>
      <c r="AQ131" s="423"/>
      <c r="AR131" s="331"/>
    </row>
    <row r="132" spans="1:44" s="126" customFormat="1" ht="125.25" customHeight="1">
      <c r="A132" s="217" t="s">
        <v>173</v>
      </c>
      <c r="B132" s="127" t="s">
        <v>174</v>
      </c>
      <c r="C132" s="127" t="s">
        <v>175</v>
      </c>
      <c r="D132" s="127" t="s">
        <v>176</v>
      </c>
      <c r="E132" s="204" t="s">
        <v>177</v>
      </c>
      <c r="F132" s="201" t="s">
        <v>178</v>
      </c>
      <c r="G132" s="127" t="s">
        <v>179</v>
      </c>
      <c r="H132" s="127" t="s">
        <v>180</v>
      </c>
      <c r="I132" s="143" t="s">
        <v>181</v>
      </c>
      <c r="J132" s="177" t="s">
        <v>611</v>
      </c>
      <c r="K132" s="157" t="s">
        <v>594</v>
      </c>
      <c r="L132" s="191" t="s">
        <v>182</v>
      </c>
      <c r="M132" s="184" t="s">
        <v>612</v>
      </c>
      <c r="N132" s="176" t="s">
        <v>915</v>
      </c>
      <c r="O132" s="154" t="s">
        <v>613</v>
      </c>
      <c r="P132" s="155">
        <v>1</v>
      </c>
      <c r="Q132" s="158">
        <v>0.05</v>
      </c>
      <c r="R132" s="154" t="s">
        <v>614</v>
      </c>
      <c r="S132" s="160" t="s">
        <v>186</v>
      </c>
      <c r="T132" s="629" t="s">
        <v>186</v>
      </c>
      <c r="U132" s="634" t="s">
        <v>615</v>
      </c>
      <c r="V132" s="334">
        <v>1</v>
      </c>
      <c r="W132" s="334">
        <v>1</v>
      </c>
      <c r="X132" s="334" t="s">
        <v>616</v>
      </c>
      <c r="Y132" s="334" t="s">
        <v>66</v>
      </c>
      <c r="Z132" s="334">
        <v>0</v>
      </c>
      <c r="AA132" s="334" t="s">
        <v>616</v>
      </c>
      <c r="AB132" s="334" t="s">
        <v>66</v>
      </c>
      <c r="AC132" s="334">
        <v>0</v>
      </c>
      <c r="AD132" s="334" t="s">
        <v>616</v>
      </c>
      <c r="AE132" s="334" t="s">
        <v>66</v>
      </c>
      <c r="AF132" s="334">
        <v>0</v>
      </c>
      <c r="AG132" s="334" t="s">
        <v>616</v>
      </c>
      <c r="AH132" s="334" t="s">
        <v>66</v>
      </c>
      <c r="AI132" s="334">
        <v>0</v>
      </c>
      <c r="AJ132" s="334" t="s">
        <v>616</v>
      </c>
      <c r="AK132" s="334" t="s">
        <v>66</v>
      </c>
      <c r="AL132" s="334">
        <v>0</v>
      </c>
      <c r="AM132"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32" s="551" t="s">
        <v>617</v>
      </c>
      <c r="AO132" s="553"/>
      <c r="AP132" s="331"/>
      <c r="AQ132" s="423"/>
      <c r="AR132" s="331"/>
    </row>
    <row r="133" spans="1:44" s="126" customFormat="1" ht="125.25" customHeight="1">
      <c r="A133" s="217" t="s">
        <v>173</v>
      </c>
      <c r="B133" s="127" t="s">
        <v>174</v>
      </c>
      <c r="C133" s="127" t="s">
        <v>175</v>
      </c>
      <c r="D133" s="127" t="s">
        <v>176</v>
      </c>
      <c r="E133" s="204" t="s">
        <v>177</v>
      </c>
      <c r="F133" s="201" t="s">
        <v>178</v>
      </c>
      <c r="G133" s="127" t="s">
        <v>179</v>
      </c>
      <c r="H133" s="127" t="s">
        <v>180</v>
      </c>
      <c r="I133" s="143" t="s">
        <v>181</v>
      </c>
      <c r="J133" s="177" t="s">
        <v>611</v>
      </c>
      <c r="K133" s="157" t="s">
        <v>594</v>
      </c>
      <c r="L133" s="191" t="s">
        <v>182</v>
      </c>
      <c r="M133" s="184" t="s">
        <v>612</v>
      </c>
      <c r="N133" s="176" t="s">
        <v>915</v>
      </c>
      <c r="O133" s="159" t="s">
        <v>618</v>
      </c>
      <c r="P133" s="333">
        <v>1</v>
      </c>
      <c r="Q133" s="158">
        <v>0.15</v>
      </c>
      <c r="R133" s="159" t="s">
        <v>619</v>
      </c>
      <c r="S133" s="160" t="s">
        <v>217</v>
      </c>
      <c r="T133" s="629" t="s">
        <v>58</v>
      </c>
      <c r="U133" s="635"/>
      <c r="V133" s="326"/>
      <c r="W133" s="382">
        <v>0</v>
      </c>
      <c r="X133" s="326"/>
      <c r="Y133" s="346"/>
      <c r="Z133" s="382">
        <v>0</v>
      </c>
      <c r="AA133" s="326" t="s">
        <v>620</v>
      </c>
      <c r="AB133" s="326" t="s">
        <v>621</v>
      </c>
      <c r="AC133" s="382">
        <v>0.38</v>
      </c>
      <c r="AD133" s="355"/>
      <c r="AE133" s="355"/>
      <c r="AF133" s="356">
        <v>0</v>
      </c>
      <c r="AG133" s="355"/>
      <c r="AH133" s="355"/>
      <c r="AI133" s="356">
        <v>0</v>
      </c>
      <c r="AJ133" s="326" t="s">
        <v>622</v>
      </c>
      <c r="AK133" s="346" t="s">
        <v>623</v>
      </c>
      <c r="AL133" s="382">
        <v>0.14000000000000001</v>
      </c>
      <c r="AM133" s="50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0.52</v>
      </c>
      <c r="AN133" s="552" t="s">
        <v>624</v>
      </c>
      <c r="AO133" s="553"/>
      <c r="AP133" s="331"/>
      <c r="AQ133" s="423"/>
      <c r="AR133" s="331"/>
    </row>
    <row r="134" spans="1:44" s="126" customFormat="1" ht="125.25" customHeight="1">
      <c r="A134" s="217" t="s">
        <v>173</v>
      </c>
      <c r="B134" s="127" t="s">
        <v>174</v>
      </c>
      <c r="C134" s="127" t="s">
        <v>175</v>
      </c>
      <c r="D134" s="127" t="s">
        <v>176</v>
      </c>
      <c r="E134" s="204" t="s">
        <v>177</v>
      </c>
      <c r="F134" s="201" t="s">
        <v>178</v>
      </c>
      <c r="G134" s="127" t="s">
        <v>179</v>
      </c>
      <c r="H134" s="127" t="s">
        <v>180</v>
      </c>
      <c r="I134" s="143" t="s">
        <v>181</v>
      </c>
      <c r="J134" s="177" t="s">
        <v>611</v>
      </c>
      <c r="K134" s="157" t="s">
        <v>594</v>
      </c>
      <c r="L134" s="191" t="s">
        <v>182</v>
      </c>
      <c r="M134" s="184" t="s">
        <v>612</v>
      </c>
      <c r="N134" s="176" t="s">
        <v>915</v>
      </c>
      <c r="O134" s="154" t="s">
        <v>625</v>
      </c>
      <c r="P134" s="155">
        <v>1</v>
      </c>
      <c r="Q134" s="158">
        <v>0.05</v>
      </c>
      <c r="R134" s="154" t="s">
        <v>626</v>
      </c>
      <c r="S134" s="160" t="s">
        <v>186</v>
      </c>
      <c r="T134" s="629" t="s">
        <v>186</v>
      </c>
      <c r="U134" s="635" t="s">
        <v>627</v>
      </c>
      <c r="V134" s="347" t="s">
        <v>628</v>
      </c>
      <c r="W134" s="334">
        <v>1</v>
      </c>
      <c r="X134" s="334" t="s">
        <v>616</v>
      </c>
      <c r="Y134" s="334" t="s">
        <v>66</v>
      </c>
      <c r="Z134" s="334">
        <v>0</v>
      </c>
      <c r="AA134" s="334" t="s">
        <v>616</v>
      </c>
      <c r="AB134" s="334" t="s">
        <v>66</v>
      </c>
      <c r="AC134" s="334">
        <v>0</v>
      </c>
      <c r="AD134" s="334" t="s">
        <v>616</v>
      </c>
      <c r="AE134" s="334" t="s">
        <v>66</v>
      </c>
      <c r="AF134" s="334">
        <v>0</v>
      </c>
      <c r="AG134" s="334" t="s">
        <v>616</v>
      </c>
      <c r="AH134" s="334" t="s">
        <v>66</v>
      </c>
      <c r="AI134" s="334">
        <v>0</v>
      </c>
      <c r="AJ134" s="334" t="s">
        <v>616</v>
      </c>
      <c r="AK134" s="334" t="s">
        <v>66</v>
      </c>
      <c r="AL134" s="334">
        <v>0</v>
      </c>
      <c r="AM134"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34" s="551" t="s">
        <v>617</v>
      </c>
      <c r="AO134" s="553"/>
      <c r="AP134" s="331"/>
      <c r="AQ134" s="423"/>
      <c r="AR134" s="331"/>
    </row>
    <row r="135" spans="1:44" s="126" customFormat="1" ht="125.25" customHeight="1">
      <c r="A135" s="217" t="s">
        <v>173</v>
      </c>
      <c r="B135" s="127" t="s">
        <v>174</v>
      </c>
      <c r="C135" s="127" t="s">
        <v>175</v>
      </c>
      <c r="D135" s="127" t="s">
        <v>176</v>
      </c>
      <c r="E135" s="204" t="s">
        <v>177</v>
      </c>
      <c r="F135" s="201" t="s">
        <v>178</v>
      </c>
      <c r="G135" s="127" t="s">
        <v>179</v>
      </c>
      <c r="H135" s="127" t="s">
        <v>180</v>
      </c>
      <c r="I135" s="143" t="s">
        <v>181</v>
      </c>
      <c r="J135" s="177" t="s">
        <v>611</v>
      </c>
      <c r="K135" s="157" t="s">
        <v>594</v>
      </c>
      <c r="L135" s="191" t="s">
        <v>182</v>
      </c>
      <c r="M135" s="184" t="s">
        <v>612</v>
      </c>
      <c r="N135" s="176" t="s">
        <v>915</v>
      </c>
      <c r="O135" s="154" t="s">
        <v>629</v>
      </c>
      <c r="P135" s="176">
        <v>1</v>
      </c>
      <c r="Q135" s="158">
        <v>0.15</v>
      </c>
      <c r="R135" s="154" t="s">
        <v>630</v>
      </c>
      <c r="S135" s="160" t="s">
        <v>217</v>
      </c>
      <c r="T135" s="629" t="s">
        <v>58</v>
      </c>
      <c r="U135" s="326" t="s">
        <v>631</v>
      </c>
      <c r="V135" s="347" t="s">
        <v>632</v>
      </c>
      <c r="W135" s="348">
        <v>0</v>
      </c>
      <c r="X135" s="326" t="s">
        <v>631</v>
      </c>
      <c r="Y135" s="347" t="s">
        <v>633</v>
      </c>
      <c r="Z135" s="348">
        <v>0</v>
      </c>
      <c r="AA135" s="326" t="s">
        <v>631</v>
      </c>
      <c r="AB135" s="347" t="s">
        <v>633</v>
      </c>
      <c r="AC135" s="348">
        <v>0.25</v>
      </c>
      <c r="AD135" s="326" t="s">
        <v>631</v>
      </c>
      <c r="AE135" s="347" t="s">
        <v>633</v>
      </c>
      <c r="AF135" s="334">
        <v>0</v>
      </c>
      <c r="AG135" s="326" t="s">
        <v>631</v>
      </c>
      <c r="AH135" s="347" t="s">
        <v>633</v>
      </c>
      <c r="AI135" s="334">
        <v>0</v>
      </c>
      <c r="AJ135" s="334" t="s">
        <v>634</v>
      </c>
      <c r="AK135" s="347" t="s">
        <v>633</v>
      </c>
      <c r="AL135" s="348">
        <v>0.25</v>
      </c>
      <c r="AM135"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0.5</v>
      </c>
      <c r="AN135" s="554" t="s">
        <v>635</v>
      </c>
      <c r="AO135" s="513"/>
      <c r="AP135" s="331"/>
      <c r="AQ135" s="423"/>
      <c r="AR135" s="331"/>
    </row>
    <row r="136" spans="1:44" s="126" customFormat="1" ht="125.25" customHeight="1">
      <c r="A136" s="217" t="s">
        <v>173</v>
      </c>
      <c r="B136" s="127" t="s">
        <v>174</v>
      </c>
      <c r="C136" s="127" t="s">
        <v>175</v>
      </c>
      <c r="D136" s="127" t="s">
        <v>176</v>
      </c>
      <c r="E136" s="204" t="s">
        <v>177</v>
      </c>
      <c r="F136" s="201" t="s">
        <v>178</v>
      </c>
      <c r="G136" s="127" t="s">
        <v>179</v>
      </c>
      <c r="H136" s="127" t="s">
        <v>180</v>
      </c>
      <c r="I136" s="143" t="s">
        <v>181</v>
      </c>
      <c r="J136" s="177" t="s">
        <v>611</v>
      </c>
      <c r="K136" s="157" t="s">
        <v>594</v>
      </c>
      <c r="L136" s="191" t="s">
        <v>182</v>
      </c>
      <c r="M136" s="184" t="s">
        <v>612</v>
      </c>
      <c r="N136" s="176" t="s">
        <v>915</v>
      </c>
      <c r="O136" s="154" t="s">
        <v>636</v>
      </c>
      <c r="P136" s="155">
        <v>1</v>
      </c>
      <c r="Q136" s="158">
        <v>0.05</v>
      </c>
      <c r="R136" s="154" t="s">
        <v>637</v>
      </c>
      <c r="S136" s="160" t="s">
        <v>186</v>
      </c>
      <c r="T136" s="300" t="s">
        <v>186</v>
      </c>
      <c r="U136" s="335" t="s">
        <v>638</v>
      </c>
      <c r="V136" s="347" t="s">
        <v>639</v>
      </c>
      <c r="W136" s="334">
        <v>1</v>
      </c>
      <c r="X136" s="334" t="s">
        <v>616</v>
      </c>
      <c r="Y136" s="347" t="s">
        <v>640</v>
      </c>
      <c r="Z136" s="334">
        <v>0</v>
      </c>
      <c r="AA136" s="334" t="s">
        <v>616</v>
      </c>
      <c r="AB136" s="350" t="s">
        <v>641</v>
      </c>
      <c r="AC136" s="334">
        <v>0</v>
      </c>
      <c r="AD136" s="334" t="s">
        <v>616</v>
      </c>
      <c r="AE136" s="350" t="s">
        <v>641</v>
      </c>
      <c r="AF136" s="334"/>
      <c r="AG136" s="334" t="s">
        <v>616</v>
      </c>
      <c r="AH136" s="350" t="s">
        <v>641</v>
      </c>
      <c r="AI136" s="334">
        <v>0</v>
      </c>
      <c r="AJ136" s="334" t="s">
        <v>616</v>
      </c>
      <c r="AK136" s="350" t="s">
        <v>641</v>
      </c>
      <c r="AL136" s="334">
        <v>0</v>
      </c>
      <c r="AM136"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36" s="527" t="s">
        <v>617</v>
      </c>
      <c r="AO136" s="513"/>
      <c r="AP136" s="331"/>
      <c r="AQ136" s="423"/>
      <c r="AR136" s="331"/>
    </row>
    <row r="137" spans="1:44" s="126" customFormat="1" ht="183" customHeight="1">
      <c r="A137" s="217" t="s">
        <v>173</v>
      </c>
      <c r="B137" s="127" t="s">
        <v>174</v>
      </c>
      <c r="C137" s="127" t="s">
        <v>175</v>
      </c>
      <c r="D137" s="127" t="s">
        <v>176</v>
      </c>
      <c r="E137" s="204" t="s">
        <v>177</v>
      </c>
      <c r="F137" s="201" t="s">
        <v>178</v>
      </c>
      <c r="G137" s="127" t="s">
        <v>179</v>
      </c>
      <c r="H137" s="127" t="s">
        <v>180</v>
      </c>
      <c r="I137" s="143" t="s">
        <v>181</v>
      </c>
      <c r="J137" s="177" t="s">
        <v>611</v>
      </c>
      <c r="K137" s="157" t="s">
        <v>594</v>
      </c>
      <c r="L137" s="191" t="s">
        <v>182</v>
      </c>
      <c r="M137" s="184" t="s">
        <v>612</v>
      </c>
      <c r="N137" s="176" t="s">
        <v>915</v>
      </c>
      <c r="O137" s="154" t="s">
        <v>642</v>
      </c>
      <c r="P137" s="176">
        <v>1</v>
      </c>
      <c r="Q137" s="158">
        <v>0.15</v>
      </c>
      <c r="R137" s="154" t="s">
        <v>643</v>
      </c>
      <c r="S137" s="160" t="s">
        <v>217</v>
      </c>
      <c r="T137" s="300" t="s">
        <v>58</v>
      </c>
      <c r="U137" s="326" t="s">
        <v>644</v>
      </c>
      <c r="V137" s="347" t="s">
        <v>645</v>
      </c>
      <c r="W137" s="348">
        <v>0</v>
      </c>
      <c r="X137" s="326" t="s">
        <v>644</v>
      </c>
      <c r="Y137" s="347" t="s">
        <v>645</v>
      </c>
      <c r="Z137" s="348"/>
      <c r="AA137" s="326" t="s">
        <v>644</v>
      </c>
      <c r="AB137" s="347" t="s">
        <v>645</v>
      </c>
      <c r="AC137" s="348">
        <v>0.5</v>
      </c>
      <c r="AD137" s="326" t="s">
        <v>644</v>
      </c>
      <c r="AE137" s="347" t="s">
        <v>645</v>
      </c>
      <c r="AF137" s="334">
        <v>0</v>
      </c>
      <c r="AG137" s="326" t="s">
        <v>644</v>
      </c>
      <c r="AH137" s="347" t="s">
        <v>645</v>
      </c>
      <c r="AI137" s="334">
        <v>0</v>
      </c>
      <c r="AJ137" s="334" t="s">
        <v>646</v>
      </c>
      <c r="AK137" s="347" t="s">
        <v>645</v>
      </c>
      <c r="AL137" s="348">
        <v>0.25</v>
      </c>
      <c r="AM137"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0.75</v>
      </c>
      <c r="AN137" s="528" t="s">
        <v>647</v>
      </c>
      <c r="AO137" s="513"/>
      <c r="AP137" s="331"/>
      <c r="AQ137" s="423"/>
      <c r="AR137" s="331"/>
    </row>
    <row r="138" spans="1:44" s="126" customFormat="1" ht="125.25" customHeight="1">
      <c r="A138" s="217" t="s">
        <v>173</v>
      </c>
      <c r="B138" s="127" t="s">
        <v>174</v>
      </c>
      <c r="C138" s="127" t="s">
        <v>175</v>
      </c>
      <c r="D138" s="127" t="s">
        <v>176</v>
      </c>
      <c r="E138" s="204" t="s">
        <v>177</v>
      </c>
      <c r="F138" s="201" t="s">
        <v>178</v>
      </c>
      <c r="G138" s="127" t="s">
        <v>179</v>
      </c>
      <c r="H138" s="127" t="s">
        <v>180</v>
      </c>
      <c r="I138" s="143" t="s">
        <v>181</v>
      </c>
      <c r="J138" s="177" t="s">
        <v>611</v>
      </c>
      <c r="K138" s="157" t="s">
        <v>594</v>
      </c>
      <c r="L138" s="191" t="s">
        <v>182</v>
      </c>
      <c r="M138" s="184" t="s">
        <v>612</v>
      </c>
      <c r="N138" s="176" t="s">
        <v>915</v>
      </c>
      <c r="O138" s="154" t="s">
        <v>648</v>
      </c>
      <c r="P138" s="155">
        <v>1</v>
      </c>
      <c r="Q138" s="158">
        <v>0.05</v>
      </c>
      <c r="R138" s="154" t="s">
        <v>649</v>
      </c>
      <c r="S138" s="160" t="s">
        <v>186</v>
      </c>
      <c r="T138" s="629" t="s">
        <v>186</v>
      </c>
      <c r="U138" s="636" t="s">
        <v>650</v>
      </c>
      <c r="V138" s="347" t="s">
        <v>651</v>
      </c>
      <c r="W138" s="334">
        <v>1</v>
      </c>
      <c r="X138" s="334" t="s">
        <v>616</v>
      </c>
      <c r="Y138" s="334"/>
      <c r="Z138" s="334">
        <v>0</v>
      </c>
      <c r="AA138" s="334" t="s">
        <v>616</v>
      </c>
      <c r="AB138" s="334"/>
      <c r="AC138" s="334">
        <v>0</v>
      </c>
      <c r="AD138" s="334" t="s">
        <v>616</v>
      </c>
      <c r="AE138" s="334"/>
      <c r="AF138" s="334">
        <v>0</v>
      </c>
      <c r="AG138" s="334" t="s">
        <v>616</v>
      </c>
      <c r="AH138" s="334"/>
      <c r="AI138" s="334">
        <v>0</v>
      </c>
      <c r="AJ138" s="334" t="s">
        <v>616</v>
      </c>
      <c r="AK138" s="334"/>
      <c r="AL138" s="334">
        <v>0</v>
      </c>
      <c r="AM138" s="509">
        <v>1</v>
      </c>
      <c r="AN138" s="527" t="s">
        <v>617</v>
      </c>
      <c r="AO138" s="513"/>
      <c r="AP138" s="331"/>
      <c r="AQ138" s="423"/>
      <c r="AR138" s="331"/>
    </row>
    <row r="139" spans="1:44" s="126" customFormat="1" ht="125.25" customHeight="1">
      <c r="A139" s="217" t="s">
        <v>173</v>
      </c>
      <c r="B139" s="127" t="s">
        <v>174</v>
      </c>
      <c r="C139" s="127" t="s">
        <v>175</v>
      </c>
      <c r="D139" s="127" t="s">
        <v>176</v>
      </c>
      <c r="E139" s="204" t="s">
        <v>177</v>
      </c>
      <c r="F139" s="201" t="s">
        <v>178</v>
      </c>
      <c r="G139" s="127" t="s">
        <v>179</v>
      </c>
      <c r="H139" s="127" t="s">
        <v>180</v>
      </c>
      <c r="I139" s="143" t="s">
        <v>181</v>
      </c>
      <c r="J139" s="177" t="s">
        <v>611</v>
      </c>
      <c r="K139" s="157" t="s">
        <v>594</v>
      </c>
      <c r="L139" s="191" t="s">
        <v>182</v>
      </c>
      <c r="M139" s="184" t="s">
        <v>612</v>
      </c>
      <c r="N139" s="176" t="s">
        <v>915</v>
      </c>
      <c r="O139" s="154" t="s">
        <v>652</v>
      </c>
      <c r="P139" s="176">
        <v>1</v>
      </c>
      <c r="Q139" s="158">
        <v>0.15</v>
      </c>
      <c r="R139" s="154" t="s">
        <v>653</v>
      </c>
      <c r="S139" s="160" t="s">
        <v>217</v>
      </c>
      <c r="T139" s="629" t="s">
        <v>58</v>
      </c>
      <c r="U139" s="401"/>
      <c r="V139" s="334"/>
      <c r="W139" s="334"/>
      <c r="X139" s="334"/>
      <c r="Y139" s="334"/>
      <c r="Z139" s="334"/>
      <c r="AA139" s="334" t="s">
        <v>631</v>
      </c>
      <c r="AB139" s="347" t="s">
        <v>654</v>
      </c>
      <c r="AC139" s="348">
        <v>0.25</v>
      </c>
      <c r="AD139" s="334"/>
      <c r="AE139" s="334"/>
      <c r="AF139" s="334"/>
      <c r="AG139" s="334"/>
      <c r="AH139" s="334"/>
      <c r="AI139" s="334"/>
      <c r="AJ139" s="334" t="s">
        <v>655</v>
      </c>
      <c r="AK139" s="347" t="s">
        <v>656</v>
      </c>
      <c r="AL139" s="348">
        <v>0.33</v>
      </c>
      <c r="AM139"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0.58000000000000007</v>
      </c>
      <c r="AN139" s="528" t="s">
        <v>657</v>
      </c>
      <c r="AO139" s="513"/>
      <c r="AP139" s="331"/>
      <c r="AQ139" s="423"/>
      <c r="AR139" s="331"/>
    </row>
    <row r="140" spans="1:44" s="126" customFormat="1" ht="125.25" customHeight="1">
      <c r="A140" s="217" t="s">
        <v>173</v>
      </c>
      <c r="B140" s="127" t="s">
        <v>174</v>
      </c>
      <c r="C140" s="127" t="s">
        <v>175</v>
      </c>
      <c r="D140" s="127" t="s">
        <v>176</v>
      </c>
      <c r="E140" s="204" t="s">
        <v>177</v>
      </c>
      <c r="F140" s="201" t="s">
        <v>178</v>
      </c>
      <c r="G140" s="127" t="s">
        <v>179</v>
      </c>
      <c r="H140" s="127" t="s">
        <v>180</v>
      </c>
      <c r="I140" s="143" t="s">
        <v>181</v>
      </c>
      <c r="J140" s="177" t="s">
        <v>611</v>
      </c>
      <c r="K140" s="157" t="s">
        <v>594</v>
      </c>
      <c r="L140" s="191" t="s">
        <v>182</v>
      </c>
      <c r="M140" s="184" t="s">
        <v>612</v>
      </c>
      <c r="N140" s="176" t="s">
        <v>915</v>
      </c>
      <c r="O140" s="154" t="s">
        <v>658</v>
      </c>
      <c r="P140" s="155">
        <v>1</v>
      </c>
      <c r="Q140" s="158">
        <v>0.05</v>
      </c>
      <c r="R140" s="154" t="s">
        <v>659</v>
      </c>
      <c r="S140" s="165" t="s">
        <v>217</v>
      </c>
      <c r="T140" s="168" t="s">
        <v>64</v>
      </c>
      <c r="U140" s="335" t="s">
        <v>660</v>
      </c>
      <c r="V140" s="334"/>
      <c r="W140" s="334"/>
      <c r="X140" s="335" t="s">
        <v>660</v>
      </c>
      <c r="Y140" s="334"/>
      <c r="Z140" s="334"/>
      <c r="AA140" s="335" t="s">
        <v>661</v>
      </c>
      <c r="AB140" s="347" t="s">
        <v>662</v>
      </c>
      <c r="AC140" s="348">
        <v>0.9</v>
      </c>
      <c r="AD140" s="335" t="s">
        <v>660</v>
      </c>
      <c r="AE140" s="334"/>
      <c r="AF140" s="334"/>
      <c r="AG140" s="335" t="s">
        <v>660</v>
      </c>
      <c r="AH140" s="334"/>
      <c r="AI140" s="334"/>
      <c r="AJ140" s="334" t="s">
        <v>663</v>
      </c>
      <c r="AK140" s="347" t="s">
        <v>664</v>
      </c>
      <c r="AL140" s="348">
        <v>0.05</v>
      </c>
      <c r="AM140"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0.95000000000000007</v>
      </c>
      <c r="AN140" s="529" t="s">
        <v>665</v>
      </c>
      <c r="AO140" s="513"/>
      <c r="AP140" s="331"/>
      <c r="AQ140" s="423"/>
      <c r="AR140" s="331"/>
    </row>
    <row r="141" spans="1:44" s="126" customFormat="1" ht="125.25" customHeight="1">
      <c r="A141" s="217" t="s">
        <v>173</v>
      </c>
      <c r="B141" s="127" t="s">
        <v>174</v>
      </c>
      <c r="C141" s="127" t="s">
        <v>175</v>
      </c>
      <c r="D141" s="127" t="s">
        <v>176</v>
      </c>
      <c r="E141" s="204" t="s">
        <v>177</v>
      </c>
      <c r="F141" s="201" t="s">
        <v>178</v>
      </c>
      <c r="G141" s="127" t="s">
        <v>179</v>
      </c>
      <c r="H141" s="127" t="s">
        <v>180</v>
      </c>
      <c r="I141" s="143" t="s">
        <v>181</v>
      </c>
      <c r="J141" s="177" t="s">
        <v>611</v>
      </c>
      <c r="K141" s="157" t="s">
        <v>594</v>
      </c>
      <c r="L141" s="191" t="s">
        <v>182</v>
      </c>
      <c r="M141" s="184" t="s">
        <v>612</v>
      </c>
      <c r="N141" s="176" t="s">
        <v>915</v>
      </c>
      <c r="O141" s="154" t="s">
        <v>666</v>
      </c>
      <c r="P141" s="155">
        <v>1</v>
      </c>
      <c r="Q141" s="158">
        <v>0.1</v>
      </c>
      <c r="R141" s="154" t="s">
        <v>667</v>
      </c>
      <c r="S141" s="160" t="s">
        <v>64</v>
      </c>
      <c r="T141" s="300" t="s">
        <v>220</v>
      </c>
      <c r="U141" s="372"/>
      <c r="V141" s="345"/>
      <c r="W141" s="345"/>
      <c r="X141" s="345"/>
      <c r="Y141" s="345"/>
      <c r="Z141" s="345"/>
      <c r="AA141" s="345" t="s">
        <v>668</v>
      </c>
      <c r="AB141" s="352" t="s">
        <v>669</v>
      </c>
      <c r="AC141" s="383">
        <v>0.25</v>
      </c>
      <c r="AD141" s="345"/>
      <c r="AE141" s="345"/>
      <c r="AF141" s="345"/>
      <c r="AG141" s="345"/>
      <c r="AH141" s="345"/>
      <c r="AI141" s="345"/>
      <c r="AJ141" s="345" t="s">
        <v>670</v>
      </c>
      <c r="AK141" s="352" t="s">
        <v>671</v>
      </c>
      <c r="AL141" s="383">
        <v>0.25</v>
      </c>
      <c r="AM141"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0.5</v>
      </c>
      <c r="AN141" s="528" t="s">
        <v>672</v>
      </c>
      <c r="AO141" s="513"/>
      <c r="AP141" s="331"/>
      <c r="AQ141" s="423"/>
      <c r="AR141" s="331"/>
    </row>
    <row r="142" spans="1:44" s="126" customFormat="1" ht="125.25" customHeight="1">
      <c r="A142" s="217" t="s">
        <v>173</v>
      </c>
      <c r="B142" s="127" t="s">
        <v>174</v>
      </c>
      <c r="C142" s="127" t="s">
        <v>175</v>
      </c>
      <c r="D142" s="127" t="s">
        <v>176</v>
      </c>
      <c r="E142" s="204" t="s">
        <v>177</v>
      </c>
      <c r="F142" s="201" t="s">
        <v>178</v>
      </c>
      <c r="G142" s="127" t="s">
        <v>179</v>
      </c>
      <c r="H142" s="127" t="s">
        <v>180</v>
      </c>
      <c r="I142" s="143" t="s">
        <v>181</v>
      </c>
      <c r="J142" s="177" t="s">
        <v>611</v>
      </c>
      <c r="K142" s="157" t="s">
        <v>594</v>
      </c>
      <c r="L142" s="191" t="s">
        <v>182</v>
      </c>
      <c r="M142" s="184" t="s">
        <v>612</v>
      </c>
      <c r="N142" s="176" t="s">
        <v>915</v>
      </c>
      <c r="O142" s="154" t="s">
        <v>673</v>
      </c>
      <c r="P142" s="155">
        <v>1</v>
      </c>
      <c r="Q142" s="158">
        <v>0.05</v>
      </c>
      <c r="R142" s="159" t="s">
        <v>674</v>
      </c>
      <c r="S142" s="165" t="s">
        <v>217</v>
      </c>
      <c r="T142" s="630" t="s">
        <v>220</v>
      </c>
      <c r="U142" s="401"/>
      <c r="V142" s="334"/>
      <c r="W142" s="334">
        <v>0</v>
      </c>
      <c r="X142" s="334"/>
      <c r="Y142" s="334"/>
      <c r="Z142" s="334">
        <v>0</v>
      </c>
      <c r="AA142" s="334"/>
      <c r="AB142" s="334"/>
      <c r="AC142" s="334">
        <v>0</v>
      </c>
      <c r="AD142" s="334"/>
      <c r="AE142" s="334"/>
      <c r="AF142" s="334">
        <v>0</v>
      </c>
      <c r="AG142" s="334"/>
      <c r="AH142" s="334"/>
      <c r="AI142" s="334">
        <v>0</v>
      </c>
      <c r="AJ142" s="334" t="s">
        <v>675</v>
      </c>
      <c r="AK142" s="334" t="s">
        <v>66</v>
      </c>
      <c r="AL142" s="334">
        <v>0</v>
      </c>
      <c r="AM142"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42" s="529" t="s">
        <v>676</v>
      </c>
      <c r="AO142" s="513"/>
      <c r="AP142" s="331"/>
      <c r="AQ142" s="423"/>
      <c r="AR142" s="331"/>
    </row>
    <row r="143" spans="1:44" s="126" customFormat="1" ht="125.25" customHeight="1">
      <c r="A143" s="217" t="s">
        <v>173</v>
      </c>
      <c r="B143" s="127" t="s">
        <v>174</v>
      </c>
      <c r="C143" s="127" t="s">
        <v>175</v>
      </c>
      <c r="D143" s="127" t="s">
        <v>176</v>
      </c>
      <c r="E143" s="204" t="s">
        <v>177</v>
      </c>
      <c r="F143" s="201" t="s">
        <v>178</v>
      </c>
      <c r="G143" s="127" t="s">
        <v>179</v>
      </c>
      <c r="H143" s="127" t="s">
        <v>180</v>
      </c>
      <c r="I143" s="143" t="s">
        <v>181</v>
      </c>
      <c r="J143" s="177" t="s">
        <v>611</v>
      </c>
      <c r="K143" s="157" t="s">
        <v>594</v>
      </c>
      <c r="L143" s="191" t="s">
        <v>182</v>
      </c>
      <c r="M143" s="154" t="s">
        <v>183</v>
      </c>
      <c r="N143" s="176" t="s">
        <v>915</v>
      </c>
      <c r="O143" s="156" t="s">
        <v>184</v>
      </c>
      <c r="P143" s="155">
        <v>4</v>
      </c>
      <c r="Q143" s="332">
        <v>6.4000000000000001E-2</v>
      </c>
      <c r="R143" s="159" t="s">
        <v>592</v>
      </c>
      <c r="S143" s="160" t="s">
        <v>64</v>
      </c>
      <c r="T143" s="300" t="s">
        <v>58</v>
      </c>
      <c r="U143" s="353" t="s">
        <v>677</v>
      </c>
      <c r="V143" s="334"/>
      <c r="W143" s="334"/>
      <c r="X143" s="353" t="s">
        <v>677</v>
      </c>
      <c r="Y143" s="334"/>
      <c r="Z143" s="334"/>
      <c r="AA143" s="334" t="s">
        <v>678</v>
      </c>
      <c r="AB143" s="348" t="s">
        <v>679</v>
      </c>
      <c r="AC143" s="384">
        <v>1</v>
      </c>
      <c r="AD143" s="384" t="s">
        <v>677</v>
      </c>
      <c r="AE143" s="334"/>
      <c r="AF143" s="334"/>
      <c r="AG143" s="353" t="s">
        <v>677</v>
      </c>
      <c r="AH143" s="334"/>
      <c r="AI143" s="334"/>
      <c r="AJ143" s="334" t="s">
        <v>680</v>
      </c>
      <c r="AK143" s="334" t="s">
        <v>681</v>
      </c>
      <c r="AL143" s="385">
        <v>1</v>
      </c>
      <c r="AM143" s="50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143" s="530">
        <f>SUM(Tabla3[[#This Row],[TOTAL AVANCE CUANTITATIVO MARZO]]+Tabla3[[#This Row],[TOTAL AVANCE CUANTITATIVO JUNIO]])</f>
        <v>2</v>
      </c>
      <c r="AO143" s="513"/>
      <c r="AP143" s="331"/>
      <c r="AQ143" s="423"/>
      <c r="AR143" s="331"/>
    </row>
    <row r="144" spans="1:44" s="126" customFormat="1" ht="125.25" customHeight="1">
      <c r="A144" s="217" t="s">
        <v>173</v>
      </c>
      <c r="B144" s="127" t="s">
        <v>174</v>
      </c>
      <c r="C144" s="127" t="s">
        <v>175</v>
      </c>
      <c r="D144" s="127" t="s">
        <v>176</v>
      </c>
      <c r="E144" s="204" t="s">
        <v>177</v>
      </c>
      <c r="F144" s="201" t="s">
        <v>178</v>
      </c>
      <c r="G144" s="127" t="s">
        <v>179</v>
      </c>
      <c r="H144" s="127" t="s">
        <v>180</v>
      </c>
      <c r="I144" s="143" t="s">
        <v>181</v>
      </c>
      <c r="J144" s="177" t="s">
        <v>611</v>
      </c>
      <c r="K144" s="157" t="s">
        <v>594</v>
      </c>
      <c r="L144" s="191" t="s">
        <v>182</v>
      </c>
      <c r="M144" s="154" t="s">
        <v>183</v>
      </c>
      <c r="N144" s="176" t="s">
        <v>915</v>
      </c>
      <c r="O144" s="154" t="s">
        <v>531</v>
      </c>
      <c r="P144" s="176">
        <v>1</v>
      </c>
      <c r="Q144" s="158">
        <v>0.05</v>
      </c>
      <c r="R144" s="159" t="s">
        <v>532</v>
      </c>
      <c r="S144" s="165" t="s">
        <v>64</v>
      </c>
      <c r="T144" s="168" t="s">
        <v>58</v>
      </c>
      <c r="U144" s="331"/>
      <c r="V144" s="334"/>
      <c r="W144" s="334"/>
      <c r="X144" s="334"/>
      <c r="Y144" s="334"/>
      <c r="Z144" s="334"/>
      <c r="AA144" s="334" t="s">
        <v>682</v>
      </c>
      <c r="AB144" s="354" t="s">
        <v>669</v>
      </c>
      <c r="AC144" s="348">
        <v>0</v>
      </c>
      <c r="AD144" s="334"/>
      <c r="AE144" s="334"/>
      <c r="AF144" s="334"/>
      <c r="AG144" s="334"/>
      <c r="AH144" s="334"/>
      <c r="AI144" s="334"/>
      <c r="AJ144" s="334" t="s">
        <v>683</v>
      </c>
      <c r="AK144" s="334" t="s">
        <v>671</v>
      </c>
      <c r="AL144" s="348">
        <v>0</v>
      </c>
      <c r="AM144" s="499">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44" s="529" t="s">
        <v>684</v>
      </c>
      <c r="AO144" s="513"/>
      <c r="AP144" s="331"/>
      <c r="AQ144" s="423"/>
      <c r="AR144" s="331"/>
    </row>
    <row r="145" spans="1:44" s="126" customFormat="1" ht="179.25" customHeight="1">
      <c r="A145" s="217" t="s">
        <v>173</v>
      </c>
      <c r="B145" s="127" t="s">
        <v>174</v>
      </c>
      <c r="C145" s="127" t="s">
        <v>175</v>
      </c>
      <c r="D145" s="127" t="s">
        <v>176</v>
      </c>
      <c r="E145" s="204" t="s">
        <v>177</v>
      </c>
      <c r="F145" s="201" t="s">
        <v>178</v>
      </c>
      <c r="G145" s="127" t="s">
        <v>179</v>
      </c>
      <c r="H145" s="127" t="s">
        <v>180</v>
      </c>
      <c r="I145" s="143" t="s">
        <v>181</v>
      </c>
      <c r="J145" s="177" t="s">
        <v>611</v>
      </c>
      <c r="K145" s="157" t="s">
        <v>594</v>
      </c>
      <c r="L145" s="191" t="s">
        <v>182</v>
      </c>
      <c r="M145" s="154" t="s">
        <v>183</v>
      </c>
      <c r="N145" s="176" t="s">
        <v>915</v>
      </c>
      <c r="O145" s="127" t="s">
        <v>685</v>
      </c>
      <c r="P145" s="176">
        <v>1</v>
      </c>
      <c r="Q145" s="169">
        <v>0.05</v>
      </c>
      <c r="R145" s="127" t="s">
        <v>534</v>
      </c>
      <c r="S145" s="160" t="s">
        <v>217</v>
      </c>
      <c r="T145" s="629" t="s">
        <v>242</v>
      </c>
      <c r="U145" s="401"/>
      <c r="V145" s="334"/>
      <c r="W145" s="334"/>
      <c r="X145" s="334"/>
      <c r="Y145" s="334"/>
      <c r="Z145" s="334"/>
      <c r="AA145" s="334" t="s">
        <v>686</v>
      </c>
      <c r="AB145" s="334" t="s">
        <v>679</v>
      </c>
      <c r="AC145" s="348">
        <v>0.25</v>
      </c>
      <c r="AD145" s="334"/>
      <c r="AE145" s="334"/>
      <c r="AF145" s="334"/>
      <c r="AG145" s="334"/>
      <c r="AH145" s="334"/>
      <c r="AI145" s="334"/>
      <c r="AJ145" s="334" t="s">
        <v>687</v>
      </c>
      <c r="AK145" s="334" t="s">
        <v>681</v>
      </c>
      <c r="AL145" s="348">
        <v>0.25</v>
      </c>
      <c r="AM145" s="499">
        <f>SUM(Tabla3[[#This Row],[TOTAL AVANCE CUANTITATIVO MARZO]]+Tabla3[[#This Row],[TOTAL AVANCE CUANTITATIVO JUNIO]])</f>
        <v>0.5</v>
      </c>
      <c r="AN145" s="529" t="s">
        <v>688</v>
      </c>
      <c r="AO145" s="513"/>
      <c r="AP145" s="331"/>
      <c r="AQ145" s="423"/>
      <c r="AR145" s="331"/>
    </row>
    <row r="146" spans="1:44" s="126" customFormat="1" ht="409.5" customHeight="1">
      <c r="A146" s="217" t="s">
        <v>173</v>
      </c>
      <c r="B146" s="127" t="s">
        <v>174</v>
      </c>
      <c r="C146" s="127" t="s">
        <v>175</v>
      </c>
      <c r="D146" s="127" t="s">
        <v>176</v>
      </c>
      <c r="E146" s="204" t="s">
        <v>177</v>
      </c>
      <c r="F146" s="201" t="s">
        <v>178</v>
      </c>
      <c r="G146" s="127" t="s">
        <v>179</v>
      </c>
      <c r="H146" s="127" t="s">
        <v>180</v>
      </c>
      <c r="I146" s="143" t="s">
        <v>181</v>
      </c>
      <c r="J146" s="178" t="s">
        <v>689</v>
      </c>
      <c r="K146" s="157" t="s">
        <v>578</v>
      </c>
      <c r="L146" s="191" t="s">
        <v>182</v>
      </c>
      <c r="M146" s="154" t="s">
        <v>183</v>
      </c>
      <c r="N146" s="176" t="s">
        <v>915</v>
      </c>
      <c r="O146" s="154" t="s">
        <v>690</v>
      </c>
      <c r="P146" s="155">
        <v>5</v>
      </c>
      <c r="Q146" s="158">
        <v>0.02</v>
      </c>
      <c r="R146" s="154" t="s">
        <v>691</v>
      </c>
      <c r="S146" s="160" t="s">
        <v>64</v>
      </c>
      <c r="T146" s="629" t="s">
        <v>78</v>
      </c>
      <c r="U146" s="637"/>
      <c r="V146" s="357"/>
      <c r="W146" s="357"/>
      <c r="X146" s="357"/>
      <c r="Y146" s="357"/>
      <c r="Z146" s="357"/>
      <c r="AA146" s="357" t="s">
        <v>692</v>
      </c>
      <c r="AB146" s="397" t="s">
        <v>693</v>
      </c>
      <c r="AC146" s="357">
        <v>1</v>
      </c>
      <c r="AD146" s="357"/>
      <c r="AE146" s="357"/>
      <c r="AF146" s="357"/>
      <c r="AG146" s="331"/>
      <c r="AH146" s="331"/>
      <c r="AI146" s="331"/>
      <c r="AJ146" s="376" t="s">
        <v>692</v>
      </c>
      <c r="AK146" s="397" t="s">
        <v>694</v>
      </c>
      <c r="AL146" s="357">
        <v>1</v>
      </c>
      <c r="AM146" s="507">
        <f>SUM(Tabla3[[#This Row],[TOTAL AVANCE CUANTITATIVO MARZO]]+Tabla3[[#This Row],[TOTAL AVANCE CUANTITATIVO JUNIO]])</f>
        <v>2</v>
      </c>
      <c r="AN146" s="531" t="s">
        <v>695</v>
      </c>
      <c r="AO146" s="513"/>
      <c r="AP146" s="331"/>
      <c r="AQ146" s="423"/>
      <c r="AR146" s="331"/>
    </row>
    <row r="147" spans="1:44" s="126" customFormat="1" ht="135.75" customHeight="1">
      <c r="A147" s="217" t="s">
        <v>173</v>
      </c>
      <c r="B147" s="127" t="s">
        <v>174</v>
      </c>
      <c r="C147" s="127" t="s">
        <v>175</v>
      </c>
      <c r="D147" s="127" t="s">
        <v>176</v>
      </c>
      <c r="E147" s="204" t="s">
        <v>177</v>
      </c>
      <c r="F147" s="201" t="s">
        <v>178</v>
      </c>
      <c r="G147" s="127" t="s">
        <v>179</v>
      </c>
      <c r="H147" s="127" t="s">
        <v>180</v>
      </c>
      <c r="I147" s="143" t="s">
        <v>181</v>
      </c>
      <c r="J147" s="178" t="s">
        <v>689</v>
      </c>
      <c r="K147" s="157" t="s">
        <v>578</v>
      </c>
      <c r="L147" s="191" t="s">
        <v>182</v>
      </c>
      <c r="M147" s="154" t="s">
        <v>183</v>
      </c>
      <c r="N147" s="176" t="s">
        <v>915</v>
      </c>
      <c r="O147" s="154" t="s">
        <v>696</v>
      </c>
      <c r="P147" s="155">
        <v>6</v>
      </c>
      <c r="Q147" s="158">
        <v>0.02</v>
      </c>
      <c r="R147" s="154" t="s">
        <v>697</v>
      </c>
      <c r="S147" s="160" t="s">
        <v>64</v>
      </c>
      <c r="T147" s="300" t="s">
        <v>58</v>
      </c>
      <c r="U147" s="377"/>
      <c r="V147" s="377"/>
      <c r="W147" s="377"/>
      <c r="X147" s="377" t="s">
        <v>698</v>
      </c>
      <c r="Y147" s="377" t="s">
        <v>699</v>
      </c>
      <c r="Z147" s="377">
        <v>0</v>
      </c>
      <c r="AA147" s="377"/>
      <c r="AB147" s="377"/>
      <c r="AC147" s="377"/>
      <c r="AD147" s="377" t="s">
        <v>698</v>
      </c>
      <c r="AE147" s="377" t="s">
        <v>699</v>
      </c>
      <c r="AF147" s="377">
        <v>0</v>
      </c>
      <c r="AG147" s="372"/>
      <c r="AH147" s="372"/>
      <c r="AI147" s="372"/>
      <c r="AJ147" s="377" t="s">
        <v>698</v>
      </c>
      <c r="AK147" s="377" t="s">
        <v>699</v>
      </c>
      <c r="AL147" s="377">
        <v>0</v>
      </c>
      <c r="AM147" s="497">
        <f>SUM(Tabla3[[#This Row],[TOTAL AVANCE CUANTITATIVO FEBRERO]]+Tabla3[[#This Row],[TOTAL AVANCE CUANTITATIVO ABRIL]]+Tabla3[[#This Row],[TOTAL AVANCE CUANTITATIVO JUNIO]])</f>
        <v>0</v>
      </c>
      <c r="AN147" s="529" t="s">
        <v>700</v>
      </c>
      <c r="AO147" s="513"/>
      <c r="AP147" s="331"/>
      <c r="AQ147" s="423"/>
      <c r="AR147" s="331"/>
    </row>
    <row r="148" spans="1:44" s="126" customFormat="1" ht="108.75" customHeight="1">
      <c r="A148" s="217" t="s">
        <v>173</v>
      </c>
      <c r="B148" s="127" t="s">
        <v>174</v>
      </c>
      <c r="C148" s="127" t="s">
        <v>175</v>
      </c>
      <c r="D148" s="127" t="s">
        <v>176</v>
      </c>
      <c r="E148" s="204" t="s">
        <v>177</v>
      </c>
      <c r="F148" s="201" t="s">
        <v>178</v>
      </c>
      <c r="G148" s="127" t="s">
        <v>179</v>
      </c>
      <c r="H148" s="127" t="s">
        <v>180</v>
      </c>
      <c r="I148" s="143" t="s">
        <v>181</v>
      </c>
      <c r="J148" s="178" t="s">
        <v>689</v>
      </c>
      <c r="K148" s="157" t="s">
        <v>578</v>
      </c>
      <c r="L148" s="191" t="s">
        <v>182</v>
      </c>
      <c r="M148" s="154" t="s">
        <v>183</v>
      </c>
      <c r="N148" s="176" t="s">
        <v>915</v>
      </c>
      <c r="O148" s="23" t="s">
        <v>184</v>
      </c>
      <c r="P148" s="155">
        <v>4</v>
      </c>
      <c r="Q148" s="332">
        <v>6.4000000000000001E-2</v>
      </c>
      <c r="R148" s="23" t="s">
        <v>592</v>
      </c>
      <c r="S148" s="160" t="s">
        <v>64</v>
      </c>
      <c r="T148" s="300" t="s">
        <v>58</v>
      </c>
      <c r="U148" s="357"/>
      <c r="V148" s="357"/>
      <c r="W148" s="357"/>
      <c r="X148" s="334" t="s">
        <v>701</v>
      </c>
      <c r="Y148" s="357" t="s">
        <v>702</v>
      </c>
      <c r="Z148" s="357">
        <v>1</v>
      </c>
      <c r="AA148" s="357"/>
      <c r="AB148" s="357"/>
      <c r="AC148" s="357"/>
      <c r="AD148" s="357"/>
      <c r="AE148" s="357"/>
      <c r="AF148" s="357"/>
      <c r="AG148" s="331"/>
      <c r="AH148" s="331"/>
      <c r="AI148" s="331"/>
      <c r="AJ148" s="376" t="s">
        <v>703</v>
      </c>
      <c r="AK148" s="377" t="s">
        <v>699</v>
      </c>
      <c r="AL148" s="357">
        <v>0</v>
      </c>
      <c r="AM148"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48" s="529" t="s">
        <v>704</v>
      </c>
      <c r="AO148" s="513"/>
      <c r="AP148" s="331"/>
      <c r="AQ148" s="423"/>
      <c r="AR148" s="331"/>
    </row>
    <row r="149" spans="1:44" s="126" customFormat="1" ht="108.75" customHeight="1">
      <c r="A149" s="217" t="s">
        <v>173</v>
      </c>
      <c r="B149" s="127" t="s">
        <v>174</v>
      </c>
      <c r="C149" s="127" t="s">
        <v>175</v>
      </c>
      <c r="D149" s="127" t="s">
        <v>176</v>
      </c>
      <c r="E149" s="204" t="s">
        <v>177</v>
      </c>
      <c r="F149" s="201" t="s">
        <v>178</v>
      </c>
      <c r="G149" s="127" t="s">
        <v>179</v>
      </c>
      <c r="H149" s="127" t="s">
        <v>180</v>
      </c>
      <c r="I149" s="143" t="s">
        <v>181</v>
      </c>
      <c r="J149" s="178" t="s">
        <v>689</v>
      </c>
      <c r="K149" s="157" t="s">
        <v>578</v>
      </c>
      <c r="L149" s="191" t="s">
        <v>182</v>
      </c>
      <c r="M149" s="154" t="s">
        <v>183</v>
      </c>
      <c r="N149" s="176" t="s">
        <v>915</v>
      </c>
      <c r="O149" s="154" t="s">
        <v>531</v>
      </c>
      <c r="P149" s="176">
        <v>1</v>
      </c>
      <c r="Q149" s="158">
        <v>0.02</v>
      </c>
      <c r="R149" s="159" t="s">
        <v>532</v>
      </c>
      <c r="S149" s="165" t="s">
        <v>64</v>
      </c>
      <c r="T149" s="168" t="s">
        <v>58</v>
      </c>
      <c r="U149" s="357"/>
      <c r="V149" s="357"/>
      <c r="W149" s="357"/>
      <c r="X149" s="357" t="s">
        <v>705</v>
      </c>
      <c r="Y149" s="357" t="s">
        <v>699</v>
      </c>
      <c r="Z149" s="357">
        <v>0</v>
      </c>
      <c r="AA149" s="357"/>
      <c r="AB149" s="357"/>
      <c r="AC149" s="357"/>
      <c r="AD149" s="357"/>
      <c r="AE149" s="357"/>
      <c r="AF149" s="357"/>
      <c r="AG149" s="331"/>
      <c r="AH149" s="331"/>
      <c r="AI149" s="331"/>
      <c r="AJ149" s="357" t="s">
        <v>706</v>
      </c>
      <c r="AK149" s="357" t="s">
        <v>706</v>
      </c>
      <c r="AL149" s="357">
        <v>0</v>
      </c>
      <c r="AM14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49" s="529" t="s">
        <v>707</v>
      </c>
      <c r="AO149" s="513"/>
      <c r="AP149" s="331"/>
      <c r="AQ149" s="423"/>
      <c r="AR149" s="331"/>
    </row>
    <row r="150" spans="1:44" s="126" customFormat="1" ht="116.25" customHeight="1">
      <c r="A150" s="217" t="s">
        <v>173</v>
      </c>
      <c r="B150" s="127" t="s">
        <v>174</v>
      </c>
      <c r="C150" s="127" t="s">
        <v>175</v>
      </c>
      <c r="D150" s="127" t="s">
        <v>176</v>
      </c>
      <c r="E150" s="204" t="s">
        <v>177</v>
      </c>
      <c r="F150" s="201" t="s">
        <v>178</v>
      </c>
      <c r="G150" s="127" t="s">
        <v>179</v>
      </c>
      <c r="H150" s="127" t="s">
        <v>180</v>
      </c>
      <c r="I150" s="143" t="s">
        <v>181</v>
      </c>
      <c r="J150" s="178" t="s">
        <v>689</v>
      </c>
      <c r="K150" s="157" t="s">
        <v>578</v>
      </c>
      <c r="L150" s="191" t="s">
        <v>182</v>
      </c>
      <c r="M150" s="154" t="s">
        <v>183</v>
      </c>
      <c r="N150" s="176" t="s">
        <v>915</v>
      </c>
      <c r="O150" s="127" t="s">
        <v>708</v>
      </c>
      <c r="P150" s="176">
        <v>1</v>
      </c>
      <c r="Q150" s="169">
        <v>0.02</v>
      </c>
      <c r="R150" s="127" t="s">
        <v>534</v>
      </c>
      <c r="S150" s="160" t="s">
        <v>217</v>
      </c>
      <c r="T150" s="629" t="s">
        <v>242</v>
      </c>
      <c r="U150" s="403"/>
      <c r="V150" s="357"/>
      <c r="W150" s="357"/>
      <c r="X150" s="357"/>
      <c r="Y150" s="357"/>
      <c r="Z150" s="357"/>
      <c r="AA150" s="357"/>
      <c r="AB150" s="357"/>
      <c r="AC150" s="357"/>
      <c r="AD150" s="334" t="s">
        <v>709</v>
      </c>
      <c r="AE150" s="334" t="s">
        <v>710</v>
      </c>
      <c r="AF150" s="396"/>
      <c r="AG150" s="331"/>
      <c r="AH150" s="331"/>
      <c r="AI150" s="331"/>
      <c r="AJ150" s="357" t="s">
        <v>706</v>
      </c>
      <c r="AK150" s="357" t="s">
        <v>706</v>
      </c>
      <c r="AL150" s="334">
        <v>0</v>
      </c>
      <c r="AM15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50" s="529" t="s">
        <v>711</v>
      </c>
      <c r="AO150" s="513"/>
      <c r="AP150" s="331"/>
      <c r="AQ150" s="423"/>
      <c r="AR150" s="331"/>
    </row>
    <row r="151" spans="1:44" s="126" customFormat="1" ht="108.75" customHeight="1">
      <c r="A151" s="217" t="s">
        <v>173</v>
      </c>
      <c r="B151" s="127" t="s">
        <v>174</v>
      </c>
      <c r="C151" s="127" t="s">
        <v>175</v>
      </c>
      <c r="D151" s="127" t="s">
        <v>176</v>
      </c>
      <c r="E151" s="204" t="s">
        <v>177</v>
      </c>
      <c r="F151" s="201" t="s">
        <v>178</v>
      </c>
      <c r="G151" s="127" t="s">
        <v>179</v>
      </c>
      <c r="H151" s="127" t="s">
        <v>180</v>
      </c>
      <c r="I151" s="143" t="s">
        <v>181</v>
      </c>
      <c r="J151" s="179" t="s">
        <v>712</v>
      </c>
      <c r="K151" s="157" t="s">
        <v>594</v>
      </c>
      <c r="L151" s="191" t="s">
        <v>182</v>
      </c>
      <c r="M151" s="235" t="s">
        <v>713</v>
      </c>
      <c r="N151" s="176" t="s">
        <v>915</v>
      </c>
      <c r="O151" s="127" t="s">
        <v>714</v>
      </c>
      <c r="P151" s="127">
        <v>1</v>
      </c>
      <c r="Q151" s="169">
        <v>0.03</v>
      </c>
      <c r="R151" s="127" t="s">
        <v>715</v>
      </c>
      <c r="S151" s="617" t="s">
        <v>186</v>
      </c>
      <c r="T151" s="639" t="s">
        <v>186</v>
      </c>
      <c r="U151" s="401"/>
      <c r="V151" s="331"/>
      <c r="W151" s="357">
        <v>0</v>
      </c>
      <c r="X151" s="331"/>
      <c r="Y151" s="331"/>
      <c r="Z151" s="331"/>
      <c r="AA151" s="376" t="s">
        <v>716</v>
      </c>
      <c r="AB151" s="331"/>
      <c r="AC151" s="600">
        <v>1</v>
      </c>
      <c r="AD151" s="331"/>
      <c r="AE151" s="331"/>
      <c r="AF151" s="331"/>
      <c r="AG151" s="331"/>
      <c r="AH151" s="331"/>
      <c r="AI151" s="331"/>
      <c r="AJ151" s="331"/>
      <c r="AK151" s="331"/>
      <c r="AL151" s="331"/>
      <c r="AM151"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51" s="455" t="s">
        <v>717</v>
      </c>
      <c r="AO151" s="513"/>
      <c r="AP151" s="331"/>
      <c r="AQ151" s="423"/>
      <c r="AR151" s="600">
        <f>Tabla3[[#This Row],[TOTAL A LA FECHA ]]+AQ151</f>
        <v>1</v>
      </c>
    </row>
    <row r="152" spans="1:44" s="126" customFormat="1" ht="108.75" customHeight="1">
      <c r="A152" s="217" t="s">
        <v>173</v>
      </c>
      <c r="B152" s="127" t="s">
        <v>174</v>
      </c>
      <c r="C152" s="127" t="s">
        <v>175</v>
      </c>
      <c r="D152" s="127" t="s">
        <v>176</v>
      </c>
      <c r="E152" s="204" t="s">
        <v>177</v>
      </c>
      <c r="F152" s="201" t="s">
        <v>178</v>
      </c>
      <c r="G152" s="127" t="s">
        <v>179</v>
      </c>
      <c r="H152" s="127" t="s">
        <v>180</v>
      </c>
      <c r="I152" s="143" t="s">
        <v>181</v>
      </c>
      <c r="J152" s="179" t="s">
        <v>712</v>
      </c>
      <c r="K152" s="157" t="s">
        <v>594</v>
      </c>
      <c r="L152" s="191" t="s">
        <v>182</v>
      </c>
      <c r="M152" s="235" t="s">
        <v>713</v>
      </c>
      <c r="N152" s="176">
        <v>1</v>
      </c>
      <c r="O152" s="657" t="s">
        <v>718</v>
      </c>
      <c r="P152" s="665">
        <v>1</v>
      </c>
      <c r="Q152" s="666">
        <v>7.0000000000000007E-2</v>
      </c>
      <c r="R152" s="657" t="s">
        <v>719</v>
      </c>
      <c r="S152" s="617" t="s">
        <v>64</v>
      </c>
      <c r="T152" s="639" t="s">
        <v>58</v>
      </c>
      <c r="U152" s="638"/>
      <c r="V152" s="371"/>
      <c r="W152" s="324"/>
      <c r="X152" s="371"/>
      <c r="Y152" s="371"/>
      <c r="Z152" s="371"/>
      <c r="AA152" s="325" t="s">
        <v>720</v>
      </c>
      <c r="AB152" s="371"/>
      <c r="AC152" s="604">
        <v>0.21</v>
      </c>
      <c r="AD152" s="327"/>
      <c r="AE152" s="327"/>
      <c r="AF152" s="327"/>
      <c r="AG152" s="327"/>
      <c r="AH152" s="327"/>
      <c r="AI152" s="327"/>
      <c r="AJ152" s="327"/>
      <c r="AK152" s="327"/>
      <c r="AL152" s="327"/>
      <c r="AM15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0.21</v>
      </c>
      <c r="AN152" s="607"/>
      <c r="AO152" s="513"/>
      <c r="AP152" s="331"/>
      <c r="AQ152" s="423"/>
      <c r="AR152" s="601">
        <f>Tabla3[[#This Row],[TOTAL A LA FECHA ]]+AQ152</f>
        <v>0.21</v>
      </c>
    </row>
    <row r="153" spans="1:44" s="126" customFormat="1" ht="108.75" customHeight="1">
      <c r="A153" s="217" t="s">
        <v>173</v>
      </c>
      <c r="B153" s="127" t="s">
        <v>174</v>
      </c>
      <c r="C153" s="127" t="s">
        <v>175</v>
      </c>
      <c r="D153" s="127" t="s">
        <v>176</v>
      </c>
      <c r="E153" s="204" t="s">
        <v>177</v>
      </c>
      <c r="F153" s="201" t="s">
        <v>178</v>
      </c>
      <c r="G153" s="127" t="s">
        <v>179</v>
      </c>
      <c r="H153" s="127" t="s">
        <v>180</v>
      </c>
      <c r="I153" s="143" t="s">
        <v>181</v>
      </c>
      <c r="J153" s="179" t="s">
        <v>712</v>
      </c>
      <c r="K153" s="157" t="s">
        <v>594</v>
      </c>
      <c r="L153" s="191" t="s">
        <v>182</v>
      </c>
      <c r="M153" s="235" t="s">
        <v>713</v>
      </c>
      <c r="N153" s="176" t="s">
        <v>915</v>
      </c>
      <c r="O153" s="127" t="s">
        <v>721</v>
      </c>
      <c r="P153" s="127">
        <v>1</v>
      </c>
      <c r="Q153" s="169">
        <v>0.03</v>
      </c>
      <c r="R153" s="127" t="s">
        <v>722</v>
      </c>
      <c r="S153" s="617" t="s">
        <v>186</v>
      </c>
      <c r="T153" s="618" t="s">
        <v>186</v>
      </c>
      <c r="U153" s="331"/>
      <c r="V153" s="331"/>
      <c r="W153" s="357">
        <v>0</v>
      </c>
      <c r="X153" s="331"/>
      <c r="Y153" s="331"/>
      <c r="Z153" s="331"/>
      <c r="AA153" s="376" t="s">
        <v>716</v>
      </c>
      <c r="AB153" s="331"/>
      <c r="AC153" s="600">
        <v>1</v>
      </c>
      <c r="AD153" s="331"/>
      <c r="AE153" s="331"/>
      <c r="AF153" s="331"/>
      <c r="AG153" s="331"/>
      <c r="AH153" s="331"/>
      <c r="AI153" s="331"/>
      <c r="AJ153" s="331"/>
      <c r="AK153" s="331"/>
      <c r="AL153" s="331"/>
      <c r="AM153"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53" s="455" t="s">
        <v>717</v>
      </c>
      <c r="AO153" s="513"/>
      <c r="AP153" s="331"/>
      <c r="AQ153" s="493">
        <v>0</v>
      </c>
      <c r="AR153" s="600">
        <f>Tabla3[[#This Row],[TOTAL A LA FECHA ]]+AQ153</f>
        <v>1</v>
      </c>
    </row>
    <row r="154" spans="1:44" s="126" customFormat="1" ht="108.75" customHeight="1">
      <c r="A154" s="217" t="s">
        <v>173</v>
      </c>
      <c r="B154" s="127" t="s">
        <v>174</v>
      </c>
      <c r="C154" s="127" t="s">
        <v>175</v>
      </c>
      <c r="D154" s="127" t="s">
        <v>176</v>
      </c>
      <c r="E154" s="204" t="s">
        <v>177</v>
      </c>
      <c r="F154" s="201" t="s">
        <v>178</v>
      </c>
      <c r="G154" s="127" t="s">
        <v>179</v>
      </c>
      <c r="H154" s="127" t="s">
        <v>180</v>
      </c>
      <c r="I154" s="143" t="s">
        <v>181</v>
      </c>
      <c r="J154" s="179" t="s">
        <v>712</v>
      </c>
      <c r="K154" s="157" t="s">
        <v>594</v>
      </c>
      <c r="L154" s="191" t="s">
        <v>182</v>
      </c>
      <c r="M154" s="235" t="s">
        <v>713</v>
      </c>
      <c r="N154" s="176" t="s">
        <v>915</v>
      </c>
      <c r="O154" s="127" t="s">
        <v>723</v>
      </c>
      <c r="P154" s="172">
        <v>1</v>
      </c>
      <c r="Q154" s="169">
        <v>7.0000000000000007E-2</v>
      </c>
      <c r="R154" s="127" t="s">
        <v>724</v>
      </c>
      <c r="S154" s="617" t="s">
        <v>64</v>
      </c>
      <c r="T154" s="618" t="s">
        <v>58</v>
      </c>
      <c r="U154" s="331"/>
      <c r="V154" s="331"/>
      <c r="W154" s="357"/>
      <c r="X154" s="331"/>
      <c r="Y154" s="331"/>
      <c r="Z154" s="331"/>
      <c r="AA154" s="325" t="s">
        <v>720</v>
      </c>
      <c r="AB154" s="331"/>
      <c r="AC154" s="606">
        <v>0.09</v>
      </c>
      <c r="AD154" s="331"/>
      <c r="AE154" s="331"/>
      <c r="AF154" s="331"/>
      <c r="AG154" s="331"/>
      <c r="AH154" s="331"/>
      <c r="AI154" s="331"/>
      <c r="AJ154" s="331"/>
      <c r="AK154" s="331"/>
      <c r="AL154" s="606">
        <v>0</v>
      </c>
      <c r="AM15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0.09</v>
      </c>
      <c r="AN154" s="607"/>
      <c r="AO154" s="513"/>
      <c r="AP154" s="331"/>
      <c r="AQ154" s="423"/>
      <c r="AR154" s="600">
        <f>Tabla3[[#This Row],[TOTAL A LA FECHA ]]+AQ154</f>
        <v>0.09</v>
      </c>
    </row>
    <row r="155" spans="1:44" s="126" customFormat="1" ht="108.75" customHeight="1">
      <c r="A155" s="217" t="s">
        <v>173</v>
      </c>
      <c r="B155" s="127" t="s">
        <v>174</v>
      </c>
      <c r="C155" s="127" t="s">
        <v>175</v>
      </c>
      <c r="D155" s="127" t="s">
        <v>176</v>
      </c>
      <c r="E155" s="204" t="s">
        <v>177</v>
      </c>
      <c r="F155" s="201" t="s">
        <v>178</v>
      </c>
      <c r="G155" s="127" t="s">
        <v>179</v>
      </c>
      <c r="H155" s="127" t="s">
        <v>180</v>
      </c>
      <c r="I155" s="143" t="s">
        <v>181</v>
      </c>
      <c r="J155" s="179" t="s">
        <v>712</v>
      </c>
      <c r="K155" s="157" t="s">
        <v>594</v>
      </c>
      <c r="L155" s="191" t="s">
        <v>182</v>
      </c>
      <c r="M155" s="235" t="s">
        <v>713</v>
      </c>
      <c r="N155" s="176" t="s">
        <v>915</v>
      </c>
      <c r="O155" s="127" t="s">
        <v>725</v>
      </c>
      <c r="P155" s="127">
        <v>1</v>
      </c>
      <c r="Q155" s="169">
        <v>0.03</v>
      </c>
      <c r="R155" s="127" t="s">
        <v>726</v>
      </c>
      <c r="S155" s="617" t="s">
        <v>186</v>
      </c>
      <c r="T155" s="639" t="s">
        <v>186</v>
      </c>
      <c r="U155" s="401"/>
      <c r="V155" s="331"/>
      <c r="W155" s="357">
        <v>0</v>
      </c>
      <c r="X155" s="331"/>
      <c r="Y155" s="331"/>
      <c r="Z155" s="331"/>
      <c r="AA155" s="331"/>
      <c r="AB155" s="331"/>
      <c r="AC155" s="600">
        <v>1</v>
      </c>
      <c r="AD155" s="331"/>
      <c r="AE155" s="331"/>
      <c r="AF155" s="331"/>
      <c r="AG155" s="331"/>
      <c r="AH155" s="331"/>
      <c r="AI155" s="331"/>
      <c r="AJ155" s="331"/>
      <c r="AK155" s="331"/>
      <c r="AL155" s="331"/>
      <c r="AM155"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55" s="455" t="s">
        <v>717</v>
      </c>
      <c r="AO155" s="513"/>
      <c r="AP155" s="331"/>
      <c r="AQ155" s="423"/>
      <c r="AR155" s="600">
        <f>Tabla3[[#This Row],[TOTAL A LA FECHA ]]+AQ155</f>
        <v>1</v>
      </c>
    </row>
    <row r="156" spans="1:44" s="126" customFormat="1" ht="108.75" customHeight="1">
      <c r="A156" s="217" t="s">
        <v>173</v>
      </c>
      <c r="B156" s="127" t="s">
        <v>174</v>
      </c>
      <c r="C156" s="127" t="s">
        <v>175</v>
      </c>
      <c r="D156" s="127" t="s">
        <v>176</v>
      </c>
      <c r="E156" s="204" t="s">
        <v>177</v>
      </c>
      <c r="F156" s="201" t="s">
        <v>178</v>
      </c>
      <c r="G156" s="127" t="s">
        <v>179</v>
      </c>
      <c r="H156" s="127" t="s">
        <v>180</v>
      </c>
      <c r="I156" s="143" t="s">
        <v>181</v>
      </c>
      <c r="J156" s="179" t="s">
        <v>712</v>
      </c>
      <c r="K156" s="157" t="s">
        <v>594</v>
      </c>
      <c r="L156" s="191" t="s">
        <v>182</v>
      </c>
      <c r="M156" s="235" t="s">
        <v>713</v>
      </c>
      <c r="N156" s="176" t="s">
        <v>915</v>
      </c>
      <c r="O156" s="127" t="s">
        <v>727</v>
      </c>
      <c r="P156" s="127">
        <v>1</v>
      </c>
      <c r="Q156" s="169">
        <v>0.03</v>
      </c>
      <c r="R156" s="127" t="s">
        <v>728</v>
      </c>
      <c r="S156" s="617" t="s">
        <v>186</v>
      </c>
      <c r="T156" s="639" t="s">
        <v>186</v>
      </c>
      <c r="U156" s="401"/>
      <c r="V156" s="331"/>
      <c r="W156" s="357">
        <v>1</v>
      </c>
      <c r="X156" s="331"/>
      <c r="Y156" s="331"/>
      <c r="Z156" s="331"/>
      <c r="AA156" s="331"/>
      <c r="AB156" s="331"/>
      <c r="AC156" s="601"/>
      <c r="AD156" s="331"/>
      <c r="AE156" s="331"/>
      <c r="AF156" s="331"/>
      <c r="AG156" s="331"/>
      <c r="AH156" s="331"/>
      <c r="AI156" s="331"/>
      <c r="AJ156" s="331"/>
      <c r="AK156" s="331"/>
      <c r="AL156" s="331"/>
      <c r="AM156"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56" s="455" t="s">
        <v>717</v>
      </c>
      <c r="AO156" s="513"/>
      <c r="AP156" s="331"/>
      <c r="AQ156" s="423"/>
      <c r="AR156" s="600">
        <f>Tabla3[[#This Row],[TOTAL A LA FECHA ]]+AQ156</f>
        <v>1</v>
      </c>
    </row>
    <row r="157" spans="1:44" s="126" customFormat="1" ht="108.75" customHeight="1">
      <c r="A157" s="217" t="s">
        <v>173</v>
      </c>
      <c r="B157" s="127" t="s">
        <v>174</v>
      </c>
      <c r="C157" s="127" t="s">
        <v>175</v>
      </c>
      <c r="D157" s="127" t="s">
        <v>176</v>
      </c>
      <c r="E157" s="204" t="s">
        <v>177</v>
      </c>
      <c r="F157" s="201" t="s">
        <v>178</v>
      </c>
      <c r="G157" s="127" t="s">
        <v>179</v>
      </c>
      <c r="H157" s="127" t="s">
        <v>180</v>
      </c>
      <c r="I157" s="143" t="s">
        <v>181</v>
      </c>
      <c r="J157" s="179" t="s">
        <v>712</v>
      </c>
      <c r="K157" s="157" t="s">
        <v>594</v>
      </c>
      <c r="L157" s="191" t="s">
        <v>182</v>
      </c>
      <c r="M157" s="235" t="s">
        <v>713</v>
      </c>
      <c r="N157" s="176" t="s">
        <v>915</v>
      </c>
      <c r="O157" s="127" t="s">
        <v>729</v>
      </c>
      <c r="P157" s="127">
        <v>2</v>
      </c>
      <c r="Q157" s="169">
        <v>7.0000000000000007E-2</v>
      </c>
      <c r="R157" s="127" t="s">
        <v>730</v>
      </c>
      <c r="S157" s="617" t="s">
        <v>64</v>
      </c>
      <c r="T157" s="618" t="s">
        <v>58</v>
      </c>
      <c r="U157" s="331"/>
      <c r="V157" s="331"/>
      <c r="W157" s="357"/>
      <c r="X157" s="331"/>
      <c r="Y157" s="331"/>
      <c r="Z157" s="331"/>
      <c r="AA157" s="331"/>
      <c r="AB157" s="331"/>
      <c r="AC157" s="601"/>
      <c r="AD157" s="331"/>
      <c r="AE157" s="331"/>
      <c r="AF157" s="331"/>
      <c r="AG157" s="331"/>
      <c r="AH157" s="331"/>
      <c r="AI157" s="331"/>
      <c r="AJ157" s="331"/>
      <c r="AK157" s="331"/>
      <c r="AL157" s="331"/>
      <c r="AM15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57" s="607"/>
      <c r="AO157" s="513"/>
      <c r="AP157" s="331"/>
      <c r="AQ157" s="423"/>
      <c r="AR157" s="600">
        <f>Tabla3[[#This Row],[TOTAL A LA FECHA ]]+AQ157</f>
        <v>0</v>
      </c>
    </row>
    <row r="158" spans="1:44" s="126" customFormat="1" ht="108.75" customHeight="1">
      <c r="A158" s="217" t="s">
        <v>173</v>
      </c>
      <c r="B158" s="127" t="s">
        <v>174</v>
      </c>
      <c r="C158" s="127" t="s">
        <v>175</v>
      </c>
      <c r="D158" s="127" t="s">
        <v>176</v>
      </c>
      <c r="E158" s="204" t="s">
        <v>177</v>
      </c>
      <c r="F158" s="201" t="s">
        <v>178</v>
      </c>
      <c r="G158" s="127" t="s">
        <v>179</v>
      </c>
      <c r="H158" s="127" t="s">
        <v>180</v>
      </c>
      <c r="I158" s="143" t="s">
        <v>181</v>
      </c>
      <c r="J158" s="179" t="s">
        <v>712</v>
      </c>
      <c r="K158" s="157" t="s">
        <v>594</v>
      </c>
      <c r="L158" s="191" t="s">
        <v>182</v>
      </c>
      <c r="M158" s="235" t="s">
        <v>713</v>
      </c>
      <c r="N158" s="176" t="s">
        <v>915</v>
      </c>
      <c r="O158" s="127" t="s">
        <v>731</v>
      </c>
      <c r="P158" s="127">
        <v>1</v>
      </c>
      <c r="Q158" s="169">
        <v>0.03</v>
      </c>
      <c r="R158" s="127" t="s">
        <v>732</v>
      </c>
      <c r="S158" s="617" t="s">
        <v>186</v>
      </c>
      <c r="T158" s="618" t="s">
        <v>186</v>
      </c>
      <c r="U158" s="331"/>
      <c r="V158" s="331"/>
      <c r="W158" s="357">
        <v>1</v>
      </c>
      <c r="X158" s="331"/>
      <c r="Y158" s="331"/>
      <c r="Z158" s="331"/>
      <c r="AA158" s="331"/>
      <c r="AB158" s="331"/>
      <c r="AC158" s="601"/>
      <c r="AD158" s="331"/>
      <c r="AE158" s="331"/>
      <c r="AF158" s="331"/>
      <c r="AG158" s="331"/>
      <c r="AH158" s="331"/>
      <c r="AI158" s="331"/>
      <c r="AJ158" s="331"/>
      <c r="AK158" s="331"/>
      <c r="AL158" s="331"/>
      <c r="AM158"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58" s="455" t="s">
        <v>717</v>
      </c>
      <c r="AO158" s="513"/>
      <c r="AP158" s="331"/>
      <c r="AQ158" s="423"/>
      <c r="AR158" s="600">
        <f>Tabla3[[#This Row],[TOTAL A LA FECHA ]]+AQ158</f>
        <v>1</v>
      </c>
    </row>
    <row r="159" spans="1:44" s="126" customFormat="1" ht="108.75" customHeight="1">
      <c r="A159" s="217" t="s">
        <v>173</v>
      </c>
      <c r="B159" s="127" t="s">
        <v>174</v>
      </c>
      <c r="C159" s="127" t="s">
        <v>175</v>
      </c>
      <c r="D159" s="127" t="s">
        <v>176</v>
      </c>
      <c r="E159" s="204" t="s">
        <v>177</v>
      </c>
      <c r="F159" s="201" t="s">
        <v>178</v>
      </c>
      <c r="G159" s="127" t="s">
        <v>179</v>
      </c>
      <c r="H159" s="127" t="s">
        <v>180</v>
      </c>
      <c r="I159" s="143" t="s">
        <v>181</v>
      </c>
      <c r="J159" s="179" t="s">
        <v>712</v>
      </c>
      <c r="K159" s="157" t="s">
        <v>594</v>
      </c>
      <c r="L159" s="191" t="s">
        <v>182</v>
      </c>
      <c r="M159" s="235" t="s">
        <v>713</v>
      </c>
      <c r="N159" s="176" t="s">
        <v>915</v>
      </c>
      <c r="O159" s="127" t="s">
        <v>733</v>
      </c>
      <c r="P159" s="173">
        <v>1</v>
      </c>
      <c r="Q159" s="169">
        <v>7.0000000000000007E-2</v>
      </c>
      <c r="R159" s="127" t="s">
        <v>734</v>
      </c>
      <c r="S159" s="617" t="s">
        <v>64</v>
      </c>
      <c r="T159" s="639" t="s">
        <v>58</v>
      </c>
      <c r="U159" s="417"/>
      <c r="V159" s="372"/>
      <c r="W159" s="377"/>
      <c r="X159" s="372"/>
      <c r="Y159" s="372"/>
      <c r="Z159" s="372"/>
      <c r="AA159" s="372"/>
      <c r="AB159" s="372"/>
      <c r="AC159" s="605"/>
      <c r="AD159" s="372"/>
      <c r="AE159" s="372"/>
      <c r="AF159" s="372"/>
      <c r="AG159" s="372"/>
      <c r="AH159" s="372"/>
      <c r="AI159" s="372"/>
      <c r="AJ159" s="372"/>
      <c r="AK159" s="372"/>
      <c r="AL159" s="372"/>
      <c r="AM15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59" s="607"/>
      <c r="AO159" s="513"/>
      <c r="AP159" s="331"/>
      <c r="AQ159" s="423"/>
      <c r="AR159" s="600">
        <f>Tabla3[[#This Row],[TOTAL A LA FECHA ]]+AQ159</f>
        <v>0</v>
      </c>
    </row>
    <row r="160" spans="1:44" s="126" customFormat="1" ht="108.75" customHeight="1">
      <c r="A160" s="217" t="s">
        <v>173</v>
      </c>
      <c r="B160" s="127" t="s">
        <v>174</v>
      </c>
      <c r="C160" s="127" t="s">
        <v>175</v>
      </c>
      <c r="D160" s="127" t="s">
        <v>176</v>
      </c>
      <c r="E160" s="204" t="s">
        <v>177</v>
      </c>
      <c r="F160" s="201" t="s">
        <v>178</v>
      </c>
      <c r="G160" s="127" t="s">
        <v>179</v>
      </c>
      <c r="H160" s="127" t="s">
        <v>180</v>
      </c>
      <c r="I160" s="143" t="s">
        <v>181</v>
      </c>
      <c r="J160" s="179" t="s">
        <v>712</v>
      </c>
      <c r="K160" s="157" t="s">
        <v>594</v>
      </c>
      <c r="L160" s="191" t="s">
        <v>182</v>
      </c>
      <c r="M160" s="235" t="s">
        <v>713</v>
      </c>
      <c r="N160" s="176" t="s">
        <v>915</v>
      </c>
      <c r="O160" s="127" t="s">
        <v>735</v>
      </c>
      <c r="P160" s="127">
        <v>1</v>
      </c>
      <c r="Q160" s="169">
        <v>0.03</v>
      </c>
      <c r="R160" s="127" t="s">
        <v>736</v>
      </c>
      <c r="S160" s="617" t="s">
        <v>186</v>
      </c>
      <c r="T160" s="639" t="s">
        <v>186</v>
      </c>
      <c r="U160" s="401"/>
      <c r="V160" s="331"/>
      <c r="W160" s="357">
        <v>1</v>
      </c>
      <c r="X160" s="331"/>
      <c r="Y160" s="331"/>
      <c r="Z160" s="331"/>
      <c r="AA160" s="331"/>
      <c r="AB160" s="331"/>
      <c r="AC160" s="601"/>
      <c r="AD160" s="331"/>
      <c r="AE160" s="331"/>
      <c r="AF160" s="331"/>
      <c r="AG160" s="331"/>
      <c r="AH160" s="331"/>
      <c r="AI160" s="331"/>
      <c r="AJ160" s="331"/>
      <c r="AK160" s="331"/>
      <c r="AL160" s="331"/>
      <c r="AM160"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60" s="455" t="s">
        <v>717</v>
      </c>
      <c r="AO160" s="513"/>
      <c r="AP160" s="331"/>
      <c r="AQ160" s="423"/>
      <c r="AR160" s="600">
        <f>Tabla3[[#This Row],[TOTAL A LA FECHA ]]+AQ160</f>
        <v>1</v>
      </c>
    </row>
    <row r="161" spans="1:44" s="126" customFormat="1" ht="133.5" customHeight="1">
      <c r="A161" s="217" t="s">
        <v>173</v>
      </c>
      <c r="B161" s="127" t="s">
        <v>174</v>
      </c>
      <c r="C161" s="127" t="s">
        <v>175</v>
      </c>
      <c r="D161" s="127" t="s">
        <v>176</v>
      </c>
      <c r="E161" s="204" t="s">
        <v>177</v>
      </c>
      <c r="F161" s="201" t="s">
        <v>178</v>
      </c>
      <c r="G161" s="127" t="s">
        <v>179</v>
      </c>
      <c r="H161" s="127" t="s">
        <v>180</v>
      </c>
      <c r="I161" s="143" t="s">
        <v>181</v>
      </c>
      <c r="J161" s="179" t="s">
        <v>712</v>
      </c>
      <c r="K161" s="157" t="s">
        <v>594</v>
      </c>
      <c r="L161" s="191" t="s">
        <v>182</v>
      </c>
      <c r="M161" s="235" t="s">
        <v>713</v>
      </c>
      <c r="N161" s="176" t="s">
        <v>915</v>
      </c>
      <c r="O161" s="127" t="s">
        <v>737</v>
      </c>
      <c r="P161" s="173">
        <v>1</v>
      </c>
      <c r="Q161" s="169">
        <v>7.0000000000000007E-2</v>
      </c>
      <c r="R161" s="127" t="s">
        <v>738</v>
      </c>
      <c r="S161" s="617" t="s">
        <v>64</v>
      </c>
      <c r="T161" s="618" t="s">
        <v>58</v>
      </c>
      <c r="U161" s="331"/>
      <c r="V161" s="331"/>
      <c r="W161" s="601"/>
      <c r="X161" s="331"/>
      <c r="Y161" s="331"/>
      <c r="Z161" s="611"/>
      <c r="AA161" s="331"/>
      <c r="AB161" s="331"/>
      <c r="AC161" s="601"/>
      <c r="AD161" s="331"/>
      <c r="AE161" s="331"/>
      <c r="AF161" s="611"/>
      <c r="AG161" s="331"/>
      <c r="AH161" s="331"/>
      <c r="AI161" s="611"/>
      <c r="AJ161" s="331"/>
      <c r="AK161" s="331"/>
      <c r="AL161" s="611"/>
      <c r="AM161" s="498">
        <v>0</v>
      </c>
      <c r="AN161" s="607"/>
      <c r="AO161" s="513"/>
      <c r="AP161" s="331"/>
      <c r="AQ161" s="612">
        <v>0</v>
      </c>
      <c r="AR161" s="601">
        <f>Tabla3[[#This Row],[TOTAL A LA FECHA ]]+AQ161</f>
        <v>0</v>
      </c>
    </row>
    <row r="162" spans="1:44" s="126" customFormat="1" ht="133.5" customHeight="1">
      <c r="A162" s="217" t="s">
        <v>173</v>
      </c>
      <c r="B162" s="127" t="s">
        <v>174</v>
      </c>
      <c r="C162" s="127" t="s">
        <v>175</v>
      </c>
      <c r="D162" s="127" t="s">
        <v>176</v>
      </c>
      <c r="E162" s="204" t="s">
        <v>177</v>
      </c>
      <c r="F162" s="201" t="s">
        <v>178</v>
      </c>
      <c r="G162" s="127" t="s">
        <v>179</v>
      </c>
      <c r="H162" s="127" t="s">
        <v>180</v>
      </c>
      <c r="I162" s="143" t="s">
        <v>181</v>
      </c>
      <c r="J162" s="179" t="s">
        <v>712</v>
      </c>
      <c r="K162" s="157" t="s">
        <v>594</v>
      </c>
      <c r="L162" s="191" t="s">
        <v>182</v>
      </c>
      <c r="M162" s="235" t="s">
        <v>713</v>
      </c>
      <c r="N162" s="176" t="s">
        <v>915</v>
      </c>
      <c r="O162" s="615" t="s">
        <v>739</v>
      </c>
      <c r="P162" s="205">
        <v>1</v>
      </c>
      <c r="Q162" s="169">
        <v>7.0000000000000007E-2</v>
      </c>
      <c r="R162" s="615" t="s">
        <v>740</v>
      </c>
      <c r="S162" s="617" t="s">
        <v>217</v>
      </c>
      <c r="T162" s="618" t="s">
        <v>242</v>
      </c>
      <c r="U162" s="331"/>
      <c r="V162" s="331"/>
      <c r="W162" s="600"/>
      <c r="X162" s="331"/>
      <c r="Y162" s="331"/>
      <c r="Z162" s="394"/>
      <c r="AA162" s="331"/>
      <c r="AB162" s="331"/>
      <c r="AC162" s="600"/>
      <c r="AD162" s="331"/>
      <c r="AE162" s="331"/>
      <c r="AF162" s="394"/>
      <c r="AG162" s="331"/>
      <c r="AH162" s="331"/>
      <c r="AI162" s="394"/>
      <c r="AJ162" s="331"/>
      <c r="AK162" s="331"/>
      <c r="AL162" s="394"/>
      <c r="AM162"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2" s="610" t="s">
        <v>741</v>
      </c>
      <c r="AO162" s="513"/>
      <c r="AP162" s="331"/>
      <c r="AQ162" s="613"/>
      <c r="AR162" s="600">
        <f>Tabla3[[#This Row],[TOTAL A LA FECHA ]]+AQ162</f>
        <v>0</v>
      </c>
    </row>
    <row r="163" spans="1:44" s="126" customFormat="1" ht="133.5" customHeight="1">
      <c r="A163" s="217" t="s">
        <v>173</v>
      </c>
      <c r="B163" s="127" t="s">
        <v>174</v>
      </c>
      <c r="C163" s="127" t="s">
        <v>175</v>
      </c>
      <c r="D163" s="127" t="s">
        <v>176</v>
      </c>
      <c r="E163" s="204" t="s">
        <v>177</v>
      </c>
      <c r="F163" s="201" t="s">
        <v>178</v>
      </c>
      <c r="G163" s="127" t="s">
        <v>179</v>
      </c>
      <c r="H163" s="127" t="s">
        <v>180</v>
      </c>
      <c r="I163" s="143" t="s">
        <v>181</v>
      </c>
      <c r="J163" s="179" t="s">
        <v>712</v>
      </c>
      <c r="K163" s="157" t="s">
        <v>594</v>
      </c>
      <c r="L163" s="191" t="s">
        <v>182</v>
      </c>
      <c r="M163" s="235" t="s">
        <v>713</v>
      </c>
      <c r="N163" s="176" t="s">
        <v>915</v>
      </c>
      <c r="O163" s="615" t="s">
        <v>742</v>
      </c>
      <c r="P163" s="205">
        <v>1</v>
      </c>
      <c r="Q163" s="169">
        <v>7.0000000000000007E-2</v>
      </c>
      <c r="R163" s="149" t="s">
        <v>743</v>
      </c>
      <c r="S163" s="619" t="s">
        <v>217</v>
      </c>
      <c r="T163" s="640" t="s">
        <v>78</v>
      </c>
      <c r="U163" s="401"/>
      <c r="V163" s="331"/>
      <c r="W163" s="357"/>
      <c r="X163" s="331"/>
      <c r="Y163" s="331"/>
      <c r="Z163" s="331"/>
      <c r="AA163" s="331"/>
      <c r="AB163" s="331"/>
      <c r="AC163" s="601"/>
      <c r="AD163" s="331"/>
      <c r="AE163" s="331"/>
      <c r="AF163" s="331"/>
      <c r="AG163" s="331"/>
      <c r="AH163" s="331"/>
      <c r="AI163" s="331"/>
      <c r="AJ163" s="331"/>
      <c r="AK163" s="331"/>
      <c r="AL163" s="331"/>
      <c r="AM16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3" s="610" t="s">
        <v>744</v>
      </c>
      <c r="AO163" s="513"/>
      <c r="AP163" s="331"/>
      <c r="AQ163" s="423"/>
      <c r="AR163" s="600">
        <f>Tabla3[[#This Row],[TOTAL A LA FECHA ]]+AQ163</f>
        <v>0</v>
      </c>
    </row>
    <row r="164" spans="1:44" s="126" customFormat="1" ht="133.5" customHeight="1">
      <c r="A164" s="217" t="s">
        <v>173</v>
      </c>
      <c r="B164" s="127" t="s">
        <v>174</v>
      </c>
      <c r="C164" s="127" t="s">
        <v>175</v>
      </c>
      <c r="D164" s="127" t="s">
        <v>176</v>
      </c>
      <c r="E164" s="204" t="s">
        <v>177</v>
      </c>
      <c r="F164" s="201" t="s">
        <v>178</v>
      </c>
      <c r="G164" s="127" t="s">
        <v>179</v>
      </c>
      <c r="H164" s="127" t="s">
        <v>180</v>
      </c>
      <c r="I164" s="143" t="s">
        <v>181</v>
      </c>
      <c r="J164" s="179" t="s">
        <v>712</v>
      </c>
      <c r="K164" s="157" t="s">
        <v>594</v>
      </c>
      <c r="L164" s="191" t="s">
        <v>182</v>
      </c>
      <c r="M164" s="235" t="s">
        <v>713</v>
      </c>
      <c r="N164" s="176" t="s">
        <v>915</v>
      </c>
      <c r="O164" s="149" t="s">
        <v>745</v>
      </c>
      <c r="P164" s="127">
        <v>4</v>
      </c>
      <c r="Q164" s="169">
        <v>0.04</v>
      </c>
      <c r="R164" s="149" t="s">
        <v>746</v>
      </c>
      <c r="S164" s="617" t="s">
        <v>64</v>
      </c>
      <c r="T164" s="639" t="s">
        <v>58</v>
      </c>
      <c r="U164" s="401"/>
      <c r="V164" s="331"/>
      <c r="W164" s="357"/>
      <c r="X164" s="331"/>
      <c r="Y164" s="331"/>
      <c r="Z164" s="331"/>
      <c r="AA164" s="331"/>
      <c r="AB164" s="331"/>
      <c r="AC164" s="601"/>
      <c r="AD164" s="331"/>
      <c r="AE164" s="331"/>
      <c r="AF164" s="331"/>
      <c r="AG164" s="331"/>
      <c r="AH164" s="331"/>
      <c r="AI164" s="331"/>
      <c r="AJ164" s="331"/>
      <c r="AK164" s="331"/>
      <c r="AL164" s="331"/>
      <c r="AM16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4" s="610" t="s">
        <v>741</v>
      </c>
      <c r="AO164" s="513"/>
      <c r="AP164" s="331"/>
      <c r="AQ164" s="423"/>
      <c r="AR164" s="600">
        <f>Tabla3[[#This Row],[TOTAL A LA FECHA ]]+AQ164</f>
        <v>0</v>
      </c>
    </row>
    <row r="165" spans="1:44" s="126" customFormat="1" ht="133.5" customHeight="1">
      <c r="A165" s="217" t="s">
        <v>173</v>
      </c>
      <c r="B165" s="127" t="s">
        <v>174</v>
      </c>
      <c r="C165" s="127" t="s">
        <v>175</v>
      </c>
      <c r="D165" s="127" t="s">
        <v>176</v>
      </c>
      <c r="E165" s="204" t="s">
        <v>177</v>
      </c>
      <c r="F165" s="201" t="s">
        <v>178</v>
      </c>
      <c r="G165" s="127" t="s">
        <v>179</v>
      </c>
      <c r="H165" s="127" t="s">
        <v>180</v>
      </c>
      <c r="I165" s="143" t="s">
        <v>181</v>
      </c>
      <c r="J165" s="179" t="s">
        <v>712</v>
      </c>
      <c r="K165" s="157" t="s">
        <v>594</v>
      </c>
      <c r="L165" s="191" t="s">
        <v>182</v>
      </c>
      <c r="M165" s="235" t="s">
        <v>713</v>
      </c>
      <c r="N165" s="176" t="s">
        <v>915</v>
      </c>
      <c r="O165" s="615" t="s">
        <v>747</v>
      </c>
      <c r="P165" s="127">
        <v>1</v>
      </c>
      <c r="Q165" s="169">
        <v>0.03</v>
      </c>
      <c r="R165" s="615" t="s">
        <v>748</v>
      </c>
      <c r="S165" s="617" t="s">
        <v>242</v>
      </c>
      <c r="T165" s="618" t="s">
        <v>153</v>
      </c>
      <c r="U165" s="331"/>
      <c r="V165" s="331"/>
      <c r="W165" s="357"/>
      <c r="X165" s="331"/>
      <c r="Y165" s="331"/>
      <c r="Z165" s="331"/>
      <c r="AA165" s="331"/>
      <c r="AB165" s="331"/>
      <c r="AC165" s="601"/>
      <c r="AD165" s="331"/>
      <c r="AE165" s="331"/>
      <c r="AF165" s="331"/>
      <c r="AG165" s="331"/>
      <c r="AH165" s="331"/>
      <c r="AI165" s="331"/>
      <c r="AJ165" s="331"/>
      <c r="AK165" s="331"/>
      <c r="AL165" s="331"/>
      <c r="AM16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5" s="607"/>
      <c r="AO165" s="513"/>
      <c r="AP165" s="331"/>
      <c r="AQ165" s="423"/>
      <c r="AR165" s="600">
        <f>Tabla3[[#This Row],[TOTAL A LA FECHA ]]+AQ165</f>
        <v>0</v>
      </c>
    </row>
    <row r="166" spans="1:44" ht="133.5" customHeight="1">
      <c r="A166" s="217" t="s">
        <v>173</v>
      </c>
      <c r="B166" s="127" t="s">
        <v>174</v>
      </c>
      <c r="C166" s="127" t="s">
        <v>175</v>
      </c>
      <c r="D166" s="127" t="s">
        <v>176</v>
      </c>
      <c r="E166" s="204" t="s">
        <v>177</v>
      </c>
      <c r="F166" s="201" t="s">
        <v>178</v>
      </c>
      <c r="G166" s="127" t="s">
        <v>179</v>
      </c>
      <c r="H166" s="127" t="s">
        <v>180</v>
      </c>
      <c r="I166" s="143" t="s">
        <v>181</v>
      </c>
      <c r="J166" s="179" t="s">
        <v>712</v>
      </c>
      <c r="K166" s="157" t="s">
        <v>594</v>
      </c>
      <c r="L166" s="191" t="s">
        <v>182</v>
      </c>
      <c r="M166" s="235" t="s">
        <v>713</v>
      </c>
      <c r="N166" s="176" t="s">
        <v>915</v>
      </c>
      <c r="O166" s="615" t="s">
        <v>749</v>
      </c>
      <c r="P166" s="127">
        <v>1</v>
      </c>
      <c r="Q166" s="169">
        <v>0.03</v>
      </c>
      <c r="R166" s="615" t="s">
        <v>748</v>
      </c>
      <c r="S166" s="617" t="s">
        <v>242</v>
      </c>
      <c r="T166" s="618" t="s">
        <v>153</v>
      </c>
      <c r="U166" s="331"/>
      <c r="V166" s="331"/>
      <c r="W166" s="357"/>
      <c r="X166" s="331"/>
      <c r="Y166" s="331"/>
      <c r="Z166" s="331"/>
      <c r="AA166" s="331"/>
      <c r="AB166" s="331"/>
      <c r="AC166" s="601"/>
      <c r="AD166" s="331"/>
      <c r="AE166" s="331"/>
      <c r="AF166" s="331"/>
      <c r="AG166" s="331"/>
      <c r="AH166" s="331"/>
      <c r="AI166" s="331"/>
      <c r="AJ166" s="331"/>
      <c r="AK166" s="331"/>
      <c r="AL166" s="331"/>
      <c r="AM16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6" s="607"/>
      <c r="AO166" s="513"/>
      <c r="AP166" s="430"/>
      <c r="AQ166" s="520"/>
      <c r="AR166" s="600">
        <f>Tabla3[[#This Row],[TOTAL A LA FECHA ]]+AQ166</f>
        <v>0</v>
      </c>
    </row>
    <row r="167" spans="1:44" ht="133.5" customHeight="1">
      <c r="A167" s="217" t="s">
        <v>173</v>
      </c>
      <c r="B167" s="127" t="s">
        <v>174</v>
      </c>
      <c r="C167" s="127" t="s">
        <v>175</v>
      </c>
      <c r="D167" s="127" t="s">
        <v>176</v>
      </c>
      <c r="E167" s="204" t="s">
        <v>177</v>
      </c>
      <c r="F167" s="201" t="s">
        <v>178</v>
      </c>
      <c r="G167" s="127" t="s">
        <v>179</v>
      </c>
      <c r="H167" s="127" t="s">
        <v>180</v>
      </c>
      <c r="I167" s="143" t="s">
        <v>181</v>
      </c>
      <c r="J167" s="179" t="s">
        <v>712</v>
      </c>
      <c r="K167" s="157" t="s">
        <v>594</v>
      </c>
      <c r="L167" s="191" t="s">
        <v>182</v>
      </c>
      <c r="M167" s="235" t="s">
        <v>713</v>
      </c>
      <c r="N167" s="176" t="s">
        <v>915</v>
      </c>
      <c r="O167" s="615" t="s">
        <v>750</v>
      </c>
      <c r="P167" s="127">
        <v>1</v>
      </c>
      <c r="Q167" s="169">
        <v>0.03</v>
      </c>
      <c r="R167" s="615" t="s">
        <v>748</v>
      </c>
      <c r="S167" s="617" t="s">
        <v>242</v>
      </c>
      <c r="T167" s="639" t="s">
        <v>153</v>
      </c>
      <c r="U167" s="417"/>
      <c r="V167" s="372"/>
      <c r="W167" s="377"/>
      <c r="X167" s="372"/>
      <c r="Y167" s="372"/>
      <c r="Z167" s="372"/>
      <c r="AA167" s="372"/>
      <c r="AB167" s="372"/>
      <c r="AC167" s="605"/>
      <c r="AD167" s="372"/>
      <c r="AE167" s="372"/>
      <c r="AF167" s="372"/>
      <c r="AG167" s="372"/>
      <c r="AH167" s="372"/>
      <c r="AI167" s="372"/>
      <c r="AJ167" s="372"/>
      <c r="AK167" s="372"/>
      <c r="AL167" s="372"/>
      <c r="AM16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7" s="607"/>
      <c r="AO167" s="513"/>
      <c r="AP167" s="430"/>
      <c r="AQ167" s="520"/>
      <c r="AR167" s="600">
        <f>Tabla3[[#This Row],[TOTAL A LA FECHA ]]+AQ167</f>
        <v>0</v>
      </c>
    </row>
    <row r="168" spans="1:44" ht="133.5" customHeight="1">
      <c r="A168" s="217" t="s">
        <v>173</v>
      </c>
      <c r="B168" s="127" t="s">
        <v>174</v>
      </c>
      <c r="C168" s="127" t="s">
        <v>175</v>
      </c>
      <c r="D168" s="127" t="s">
        <v>176</v>
      </c>
      <c r="E168" s="204" t="s">
        <v>177</v>
      </c>
      <c r="F168" s="201" t="s">
        <v>178</v>
      </c>
      <c r="G168" s="127" t="s">
        <v>179</v>
      </c>
      <c r="H168" s="127" t="s">
        <v>180</v>
      </c>
      <c r="I168" s="143" t="s">
        <v>181</v>
      </c>
      <c r="J168" s="179" t="s">
        <v>712</v>
      </c>
      <c r="K168" s="157" t="s">
        <v>594</v>
      </c>
      <c r="L168" s="191" t="s">
        <v>182</v>
      </c>
      <c r="M168" s="235" t="s">
        <v>713</v>
      </c>
      <c r="N168" s="176" t="s">
        <v>915</v>
      </c>
      <c r="O168" s="127" t="s">
        <v>751</v>
      </c>
      <c r="P168" s="155">
        <v>1</v>
      </c>
      <c r="Q168" s="169">
        <v>0.03</v>
      </c>
      <c r="R168" s="127" t="s">
        <v>752</v>
      </c>
      <c r="S168" s="617" t="s">
        <v>64</v>
      </c>
      <c r="T168" s="639" t="s">
        <v>153</v>
      </c>
      <c r="U168" s="401"/>
      <c r="V168" s="331"/>
      <c r="W168" s="357"/>
      <c r="X168" s="331"/>
      <c r="Y168" s="331"/>
      <c r="Z168" s="331"/>
      <c r="AA168" s="331"/>
      <c r="AB168" s="331"/>
      <c r="AC168" s="601"/>
      <c r="AD168" s="331"/>
      <c r="AE168" s="331"/>
      <c r="AF168" s="331"/>
      <c r="AG168" s="331"/>
      <c r="AH168" s="331"/>
      <c r="AI168" s="331"/>
      <c r="AJ168" s="331"/>
      <c r="AK168" s="331"/>
      <c r="AL168" s="331"/>
      <c r="AM16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8" s="610" t="s">
        <v>753</v>
      </c>
      <c r="AO168" s="513"/>
      <c r="AP168" s="430"/>
      <c r="AQ168" s="520"/>
      <c r="AR168" s="600">
        <f>Tabla3[[#This Row],[TOTAL A LA FECHA ]]+AQ168</f>
        <v>0</v>
      </c>
    </row>
    <row r="169" spans="1:44" ht="133.5" customHeight="1">
      <c r="A169" s="217" t="s">
        <v>173</v>
      </c>
      <c r="B169" s="127" t="s">
        <v>174</v>
      </c>
      <c r="C169" s="127" t="s">
        <v>175</v>
      </c>
      <c r="D169" s="127" t="s">
        <v>176</v>
      </c>
      <c r="E169" s="204" t="s">
        <v>177</v>
      </c>
      <c r="F169" s="201" t="s">
        <v>178</v>
      </c>
      <c r="G169" s="127" t="s">
        <v>179</v>
      </c>
      <c r="H169" s="127" t="s">
        <v>180</v>
      </c>
      <c r="I169" s="143" t="s">
        <v>181</v>
      </c>
      <c r="J169" s="179" t="s">
        <v>712</v>
      </c>
      <c r="K169" s="157" t="s">
        <v>594</v>
      </c>
      <c r="L169" s="191" t="s">
        <v>182</v>
      </c>
      <c r="M169" s="154" t="s">
        <v>183</v>
      </c>
      <c r="N169" s="176" t="s">
        <v>915</v>
      </c>
      <c r="O169" s="657" t="s">
        <v>754</v>
      </c>
      <c r="P169" s="660">
        <v>4</v>
      </c>
      <c r="Q169" s="169">
        <v>0.05</v>
      </c>
      <c r="R169" s="23" t="s">
        <v>755</v>
      </c>
      <c r="S169" s="617" t="s">
        <v>186</v>
      </c>
      <c r="T169" s="639" t="s">
        <v>153</v>
      </c>
      <c r="U169" s="401"/>
      <c r="V169" s="331"/>
      <c r="W169" s="357"/>
      <c r="X169" s="331"/>
      <c r="Y169" s="331"/>
      <c r="Z169" s="331"/>
      <c r="AA169" s="331"/>
      <c r="AB169" s="331"/>
      <c r="AC169" s="601"/>
      <c r="AD169" s="331"/>
      <c r="AE169" s="331"/>
      <c r="AF169" s="331"/>
      <c r="AG169" s="331"/>
      <c r="AH169" s="331"/>
      <c r="AI169" s="331"/>
      <c r="AJ169" s="331"/>
      <c r="AK169" s="331"/>
      <c r="AL169" s="331"/>
      <c r="AM16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69" s="608" t="s">
        <v>741</v>
      </c>
      <c r="AO169" s="513"/>
      <c r="AP169" s="430"/>
      <c r="AQ169" s="520"/>
      <c r="AR169" s="600">
        <f>Tabla3[[#This Row],[TOTAL A LA FECHA ]]+AQ169</f>
        <v>0</v>
      </c>
    </row>
    <row r="170" spans="1:44" ht="133.5" customHeight="1">
      <c r="A170" s="217" t="s">
        <v>173</v>
      </c>
      <c r="B170" s="127" t="s">
        <v>174</v>
      </c>
      <c r="C170" s="127" t="s">
        <v>175</v>
      </c>
      <c r="D170" s="127" t="s">
        <v>176</v>
      </c>
      <c r="E170" s="204" t="s">
        <v>177</v>
      </c>
      <c r="F170" s="201" t="s">
        <v>178</v>
      </c>
      <c r="G170" s="127" t="s">
        <v>179</v>
      </c>
      <c r="H170" s="127" t="s">
        <v>180</v>
      </c>
      <c r="I170" s="143" t="s">
        <v>181</v>
      </c>
      <c r="J170" s="179" t="s">
        <v>712</v>
      </c>
      <c r="K170" s="157" t="s">
        <v>594</v>
      </c>
      <c r="L170" s="191" t="s">
        <v>182</v>
      </c>
      <c r="M170" s="235" t="s">
        <v>713</v>
      </c>
      <c r="N170" s="176" t="s">
        <v>915</v>
      </c>
      <c r="O170" s="657" t="s">
        <v>756</v>
      </c>
      <c r="P170" s="660">
        <v>1</v>
      </c>
      <c r="Q170" s="158">
        <v>0.03</v>
      </c>
      <c r="R170" s="159" t="s">
        <v>757</v>
      </c>
      <c r="S170" s="617" t="s">
        <v>217</v>
      </c>
      <c r="T170" s="639" t="s">
        <v>64</v>
      </c>
      <c r="U170" s="401"/>
      <c r="V170" s="331"/>
      <c r="W170" s="357"/>
      <c r="X170" s="331"/>
      <c r="Y170" s="331"/>
      <c r="Z170" s="331"/>
      <c r="AA170" s="331"/>
      <c r="AB170" s="331"/>
      <c r="AC170" s="601"/>
      <c r="AD170" s="331"/>
      <c r="AE170" s="331"/>
      <c r="AF170" s="331"/>
      <c r="AG170" s="331"/>
      <c r="AH170" s="331"/>
      <c r="AI170" s="331"/>
      <c r="AJ170" s="331"/>
      <c r="AK170" s="331"/>
      <c r="AL170" s="331"/>
      <c r="AM17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0" s="607"/>
      <c r="AO170" s="513"/>
      <c r="AP170" s="430"/>
      <c r="AQ170" s="520"/>
      <c r="AR170" s="600">
        <f>Tabla3[[#This Row],[TOTAL A LA FECHA ]]+AQ170</f>
        <v>0</v>
      </c>
    </row>
    <row r="171" spans="1:44" ht="133.5" customHeight="1">
      <c r="A171" s="217" t="s">
        <v>173</v>
      </c>
      <c r="B171" s="127" t="s">
        <v>174</v>
      </c>
      <c r="C171" s="127" t="s">
        <v>175</v>
      </c>
      <c r="D171" s="127" t="s">
        <v>176</v>
      </c>
      <c r="E171" s="204" t="s">
        <v>177</v>
      </c>
      <c r="F171" s="201" t="s">
        <v>178</v>
      </c>
      <c r="G171" s="127" t="s">
        <v>179</v>
      </c>
      <c r="H171" s="127" t="s">
        <v>180</v>
      </c>
      <c r="I171" s="143" t="s">
        <v>181</v>
      </c>
      <c r="J171" s="179" t="s">
        <v>712</v>
      </c>
      <c r="K171" s="157" t="s">
        <v>594</v>
      </c>
      <c r="L171" s="191" t="s">
        <v>182</v>
      </c>
      <c r="M171" s="154" t="s">
        <v>183</v>
      </c>
      <c r="N171" s="176" t="s">
        <v>915</v>
      </c>
      <c r="O171" s="657" t="s">
        <v>758</v>
      </c>
      <c r="P171" s="660">
        <v>1</v>
      </c>
      <c r="Q171" s="158">
        <v>0.05</v>
      </c>
      <c r="R171" s="159" t="s">
        <v>759</v>
      </c>
      <c r="S171" s="617" t="s">
        <v>363</v>
      </c>
      <c r="T171" s="639" t="s">
        <v>153</v>
      </c>
      <c r="U171" s="401"/>
      <c r="V171" s="331"/>
      <c r="W171" s="357"/>
      <c r="X171" s="331"/>
      <c r="Y171" s="331"/>
      <c r="Z171" s="331"/>
      <c r="AA171" s="331"/>
      <c r="AB171" s="331"/>
      <c r="AC171" s="601"/>
      <c r="AD171" s="331"/>
      <c r="AE171" s="331"/>
      <c r="AF171" s="331"/>
      <c r="AG171" s="331"/>
      <c r="AH171" s="331"/>
      <c r="AI171" s="331"/>
      <c r="AJ171" s="331"/>
      <c r="AK171" s="331"/>
      <c r="AL171" s="331"/>
      <c r="AM17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1" s="609"/>
      <c r="AO171" s="513"/>
      <c r="AP171" s="430"/>
      <c r="AQ171" s="520"/>
      <c r="AR171" s="600">
        <f>Tabla3[[#This Row],[TOTAL A LA FECHA ]]+AQ171</f>
        <v>0</v>
      </c>
    </row>
    <row r="172" spans="1:44" ht="133.5" customHeight="1">
      <c r="A172" s="217" t="s">
        <v>173</v>
      </c>
      <c r="B172" s="127" t="s">
        <v>174</v>
      </c>
      <c r="C172" s="127" t="s">
        <v>175</v>
      </c>
      <c r="D172" s="127" t="s">
        <v>176</v>
      </c>
      <c r="E172" s="204" t="s">
        <v>177</v>
      </c>
      <c r="F172" s="201" t="s">
        <v>178</v>
      </c>
      <c r="G172" s="127" t="s">
        <v>179</v>
      </c>
      <c r="H172" s="127" t="s">
        <v>180</v>
      </c>
      <c r="I172" s="143" t="s">
        <v>181</v>
      </c>
      <c r="J172" s="179" t="s">
        <v>712</v>
      </c>
      <c r="K172" s="157" t="s">
        <v>594</v>
      </c>
      <c r="L172" s="191" t="s">
        <v>182</v>
      </c>
      <c r="M172" s="235" t="s">
        <v>713</v>
      </c>
      <c r="N172" s="176" t="s">
        <v>915</v>
      </c>
      <c r="O172" s="463" t="s">
        <v>1221</v>
      </c>
      <c r="P172" s="155">
        <v>4</v>
      </c>
      <c r="Q172" s="158">
        <v>0.03</v>
      </c>
      <c r="R172" s="616" t="s">
        <v>760</v>
      </c>
      <c r="S172" s="617" t="s">
        <v>64</v>
      </c>
      <c r="T172" s="639" t="s">
        <v>58</v>
      </c>
      <c r="U172" s="401"/>
      <c r="V172" s="331"/>
      <c r="W172" s="357"/>
      <c r="X172" s="331"/>
      <c r="Y172" s="331"/>
      <c r="Z172" s="331"/>
      <c r="AA172" s="331"/>
      <c r="AB172" s="331"/>
      <c r="AC172" s="601"/>
      <c r="AD172" s="331"/>
      <c r="AE172" s="331"/>
      <c r="AF172" s="331"/>
      <c r="AG172" s="331"/>
      <c r="AH172" s="331"/>
      <c r="AI172" s="331"/>
      <c r="AJ172" s="331"/>
      <c r="AK172" s="331"/>
      <c r="AL172" s="331"/>
      <c r="AM17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2" s="608" t="s">
        <v>741</v>
      </c>
      <c r="AO172" s="513"/>
      <c r="AP172" s="430"/>
      <c r="AQ172" s="520"/>
      <c r="AR172" s="600">
        <f>Tabla3[[#This Row],[TOTAL A LA FECHA ]]+AQ172</f>
        <v>0</v>
      </c>
    </row>
    <row r="173" spans="1:44" ht="133.5" customHeight="1">
      <c r="A173" s="217" t="s">
        <v>173</v>
      </c>
      <c r="B173" s="127" t="s">
        <v>174</v>
      </c>
      <c r="C173" s="127" t="s">
        <v>175</v>
      </c>
      <c r="D173" s="127" t="s">
        <v>176</v>
      </c>
      <c r="E173" s="204" t="s">
        <v>177</v>
      </c>
      <c r="F173" s="201" t="s">
        <v>178</v>
      </c>
      <c r="G173" s="127" t="s">
        <v>179</v>
      </c>
      <c r="H173" s="127" t="s">
        <v>180</v>
      </c>
      <c r="I173" s="143" t="s">
        <v>181</v>
      </c>
      <c r="J173" s="179" t="s">
        <v>712</v>
      </c>
      <c r="K173" s="157" t="s">
        <v>594</v>
      </c>
      <c r="L173" s="191" t="s">
        <v>182</v>
      </c>
      <c r="M173" s="235" t="s">
        <v>713</v>
      </c>
      <c r="N173" s="176" t="s">
        <v>915</v>
      </c>
      <c r="O173" s="23" t="s">
        <v>761</v>
      </c>
      <c r="P173" s="155">
        <v>1</v>
      </c>
      <c r="Q173" s="158">
        <v>0.04</v>
      </c>
      <c r="R173" s="159" t="s">
        <v>762</v>
      </c>
      <c r="S173" s="617" t="s">
        <v>186</v>
      </c>
      <c r="T173" s="639" t="s">
        <v>242</v>
      </c>
      <c r="U173" s="401"/>
      <c r="V173" s="331"/>
      <c r="W173" s="357"/>
      <c r="X173" s="331"/>
      <c r="Y173" s="331"/>
      <c r="Z173" s="331"/>
      <c r="AA173" s="331"/>
      <c r="AB173" s="331"/>
      <c r="AC173" s="601"/>
      <c r="AD173" s="331"/>
      <c r="AE173" s="331"/>
      <c r="AF173" s="331"/>
      <c r="AG173" s="331"/>
      <c r="AH173" s="331"/>
      <c r="AI173" s="331"/>
      <c r="AJ173" s="331"/>
      <c r="AK173" s="331"/>
      <c r="AL173" s="331"/>
      <c r="AM173"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3" s="608" t="s">
        <v>741</v>
      </c>
      <c r="AO173" s="513"/>
      <c r="AP173" s="430"/>
      <c r="AQ173" s="520"/>
      <c r="AR173" s="600">
        <f>Tabla3[[#This Row],[TOTAL A LA FECHA ]]+AQ173</f>
        <v>0</v>
      </c>
    </row>
    <row r="174" spans="1:44" ht="133.5" customHeight="1">
      <c r="A174" s="217" t="s">
        <v>173</v>
      </c>
      <c r="B174" s="127" t="s">
        <v>174</v>
      </c>
      <c r="C174" s="127" t="s">
        <v>175</v>
      </c>
      <c r="D174" s="127" t="s">
        <v>176</v>
      </c>
      <c r="E174" s="204" t="s">
        <v>177</v>
      </c>
      <c r="F174" s="201" t="s">
        <v>178</v>
      </c>
      <c r="G174" s="127" t="s">
        <v>179</v>
      </c>
      <c r="H174" s="127" t="s">
        <v>180</v>
      </c>
      <c r="I174" s="143" t="s">
        <v>181</v>
      </c>
      <c r="J174" s="179" t="s">
        <v>712</v>
      </c>
      <c r="K174" s="157" t="s">
        <v>594</v>
      </c>
      <c r="L174" s="191" t="s">
        <v>182</v>
      </c>
      <c r="M174" s="235" t="s">
        <v>713</v>
      </c>
      <c r="N174" s="176" t="s">
        <v>915</v>
      </c>
      <c r="O174" s="23" t="s">
        <v>763</v>
      </c>
      <c r="P174" s="660">
        <v>4</v>
      </c>
      <c r="Q174" s="158">
        <v>7.0000000000000007E-2</v>
      </c>
      <c r="R174" s="159" t="s">
        <v>764</v>
      </c>
      <c r="S174" s="617" t="s">
        <v>242</v>
      </c>
      <c r="T174" s="639" t="s">
        <v>58</v>
      </c>
      <c r="U174" s="417"/>
      <c r="V174" s="372"/>
      <c r="W174" s="377"/>
      <c r="X174" s="372"/>
      <c r="Y174" s="372"/>
      <c r="Z174" s="372"/>
      <c r="AA174" s="372"/>
      <c r="AB174" s="372"/>
      <c r="AC174" s="605"/>
      <c r="AD174" s="372"/>
      <c r="AE174" s="372"/>
      <c r="AF174" s="372"/>
      <c r="AG174" s="372"/>
      <c r="AH174" s="372"/>
      <c r="AI174" s="372"/>
      <c r="AJ174" s="372"/>
      <c r="AK174" s="372"/>
      <c r="AL174" s="372"/>
      <c r="AM17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4" s="607"/>
      <c r="AO174" s="513"/>
      <c r="AP174" s="430"/>
      <c r="AQ174" s="520"/>
      <c r="AR174" s="600">
        <f>Tabla3[[#This Row],[TOTAL A LA FECHA ]]+AQ174</f>
        <v>0</v>
      </c>
    </row>
    <row r="175" spans="1:44" ht="133.5" customHeight="1">
      <c r="A175" s="217" t="s">
        <v>173</v>
      </c>
      <c r="B175" s="127" t="s">
        <v>174</v>
      </c>
      <c r="C175" s="127" t="s">
        <v>175</v>
      </c>
      <c r="D175" s="127" t="s">
        <v>176</v>
      </c>
      <c r="E175" s="204" t="s">
        <v>177</v>
      </c>
      <c r="F175" s="201" t="s">
        <v>178</v>
      </c>
      <c r="G175" s="127" t="s">
        <v>179</v>
      </c>
      <c r="H175" s="127" t="s">
        <v>180</v>
      </c>
      <c r="I175" s="143" t="s">
        <v>181</v>
      </c>
      <c r="J175" s="179" t="s">
        <v>712</v>
      </c>
      <c r="K175" s="157" t="s">
        <v>594</v>
      </c>
      <c r="L175" s="191" t="s">
        <v>182</v>
      </c>
      <c r="M175" s="154" t="s">
        <v>183</v>
      </c>
      <c r="N175" s="176" t="s">
        <v>915</v>
      </c>
      <c r="O175" s="154" t="s">
        <v>531</v>
      </c>
      <c r="P175" s="176">
        <v>1</v>
      </c>
      <c r="Q175" s="158">
        <v>0.05</v>
      </c>
      <c r="R175" s="159" t="s">
        <v>532</v>
      </c>
      <c r="S175" s="620" t="s">
        <v>64</v>
      </c>
      <c r="T175" s="648" t="s">
        <v>58</v>
      </c>
      <c r="U175" s="401"/>
      <c r="V175" s="331"/>
      <c r="W175" s="601"/>
      <c r="X175" s="331"/>
      <c r="Y175" s="331"/>
      <c r="Z175" s="611"/>
      <c r="AA175" s="331"/>
      <c r="AB175" s="331"/>
      <c r="AC175" s="601"/>
      <c r="AD175" s="331"/>
      <c r="AE175" s="331"/>
      <c r="AF175" s="611"/>
      <c r="AG175" s="331"/>
      <c r="AH175" s="331"/>
      <c r="AI175" s="611"/>
      <c r="AJ175" s="331"/>
      <c r="AK175" s="331"/>
      <c r="AL175" s="611"/>
      <c r="AM17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5" s="608" t="s">
        <v>765</v>
      </c>
      <c r="AO175" s="513"/>
      <c r="AP175" s="430"/>
      <c r="AQ175" s="614"/>
      <c r="AR175" s="601">
        <f>Tabla3[[#This Row],[TOTAL A LA FECHA ]]+AQ175</f>
        <v>0</v>
      </c>
    </row>
    <row r="176" spans="1:44" ht="133.5" customHeight="1">
      <c r="A176" s="217" t="s">
        <v>173</v>
      </c>
      <c r="B176" s="127" t="s">
        <v>174</v>
      </c>
      <c r="C176" s="127" t="s">
        <v>175</v>
      </c>
      <c r="D176" s="127" t="s">
        <v>176</v>
      </c>
      <c r="E176" s="204" t="s">
        <v>177</v>
      </c>
      <c r="F176" s="201" t="s">
        <v>178</v>
      </c>
      <c r="G176" s="127" t="s">
        <v>179</v>
      </c>
      <c r="H176" s="127" t="s">
        <v>180</v>
      </c>
      <c r="I176" s="143" t="s">
        <v>181</v>
      </c>
      <c r="J176" s="179" t="s">
        <v>712</v>
      </c>
      <c r="K176" s="157" t="s">
        <v>594</v>
      </c>
      <c r="L176" s="191" t="s">
        <v>182</v>
      </c>
      <c r="M176" s="154" t="s">
        <v>183</v>
      </c>
      <c r="N176" s="176" t="s">
        <v>915</v>
      </c>
      <c r="O176" s="23" t="s">
        <v>766</v>
      </c>
      <c r="P176" s="176">
        <v>1</v>
      </c>
      <c r="Q176" s="169">
        <v>0.05</v>
      </c>
      <c r="R176" s="23" t="s">
        <v>534</v>
      </c>
      <c r="S176" s="621" t="s">
        <v>217</v>
      </c>
      <c r="T176" s="649" t="s">
        <v>242</v>
      </c>
      <c r="U176" s="401"/>
      <c r="V176" s="331"/>
      <c r="W176" s="601"/>
      <c r="X176" s="331"/>
      <c r="Y176" s="331"/>
      <c r="Z176" s="611"/>
      <c r="AA176" s="331"/>
      <c r="AB176" s="331"/>
      <c r="AC176" s="601"/>
      <c r="AD176" s="331"/>
      <c r="AE176" s="331"/>
      <c r="AF176" s="611"/>
      <c r="AG176" s="331"/>
      <c r="AH176" s="331"/>
      <c r="AI176" s="611"/>
      <c r="AJ176" s="331"/>
      <c r="AK176" s="331"/>
      <c r="AL176" s="611"/>
      <c r="AM17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6" s="608"/>
      <c r="AO176" s="513"/>
      <c r="AP176" s="430"/>
      <c r="AQ176" s="614"/>
      <c r="AR176" s="601">
        <f>Tabla3[[#This Row],[TOTAL A LA FECHA ]]+AQ176</f>
        <v>0</v>
      </c>
    </row>
    <row r="177" spans="1:44" ht="133.5" customHeight="1">
      <c r="A177" s="217" t="s">
        <v>173</v>
      </c>
      <c r="B177" s="127" t="s">
        <v>174</v>
      </c>
      <c r="C177" s="127" t="s">
        <v>175</v>
      </c>
      <c r="D177" s="127" t="s">
        <v>176</v>
      </c>
      <c r="E177" s="204" t="s">
        <v>177</v>
      </c>
      <c r="F177" s="201" t="s">
        <v>178</v>
      </c>
      <c r="G177" s="127" t="s">
        <v>179</v>
      </c>
      <c r="H177" s="127" t="s">
        <v>180</v>
      </c>
      <c r="I177" s="143" t="s">
        <v>181</v>
      </c>
      <c r="J177" s="179" t="s">
        <v>712</v>
      </c>
      <c r="K177" s="157" t="s">
        <v>594</v>
      </c>
      <c r="L177" s="191" t="s">
        <v>182</v>
      </c>
      <c r="M177" s="154" t="s">
        <v>183</v>
      </c>
      <c r="N177" s="176" t="s">
        <v>915</v>
      </c>
      <c r="O177" s="156" t="s">
        <v>184</v>
      </c>
      <c r="P177" s="155">
        <v>4</v>
      </c>
      <c r="Q177" s="332">
        <v>6.4000000000000001E-2</v>
      </c>
      <c r="R177" s="159" t="s">
        <v>592</v>
      </c>
      <c r="S177" s="621" t="s">
        <v>186</v>
      </c>
      <c r="T177" s="649" t="s">
        <v>58</v>
      </c>
      <c r="U177" s="641"/>
      <c r="V177" s="600"/>
      <c r="W177" s="600"/>
      <c r="X177" s="600"/>
      <c r="Y177" s="600"/>
      <c r="Z177" s="600"/>
      <c r="AA177" s="600"/>
      <c r="AB177" s="600"/>
      <c r="AC177" s="600"/>
      <c r="AD177" s="600"/>
      <c r="AE177" s="600"/>
      <c r="AF177" s="600"/>
      <c r="AG177" s="600"/>
      <c r="AH177" s="600"/>
      <c r="AI177" s="600"/>
      <c r="AJ177" s="600"/>
      <c r="AK177" s="600"/>
      <c r="AL177" s="600"/>
      <c r="AM177" s="50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77" s="622" t="s">
        <v>741</v>
      </c>
      <c r="AO177" s="588"/>
      <c r="AP177" s="623"/>
      <c r="AQ177" s="624"/>
      <c r="AR177" s="600">
        <f>Tabla3[[#This Row],[TOTAL A LA FECHA ]]+AQ177</f>
        <v>0</v>
      </c>
    </row>
    <row r="178" spans="1:44" ht="127.5" customHeight="1">
      <c r="A178" s="217" t="s">
        <v>173</v>
      </c>
      <c r="B178" s="127" t="s">
        <v>174</v>
      </c>
      <c r="C178" s="127" t="s">
        <v>175</v>
      </c>
      <c r="D178" s="127" t="s">
        <v>176</v>
      </c>
      <c r="E178" s="204" t="s">
        <v>177</v>
      </c>
      <c r="F178" s="201" t="s">
        <v>178</v>
      </c>
      <c r="G178" s="127" t="s">
        <v>179</v>
      </c>
      <c r="H178" s="127" t="s">
        <v>180</v>
      </c>
      <c r="I178" s="143" t="s">
        <v>181</v>
      </c>
      <c r="J178" s="180" t="s">
        <v>767</v>
      </c>
      <c r="K178" s="157" t="s">
        <v>768</v>
      </c>
      <c r="L178" s="191" t="s">
        <v>182</v>
      </c>
      <c r="M178" s="154" t="s">
        <v>183</v>
      </c>
      <c r="N178" s="176" t="s">
        <v>915</v>
      </c>
      <c r="O178" s="74" t="s">
        <v>1212</v>
      </c>
      <c r="P178" s="167">
        <v>1</v>
      </c>
      <c r="Q178" s="158">
        <v>0.01</v>
      </c>
      <c r="R178" s="23" t="s">
        <v>769</v>
      </c>
      <c r="S178" s="170" t="s">
        <v>217</v>
      </c>
      <c r="T178" s="650" t="s">
        <v>58</v>
      </c>
      <c r="U178" s="401"/>
      <c r="V178" s="331"/>
      <c r="W178" s="331"/>
      <c r="X178" s="331"/>
      <c r="Y178" s="331"/>
      <c r="Z178" s="331"/>
      <c r="AA178" s="127"/>
      <c r="AB178" s="302"/>
      <c r="AC178" s="336"/>
      <c r="AD178" s="331"/>
      <c r="AE178" s="331"/>
      <c r="AF178" s="331"/>
      <c r="AG178" s="331"/>
      <c r="AH178" s="331"/>
      <c r="AI178" s="331"/>
      <c r="AJ178" s="127" t="s">
        <v>770</v>
      </c>
      <c r="AK178" s="302" t="s">
        <v>771</v>
      </c>
      <c r="AL178" s="336">
        <v>0.96</v>
      </c>
      <c r="AM178" s="510">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0.96</v>
      </c>
      <c r="AN178" s="532" t="s">
        <v>772</v>
      </c>
      <c r="AO178" s="513"/>
      <c r="AP178" s="430"/>
      <c r="AQ178" s="520"/>
      <c r="AR178" s="430"/>
    </row>
    <row r="179" spans="1:44" ht="181.5" customHeight="1">
      <c r="A179" s="217" t="s">
        <v>173</v>
      </c>
      <c r="B179" s="127" t="s">
        <v>174</v>
      </c>
      <c r="C179" s="127" t="s">
        <v>175</v>
      </c>
      <c r="D179" s="127" t="s">
        <v>176</v>
      </c>
      <c r="E179" s="204" t="s">
        <v>177</v>
      </c>
      <c r="F179" s="201" t="s">
        <v>178</v>
      </c>
      <c r="G179" s="127" t="s">
        <v>179</v>
      </c>
      <c r="H179" s="127" t="s">
        <v>180</v>
      </c>
      <c r="I179" s="143" t="s">
        <v>181</v>
      </c>
      <c r="J179" s="180" t="s">
        <v>767</v>
      </c>
      <c r="K179" s="157" t="s">
        <v>768</v>
      </c>
      <c r="L179" s="191" t="s">
        <v>182</v>
      </c>
      <c r="M179" s="154" t="s">
        <v>183</v>
      </c>
      <c r="N179" s="176" t="s">
        <v>915</v>
      </c>
      <c r="O179" s="74" t="s">
        <v>1213</v>
      </c>
      <c r="P179" s="167">
        <v>1</v>
      </c>
      <c r="Q179" s="158">
        <v>0.01</v>
      </c>
      <c r="R179" s="23" t="s">
        <v>769</v>
      </c>
      <c r="S179" s="170" t="s">
        <v>217</v>
      </c>
      <c r="T179" s="650" t="s">
        <v>58</v>
      </c>
      <c r="U179" s="401"/>
      <c r="V179" s="331"/>
      <c r="W179" s="331"/>
      <c r="X179" s="331"/>
      <c r="Y179" s="331"/>
      <c r="Z179" s="331"/>
      <c r="AA179" s="337"/>
      <c r="AB179" s="302"/>
      <c r="AC179" s="362"/>
      <c r="AD179" s="331"/>
      <c r="AE179" s="331"/>
      <c r="AF179" s="331"/>
      <c r="AG179" s="331"/>
      <c r="AH179" s="331"/>
      <c r="AI179" s="331"/>
      <c r="AJ179" s="337" t="s">
        <v>773</v>
      </c>
      <c r="AK179" s="302" t="s">
        <v>771</v>
      </c>
      <c r="AL179" s="338">
        <v>0.95</v>
      </c>
      <c r="AM179" s="510">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0.95</v>
      </c>
      <c r="AN179" s="532" t="s">
        <v>774</v>
      </c>
      <c r="AO179" s="513"/>
      <c r="AP179" s="430"/>
      <c r="AQ179" s="520"/>
      <c r="AR179" s="430"/>
    </row>
    <row r="180" spans="1:44" ht="133.5" customHeight="1">
      <c r="A180" s="217" t="s">
        <v>173</v>
      </c>
      <c r="B180" s="127" t="s">
        <v>174</v>
      </c>
      <c r="C180" s="127" t="s">
        <v>175</v>
      </c>
      <c r="D180" s="127" t="s">
        <v>176</v>
      </c>
      <c r="E180" s="204" t="s">
        <v>177</v>
      </c>
      <c r="F180" s="201" t="s">
        <v>178</v>
      </c>
      <c r="G180" s="127" t="s">
        <v>179</v>
      </c>
      <c r="H180" s="127" t="s">
        <v>180</v>
      </c>
      <c r="I180" s="143" t="s">
        <v>181</v>
      </c>
      <c r="J180" s="180" t="s">
        <v>767</v>
      </c>
      <c r="K180" s="157" t="s">
        <v>768</v>
      </c>
      <c r="L180" s="191" t="s">
        <v>182</v>
      </c>
      <c r="M180" s="154" t="s">
        <v>183</v>
      </c>
      <c r="N180" s="176" t="s">
        <v>915</v>
      </c>
      <c r="O180" s="74" t="s">
        <v>1214</v>
      </c>
      <c r="P180" s="167">
        <v>1</v>
      </c>
      <c r="Q180" s="158">
        <v>0.02</v>
      </c>
      <c r="R180" s="23" t="s">
        <v>769</v>
      </c>
      <c r="S180" s="170" t="s">
        <v>217</v>
      </c>
      <c r="T180" s="650" t="s">
        <v>58</v>
      </c>
      <c r="U180" s="401"/>
      <c r="V180" s="331"/>
      <c r="W180" s="331"/>
      <c r="X180" s="331"/>
      <c r="Y180" s="331"/>
      <c r="Z180" s="331"/>
      <c r="AA180" s="149"/>
      <c r="AB180" s="339"/>
      <c r="AC180" s="336"/>
      <c r="AD180" s="331"/>
      <c r="AE180" s="331"/>
      <c r="AF180" s="331"/>
      <c r="AG180" s="331"/>
      <c r="AH180" s="331"/>
      <c r="AI180" s="331"/>
      <c r="AJ180" s="149" t="s">
        <v>775</v>
      </c>
      <c r="AK180" s="339" t="s">
        <v>771</v>
      </c>
      <c r="AL180" s="336">
        <v>0.12</v>
      </c>
      <c r="AM18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0.12</v>
      </c>
      <c r="AN180" s="532" t="s">
        <v>776</v>
      </c>
      <c r="AO180" s="513"/>
      <c r="AP180" s="430"/>
      <c r="AQ180" s="520"/>
      <c r="AR180" s="430"/>
    </row>
    <row r="181" spans="1:44" ht="133.5" customHeight="1">
      <c r="A181" s="217" t="s">
        <v>173</v>
      </c>
      <c r="B181" s="127" t="s">
        <v>174</v>
      </c>
      <c r="C181" s="127" t="s">
        <v>175</v>
      </c>
      <c r="D181" s="127" t="s">
        <v>176</v>
      </c>
      <c r="E181" s="204" t="s">
        <v>177</v>
      </c>
      <c r="F181" s="201" t="s">
        <v>178</v>
      </c>
      <c r="G181" s="127" t="s">
        <v>179</v>
      </c>
      <c r="H181" s="127" t="s">
        <v>180</v>
      </c>
      <c r="I181" s="143" t="s">
        <v>181</v>
      </c>
      <c r="J181" s="180" t="s">
        <v>767</v>
      </c>
      <c r="K181" s="157" t="s">
        <v>768</v>
      </c>
      <c r="L181" s="191" t="s">
        <v>182</v>
      </c>
      <c r="M181" s="154" t="s">
        <v>183</v>
      </c>
      <c r="N181" s="176" t="s">
        <v>915</v>
      </c>
      <c r="O181" s="74" t="s">
        <v>777</v>
      </c>
      <c r="P181" s="23">
        <v>9</v>
      </c>
      <c r="Q181" s="169">
        <v>0.02</v>
      </c>
      <c r="R181" s="127" t="s">
        <v>778</v>
      </c>
      <c r="S181" s="170" t="s">
        <v>217</v>
      </c>
      <c r="T181" s="650" t="s">
        <v>78</v>
      </c>
      <c r="U181" s="148" t="s">
        <v>66</v>
      </c>
      <c r="V181" s="149" t="s">
        <v>66</v>
      </c>
      <c r="W181" s="149">
        <v>0</v>
      </c>
      <c r="X181" s="337" t="s">
        <v>779</v>
      </c>
      <c r="Y181" s="127" t="s">
        <v>780</v>
      </c>
      <c r="Z181" s="30">
        <v>5</v>
      </c>
      <c r="AA181" s="337" t="s">
        <v>781</v>
      </c>
      <c r="AB181" s="127" t="s">
        <v>780</v>
      </c>
      <c r="AC181" s="30">
        <v>3</v>
      </c>
      <c r="AD181" s="334" t="s">
        <v>339</v>
      </c>
      <c r="AE181" s="331"/>
      <c r="AF181" s="331"/>
      <c r="AG181" s="334" t="s">
        <v>782</v>
      </c>
      <c r="AH181" s="145" t="s">
        <v>783</v>
      </c>
      <c r="AI181" s="357">
        <v>1</v>
      </c>
      <c r="AJ181" s="334" t="s">
        <v>339</v>
      </c>
      <c r="AK181" s="331"/>
      <c r="AL181" s="357">
        <v>0</v>
      </c>
      <c r="AM181"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9</v>
      </c>
      <c r="AN181" s="532" t="s">
        <v>784</v>
      </c>
      <c r="AO181" s="513"/>
      <c r="AP181" s="430"/>
      <c r="AQ181" s="520"/>
      <c r="AR181" s="430"/>
    </row>
    <row r="182" spans="1:44" ht="133.5" customHeight="1">
      <c r="A182" s="217" t="s">
        <v>173</v>
      </c>
      <c r="B182" s="127" t="s">
        <v>174</v>
      </c>
      <c r="C182" s="127" t="s">
        <v>175</v>
      </c>
      <c r="D182" s="127" t="s">
        <v>176</v>
      </c>
      <c r="E182" s="204" t="s">
        <v>177</v>
      </c>
      <c r="F182" s="201" t="s">
        <v>178</v>
      </c>
      <c r="G182" s="127" t="s">
        <v>179</v>
      </c>
      <c r="H182" s="127" t="s">
        <v>180</v>
      </c>
      <c r="I182" s="143" t="s">
        <v>181</v>
      </c>
      <c r="J182" s="180" t="s">
        <v>767</v>
      </c>
      <c r="K182" s="157" t="s">
        <v>768</v>
      </c>
      <c r="L182" s="191" t="s">
        <v>182</v>
      </c>
      <c r="M182" s="154" t="s">
        <v>183</v>
      </c>
      <c r="N182" s="176" t="s">
        <v>915</v>
      </c>
      <c r="O182" s="127" t="s">
        <v>184</v>
      </c>
      <c r="P182" s="127">
        <v>4</v>
      </c>
      <c r="Q182" s="332">
        <v>6.4000000000000001E-2</v>
      </c>
      <c r="R182" s="127" t="s">
        <v>785</v>
      </c>
      <c r="S182" s="170" t="s">
        <v>64</v>
      </c>
      <c r="T182" s="650" t="s">
        <v>58</v>
      </c>
      <c r="U182" s="148" t="s">
        <v>66</v>
      </c>
      <c r="V182" s="149" t="s">
        <v>66</v>
      </c>
      <c r="W182" s="149">
        <v>0</v>
      </c>
      <c r="X182" s="340"/>
      <c r="Y182" s="149" t="s">
        <v>66</v>
      </c>
      <c r="Z182" s="149">
        <v>0</v>
      </c>
      <c r="AA182" s="149" t="s">
        <v>786</v>
      </c>
      <c r="AB182" s="341" t="s">
        <v>787</v>
      </c>
      <c r="AC182" s="342">
        <v>1</v>
      </c>
      <c r="AD182" s="331"/>
      <c r="AE182" s="331"/>
      <c r="AF182" s="331"/>
      <c r="AG182" s="331"/>
      <c r="AH182" s="331"/>
      <c r="AI182" s="331"/>
      <c r="AJ182" s="149" t="s">
        <v>786</v>
      </c>
      <c r="AK182" s="341" t="s">
        <v>787</v>
      </c>
      <c r="AL182" s="342">
        <v>1</v>
      </c>
      <c r="AM182" s="497">
        <v>2</v>
      </c>
      <c r="AN182" s="530" t="s">
        <v>788</v>
      </c>
      <c r="AO182" s="513"/>
      <c r="AP182" s="430"/>
      <c r="AQ182" s="520"/>
      <c r="AR182" s="430"/>
    </row>
    <row r="183" spans="1:44" ht="133.5" customHeight="1">
      <c r="A183" s="217" t="s">
        <v>173</v>
      </c>
      <c r="B183" s="127" t="s">
        <v>174</v>
      </c>
      <c r="C183" s="127" t="s">
        <v>175</v>
      </c>
      <c r="D183" s="127" t="s">
        <v>176</v>
      </c>
      <c r="E183" s="204" t="s">
        <v>177</v>
      </c>
      <c r="F183" s="201" t="s">
        <v>178</v>
      </c>
      <c r="G183" s="127" t="s">
        <v>179</v>
      </c>
      <c r="H183" s="127" t="s">
        <v>180</v>
      </c>
      <c r="I183" s="143" t="s">
        <v>181</v>
      </c>
      <c r="J183" s="180" t="s">
        <v>767</v>
      </c>
      <c r="K183" s="157" t="s">
        <v>768</v>
      </c>
      <c r="L183" s="191" t="s">
        <v>182</v>
      </c>
      <c r="M183" s="154" t="s">
        <v>183</v>
      </c>
      <c r="N183" s="176" t="s">
        <v>915</v>
      </c>
      <c r="O183" s="154" t="s">
        <v>789</v>
      </c>
      <c r="P183" s="154">
        <v>3</v>
      </c>
      <c r="Q183" s="158">
        <v>0.02</v>
      </c>
      <c r="R183" s="159" t="s">
        <v>790</v>
      </c>
      <c r="S183" s="165" t="s">
        <v>363</v>
      </c>
      <c r="T183" s="630" t="s">
        <v>58</v>
      </c>
      <c r="U183" s="148" t="s">
        <v>66</v>
      </c>
      <c r="V183" s="149" t="s">
        <v>66</v>
      </c>
      <c r="W183" s="127">
        <v>0</v>
      </c>
      <c r="X183" s="149" t="s">
        <v>66</v>
      </c>
      <c r="Y183" s="149" t="s">
        <v>66</v>
      </c>
      <c r="Z183" s="127">
        <v>0</v>
      </c>
      <c r="AA183" s="149" t="s">
        <v>66</v>
      </c>
      <c r="AB183" s="149" t="s">
        <v>66</v>
      </c>
      <c r="AC183" s="127">
        <v>0</v>
      </c>
      <c r="AD183" s="343" t="s">
        <v>791</v>
      </c>
      <c r="AE183" s="343" t="s">
        <v>792</v>
      </c>
      <c r="AF183" s="343">
        <v>1</v>
      </c>
      <c r="AG183" s="344"/>
      <c r="AH183" s="372"/>
      <c r="AI183" s="372"/>
      <c r="AJ183" s="372"/>
      <c r="AK183" s="372"/>
      <c r="AL183" s="372"/>
      <c r="AM183"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83" s="532" t="s">
        <v>793</v>
      </c>
      <c r="AO183" s="513"/>
      <c r="AP183" s="430"/>
      <c r="AQ183" s="520"/>
      <c r="AR183" s="430"/>
    </row>
    <row r="184" spans="1:44" ht="133.5" customHeight="1">
      <c r="A184" s="217" t="s">
        <v>173</v>
      </c>
      <c r="B184" s="127" t="s">
        <v>174</v>
      </c>
      <c r="C184" s="127" t="s">
        <v>175</v>
      </c>
      <c r="D184" s="127" t="s">
        <v>176</v>
      </c>
      <c r="E184" s="204" t="s">
        <v>177</v>
      </c>
      <c r="F184" s="201" t="s">
        <v>178</v>
      </c>
      <c r="G184" s="127" t="s">
        <v>179</v>
      </c>
      <c r="H184" s="127" t="s">
        <v>180</v>
      </c>
      <c r="I184" s="143" t="s">
        <v>181</v>
      </c>
      <c r="J184" s="180" t="s">
        <v>767</v>
      </c>
      <c r="K184" s="157" t="s">
        <v>768</v>
      </c>
      <c r="L184" s="191" t="s">
        <v>182</v>
      </c>
      <c r="M184" s="154" t="s">
        <v>183</v>
      </c>
      <c r="N184" s="176" t="s">
        <v>915</v>
      </c>
      <c r="O184" s="154" t="s">
        <v>794</v>
      </c>
      <c r="P184" s="154">
        <v>2</v>
      </c>
      <c r="Q184" s="158">
        <v>0.02</v>
      </c>
      <c r="R184" s="159" t="s">
        <v>795</v>
      </c>
      <c r="S184" s="165" t="s">
        <v>223</v>
      </c>
      <c r="T184" s="651" t="s">
        <v>58</v>
      </c>
      <c r="U184" s="642"/>
      <c r="V184" s="386"/>
      <c r="W184" s="386"/>
      <c r="X184" s="386"/>
      <c r="Y184" s="386"/>
      <c r="Z184" s="386"/>
      <c r="AA184" s="386"/>
      <c r="AB184" s="386"/>
      <c r="AC184" s="386"/>
      <c r="AD184" s="386"/>
      <c r="AE184" s="386"/>
      <c r="AF184" s="386"/>
      <c r="AG184" s="386"/>
      <c r="AH184" s="386"/>
      <c r="AI184" s="386"/>
      <c r="AJ184" s="386"/>
      <c r="AK184" s="386"/>
      <c r="AL184" s="386"/>
      <c r="AM18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84" s="534"/>
      <c r="AO184" s="513"/>
      <c r="AP184" s="430"/>
      <c r="AQ184" s="520"/>
      <c r="AR184" s="430"/>
    </row>
    <row r="185" spans="1:44" ht="133.5" customHeight="1">
      <c r="A185" s="217" t="s">
        <v>173</v>
      </c>
      <c r="B185" s="127" t="s">
        <v>174</v>
      </c>
      <c r="C185" s="127" t="s">
        <v>175</v>
      </c>
      <c r="D185" s="127" t="s">
        <v>176</v>
      </c>
      <c r="E185" s="204" t="s">
        <v>177</v>
      </c>
      <c r="F185" s="201" t="s">
        <v>178</v>
      </c>
      <c r="G185" s="127" t="s">
        <v>179</v>
      </c>
      <c r="H185" s="127" t="s">
        <v>180</v>
      </c>
      <c r="I185" s="143" t="s">
        <v>181</v>
      </c>
      <c r="J185" s="180" t="s">
        <v>767</v>
      </c>
      <c r="K185" s="157" t="s">
        <v>768</v>
      </c>
      <c r="L185" s="191" t="s">
        <v>182</v>
      </c>
      <c r="M185" s="154" t="s">
        <v>183</v>
      </c>
      <c r="N185" s="176" t="s">
        <v>915</v>
      </c>
      <c r="O185" s="154" t="s">
        <v>531</v>
      </c>
      <c r="P185" s="176">
        <v>1</v>
      </c>
      <c r="Q185" s="158">
        <v>0.02</v>
      </c>
      <c r="R185" s="159" t="s">
        <v>532</v>
      </c>
      <c r="S185" s="168" t="s">
        <v>64</v>
      </c>
      <c r="T185" s="652" t="s">
        <v>58</v>
      </c>
      <c r="U185" s="471" t="s">
        <v>796</v>
      </c>
      <c r="V185" s="148" t="s">
        <v>66</v>
      </c>
      <c r="W185" s="149">
        <v>0</v>
      </c>
      <c r="X185" s="367" t="s">
        <v>797</v>
      </c>
      <c r="Y185" s="149" t="s">
        <v>66</v>
      </c>
      <c r="Z185" s="149">
        <v>0</v>
      </c>
      <c r="AA185" s="149" t="s">
        <v>797</v>
      </c>
      <c r="AB185" s="149" t="s">
        <v>66</v>
      </c>
      <c r="AC185" s="149">
        <v>0</v>
      </c>
      <c r="AD185" s="149" t="s">
        <v>797</v>
      </c>
      <c r="AE185" s="149" t="s">
        <v>66</v>
      </c>
      <c r="AF185" s="149">
        <v>0</v>
      </c>
      <c r="AG185" s="149" t="s">
        <v>797</v>
      </c>
      <c r="AH185" s="149" t="s">
        <v>66</v>
      </c>
      <c r="AI185" s="149">
        <v>0</v>
      </c>
      <c r="AJ185" s="149" t="s">
        <v>797</v>
      </c>
      <c r="AK185" s="149" t="s">
        <v>66</v>
      </c>
      <c r="AL185" s="149">
        <v>0</v>
      </c>
      <c r="AM185" s="511">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85" s="535" t="s">
        <v>798</v>
      </c>
      <c r="AO185" s="513"/>
      <c r="AP185" s="430"/>
      <c r="AQ185" s="520"/>
      <c r="AR185" s="430"/>
    </row>
    <row r="186" spans="1:44" ht="133.5" customHeight="1">
      <c r="A186" s="217" t="s">
        <v>173</v>
      </c>
      <c r="B186" s="127" t="s">
        <v>174</v>
      </c>
      <c r="C186" s="127" t="s">
        <v>175</v>
      </c>
      <c r="D186" s="127" t="s">
        <v>176</v>
      </c>
      <c r="E186" s="204" t="s">
        <v>177</v>
      </c>
      <c r="F186" s="201" t="s">
        <v>178</v>
      </c>
      <c r="G186" s="127" t="s">
        <v>179</v>
      </c>
      <c r="H186" s="127" t="s">
        <v>180</v>
      </c>
      <c r="I186" s="143" t="s">
        <v>181</v>
      </c>
      <c r="J186" s="180" t="s">
        <v>767</v>
      </c>
      <c r="K186" s="157" t="s">
        <v>768</v>
      </c>
      <c r="L186" s="191" t="s">
        <v>182</v>
      </c>
      <c r="M186" s="154" t="s">
        <v>183</v>
      </c>
      <c r="N186" s="176" t="s">
        <v>915</v>
      </c>
      <c r="O186" s="127" t="s">
        <v>799</v>
      </c>
      <c r="P186" s="176">
        <v>1</v>
      </c>
      <c r="Q186" s="169">
        <v>0.02</v>
      </c>
      <c r="R186" s="127" t="s">
        <v>534</v>
      </c>
      <c r="S186" s="300" t="s">
        <v>217</v>
      </c>
      <c r="T186" s="465" t="s">
        <v>242</v>
      </c>
      <c r="U186" s="643" t="s">
        <v>66</v>
      </c>
      <c r="V186" s="363" t="s">
        <v>66</v>
      </c>
      <c r="W186" s="363">
        <v>0</v>
      </c>
      <c r="X186" s="366" t="s">
        <v>66</v>
      </c>
      <c r="Y186" s="366" t="s">
        <v>66</v>
      </c>
      <c r="Z186" s="366">
        <v>0</v>
      </c>
      <c r="AA186" s="149" t="s">
        <v>66</v>
      </c>
      <c r="AB186" s="149" t="s">
        <v>66</v>
      </c>
      <c r="AC186" s="149">
        <v>0</v>
      </c>
      <c r="AD186" s="149" t="s">
        <v>66</v>
      </c>
      <c r="AE186" s="149" t="s">
        <v>66</v>
      </c>
      <c r="AF186" s="149">
        <v>0</v>
      </c>
      <c r="AG186" s="149" t="s">
        <v>66</v>
      </c>
      <c r="AH186" s="149" t="s">
        <v>66</v>
      </c>
      <c r="AI186" s="149">
        <v>0</v>
      </c>
      <c r="AJ186" s="149" t="s">
        <v>800</v>
      </c>
      <c r="AK186" s="149" t="s">
        <v>66</v>
      </c>
      <c r="AL186" s="149">
        <v>0</v>
      </c>
      <c r="AM186" s="512">
        <v>0</v>
      </c>
      <c r="AN186" s="532" t="s">
        <v>801</v>
      </c>
      <c r="AO186" s="513"/>
      <c r="AP186" s="430"/>
      <c r="AQ186" s="520"/>
      <c r="AR186" s="430"/>
    </row>
    <row r="187" spans="1:44" ht="133.5" customHeight="1">
      <c r="A187" s="217" t="s">
        <v>173</v>
      </c>
      <c r="B187" s="127" t="s">
        <v>174</v>
      </c>
      <c r="C187" s="127" t="s">
        <v>175</v>
      </c>
      <c r="D187" s="127" t="s">
        <v>176</v>
      </c>
      <c r="E187" s="204" t="s">
        <v>177</v>
      </c>
      <c r="F187" s="201" t="s">
        <v>178</v>
      </c>
      <c r="G187" s="127" t="s">
        <v>179</v>
      </c>
      <c r="H187" s="127" t="s">
        <v>180</v>
      </c>
      <c r="I187" s="143" t="s">
        <v>181</v>
      </c>
      <c r="J187" s="181" t="s">
        <v>802</v>
      </c>
      <c r="K187" s="157" t="s">
        <v>768</v>
      </c>
      <c r="L187" s="191" t="s">
        <v>182</v>
      </c>
      <c r="M187" s="154" t="s">
        <v>183</v>
      </c>
      <c r="N187" s="176" t="s">
        <v>915</v>
      </c>
      <c r="O187" s="127" t="s">
        <v>803</v>
      </c>
      <c r="P187" s="23">
        <v>12</v>
      </c>
      <c r="Q187" s="169">
        <v>0.02</v>
      </c>
      <c r="R187" s="127" t="s">
        <v>804</v>
      </c>
      <c r="S187" s="170" t="s">
        <v>186</v>
      </c>
      <c r="T187" s="653" t="s">
        <v>58</v>
      </c>
      <c r="U187" s="644" t="s">
        <v>805</v>
      </c>
      <c r="V187" s="334" t="s">
        <v>806</v>
      </c>
      <c r="W187" s="357">
        <v>1</v>
      </c>
      <c r="X187" s="365" t="s">
        <v>807</v>
      </c>
      <c r="Y187" s="365" t="s">
        <v>808</v>
      </c>
      <c r="Z187" s="375">
        <v>1</v>
      </c>
      <c r="AA187" s="365" t="s">
        <v>809</v>
      </c>
      <c r="AB187" s="365" t="s">
        <v>810</v>
      </c>
      <c r="AC187" s="375">
        <v>1</v>
      </c>
      <c r="AD187" s="364" t="s">
        <v>811</v>
      </c>
      <c r="AE187" s="364" t="s">
        <v>812</v>
      </c>
      <c r="AF187" s="375">
        <v>1</v>
      </c>
      <c r="AG187" s="365" t="s">
        <v>813</v>
      </c>
      <c r="AH187" s="365" t="s">
        <v>814</v>
      </c>
      <c r="AI187" s="375">
        <v>1</v>
      </c>
      <c r="AJ187" s="364" t="s">
        <v>815</v>
      </c>
      <c r="AK187" s="365" t="s">
        <v>816</v>
      </c>
      <c r="AL187" s="365">
        <v>1</v>
      </c>
      <c r="AM187"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6</v>
      </c>
      <c r="AN187" s="536" t="s">
        <v>817</v>
      </c>
      <c r="AO187" s="513"/>
      <c r="AP187" s="430"/>
      <c r="AQ187" s="520"/>
      <c r="AR187" s="430"/>
    </row>
    <row r="188" spans="1:44" ht="133.5" customHeight="1">
      <c r="A188" s="217" t="s">
        <v>173</v>
      </c>
      <c r="B188" s="127" t="s">
        <v>174</v>
      </c>
      <c r="C188" s="127" t="s">
        <v>175</v>
      </c>
      <c r="D188" s="127" t="s">
        <v>176</v>
      </c>
      <c r="E188" s="204" t="s">
        <v>177</v>
      </c>
      <c r="F188" s="201" t="s">
        <v>178</v>
      </c>
      <c r="G188" s="127" t="s">
        <v>179</v>
      </c>
      <c r="H188" s="127" t="s">
        <v>180</v>
      </c>
      <c r="I188" s="143" t="s">
        <v>181</v>
      </c>
      <c r="J188" s="181" t="s">
        <v>802</v>
      </c>
      <c r="K188" s="157" t="s">
        <v>768</v>
      </c>
      <c r="L188" s="191" t="s">
        <v>182</v>
      </c>
      <c r="M188" s="154" t="s">
        <v>183</v>
      </c>
      <c r="N188" s="176" t="s">
        <v>915</v>
      </c>
      <c r="O188" s="159" t="s">
        <v>818</v>
      </c>
      <c r="P188" s="159">
        <v>2</v>
      </c>
      <c r="Q188" s="169">
        <v>0.02</v>
      </c>
      <c r="R188" s="154" t="s">
        <v>819</v>
      </c>
      <c r="S188" s="157" t="s">
        <v>64</v>
      </c>
      <c r="T188" s="654" t="s">
        <v>58</v>
      </c>
      <c r="U188" s="634" t="s">
        <v>675</v>
      </c>
      <c r="V188" s="334" t="s">
        <v>66</v>
      </c>
      <c r="W188" s="334">
        <v>0</v>
      </c>
      <c r="X188" s="334" t="s">
        <v>675</v>
      </c>
      <c r="Y188" s="334" t="s">
        <v>66</v>
      </c>
      <c r="Z188" s="334">
        <v>0</v>
      </c>
      <c r="AA188" s="334" t="s">
        <v>675</v>
      </c>
      <c r="AB188" s="334" t="s">
        <v>66</v>
      </c>
      <c r="AC188" s="334">
        <v>0</v>
      </c>
      <c r="AD188" s="334" t="s">
        <v>675</v>
      </c>
      <c r="AE188" s="334" t="s">
        <v>66</v>
      </c>
      <c r="AF188" s="334">
        <v>0</v>
      </c>
      <c r="AG188" s="334" t="s">
        <v>675</v>
      </c>
      <c r="AH188" s="334" t="s">
        <v>66</v>
      </c>
      <c r="AI188" s="334">
        <v>0</v>
      </c>
      <c r="AJ188" s="334" t="s">
        <v>675</v>
      </c>
      <c r="AK188" s="334" t="s">
        <v>66</v>
      </c>
      <c r="AL188" s="334">
        <v>0</v>
      </c>
      <c r="AM18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88" s="532" t="s">
        <v>820</v>
      </c>
      <c r="AO188" s="513"/>
      <c r="AP188" s="430"/>
      <c r="AQ188" s="520"/>
      <c r="AR188" s="430"/>
    </row>
    <row r="189" spans="1:44" ht="133.5" customHeight="1">
      <c r="A189" s="217" t="s">
        <v>173</v>
      </c>
      <c r="B189" s="127" t="s">
        <v>174</v>
      </c>
      <c r="C189" s="127" t="s">
        <v>175</v>
      </c>
      <c r="D189" s="127" t="s">
        <v>176</v>
      </c>
      <c r="E189" s="204" t="s">
        <v>177</v>
      </c>
      <c r="F189" s="201" t="s">
        <v>178</v>
      </c>
      <c r="G189" s="127" t="s">
        <v>179</v>
      </c>
      <c r="H189" s="127" t="s">
        <v>180</v>
      </c>
      <c r="I189" s="143" t="s">
        <v>181</v>
      </c>
      <c r="J189" s="181" t="s">
        <v>802</v>
      </c>
      <c r="K189" s="157" t="s">
        <v>768</v>
      </c>
      <c r="L189" s="191" t="s">
        <v>182</v>
      </c>
      <c r="M189" s="154" t="s">
        <v>183</v>
      </c>
      <c r="N189" s="176" t="s">
        <v>915</v>
      </c>
      <c r="O189" s="23" t="s">
        <v>821</v>
      </c>
      <c r="P189" s="463">
        <v>13</v>
      </c>
      <c r="Q189" s="169">
        <v>0.02</v>
      </c>
      <c r="R189" s="23" t="s">
        <v>822</v>
      </c>
      <c r="S189" s="170" t="s">
        <v>64</v>
      </c>
      <c r="T189" s="650" t="s">
        <v>58</v>
      </c>
      <c r="U189" s="401"/>
      <c r="V189" s="331"/>
      <c r="W189" s="331"/>
      <c r="X189" s="331"/>
      <c r="Y189" s="331"/>
      <c r="Z189" s="331"/>
      <c r="AA189" s="335" t="s">
        <v>823</v>
      </c>
      <c r="AB189" s="335" t="s">
        <v>824</v>
      </c>
      <c r="AC189" s="357">
        <v>0</v>
      </c>
      <c r="AD189" s="331"/>
      <c r="AE189" s="331"/>
      <c r="AF189" s="331"/>
      <c r="AG189" s="331"/>
      <c r="AH189" s="331"/>
      <c r="AI189" s="331"/>
      <c r="AJ189" s="335" t="s">
        <v>825</v>
      </c>
      <c r="AK189" s="335" t="s">
        <v>826</v>
      </c>
      <c r="AL189" s="358">
        <v>7</v>
      </c>
      <c r="AM189"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7</v>
      </c>
      <c r="AN189" s="537" t="s">
        <v>827</v>
      </c>
      <c r="AO189" s="513"/>
      <c r="AP189" s="430"/>
      <c r="AQ189" s="520"/>
      <c r="AR189" s="430"/>
    </row>
    <row r="190" spans="1:44" ht="189" customHeight="1">
      <c r="A190" s="217" t="s">
        <v>173</v>
      </c>
      <c r="B190" s="127" t="s">
        <v>174</v>
      </c>
      <c r="C190" s="127" t="s">
        <v>175</v>
      </c>
      <c r="D190" s="127" t="s">
        <v>176</v>
      </c>
      <c r="E190" s="204" t="s">
        <v>177</v>
      </c>
      <c r="F190" s="201" t="s">
        <v>178</v>
      </c>
      <c r="G190" s="127" t="s">
        <v>179</v>
      </c>
      <c r="H190" s="127" t="s">
        <v>180</v>
      </c>
      <c r="I190" s="143" t="s">
        <v>181</v>
      </c>
      <c r="J190" s="181" t="s">
        <v>802</v>
      </c>
      <c r="K190" s="157" t="s">
        <v>768</v>
      </c>
      <c r="L190" s="191" t="s">
        <v>182</v>
      </c>
      <c r="M190" s="154" t="s">
        <v>183</v>
      </c>
      <c r="N190" s="176" t="s">
        <v>915</v>
      </c>
      <c r="O190" s="23" t="s">
        <v>828</v>
      </c>
      <c r="P190" s="23">
        <v>2</v>
      </c>
      <c r="Q190" s="169">
        <v>0.02</v>
      </c>
      <c r="R190" s="23" t="s">
        <v>829</v>
      </c>
      <c r="S190" s="170" t="s">
        <v>220</v>
      </c>
      <c r="T190" s="650" t="s">
        <v>58</v>
      </c>
      <c r="U190" s="401"/>
      <c r="V190" s="331"/>
      <c r="W190" s="331"/>
      <c r="X190" s="331"/>
      <c r="Y190" s="331"/>
      <c r="Z190" s="331"/>
      <c r="AA190" s="331"/>
      <c r="AB190" s="331"/>
      <c r="AC190" s="331"/>
      <c r="AD190" s="331"/>
      <c r="AE190" s="331"/>
      <c r="AF190" s="331"/>
      <c r="AG190" s="331"/>
      <c r="AH190" s="331"/>
      <c r="AI190" s="331"/>
      <c r="AJ190" s="335" t="s">
        <v>830</v>
      </c>
      <c r="AK190" s="335" t="s">
        <v>831</v>
      </c>
      <c r="AL190" s="387">
        <v>0</v>
      </c>
      <c r="AM19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90" s="538" t="s">
        <v>832</v>
      </c>
      <c r="AO190" s="513"/>
      <c r="AP190" s="430"/>
      <c r="AQ190" s="520"/>
      <c r="AR190" s="430"/>
    </row>
    <row r="191" spans="1:44" ht="178.5" customHeight="1">
      <c r="A191" s="217" t="s">
        <v>173</v>
      </c>
      <c r="B191" s="127" t="s">
        <v>174</v>
      </c>
      <c r="C191" s="127" t="s">
        <v>175</v>
      </c>
      <c r="D191" s="127" t="s">
        <v>176</v>
      </c>
      <c r="E191" s="204" t="s">
        <v>177</v>
      </c>
      <c r="F191" s="201" t="s">
        <v>178</v>
      </c>
      <c r="G191" s="127" t="s">
        <v>179</v>
      </c>
      <c r="H191" s="127" t="s">
        <v>180</v>
      </c>
      <c r="I191" s="143" t="s">
        <v>181</v>
      </c>
      <c r="J191" s="181" t="s">
        <v>802</v>
      </c>
      <c r="K191" s="157" t="s">
        <v>768</v>
      </c>
      <c r="L191" s="191" t="s">
        <v>182</v>
      </c>
      <c r="M191" s="154" t="s">
        <v>183</v>
      </c>
      <c r="N191" s="176" t="s">
        <v>915</v>
      </c>
      <c r="O191" s="23" t="s">
        <v>833</v>
      </c>
      <c r="P191" s="23">
        <v>3</v>
      </c>
      <c r="Q191" s="158">
        <v>0.02</v>
      </c>
      <c r="R191" s="23" t="s">
        <v>834</v>
      </c>
      <c r="S191" s="160" t="s">
        <v>363</v>
      </c>
      <c r="T191" s="629" t="s">
        <v>58</v>
      </c>
      <c r="U191" s="401"/>
      <c r="V191" s="331"/>
      <c r="W191" s="331"/>
      <c r="X191" s="331"/>
      <c r="Y191" s="331"/>
      <c r="Z191" s="331"/>
      <c r="AA191" s="359" t="s">
        <v>835</v>
      </c>
      <c r="AB191" s="349" t="s">
        <v>836</v>
      </c>
      <c r="AC191" s="360">
        <v>1</v>
      </c>
      <c r="AD191" s="331"/>
      <c r="AE191" s="331"/>
      <c r="AF191" s="331"/>
      <c r="AG191" s="331"/>
      <c r="AH191" s="331"/>
      <c r="AI191" s="331"/>
      <c r="AJ191" s="334" t="s">
        <v>837</v>
      </c>
      <c r="AK191" s="357" t="s">
        <v>671</v>
      </c>
      <c r="AL191" s="334">
        <v>0</v>
      </c>
      <c r="AM191"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191" s="539" t="s">
        <v>838</v>
      </c>
      <c r="AO191" s="513"/>
      <c r="AP191" s="430"/>
      <c r="AQ191" s="520"/>
      <c r="AR191" s="430"/>
    </row>
    <row r="192" spans="1:44" ht="133.5" customHeight="1">
      <c r="A192" s="217" t="s">
        <v>173</v>
      </c>
      <c r="B192" s="127" t="s">
        <v>174</v>
      </c>
      <c r="C192" s="127" t="s">
        <v>175</v>
      </c>
      <c r="D192" s="127" t="s">
        <v>176</v>
      </c>
      <c r="E192" s="204" t="s">
        <v>177</v>
      </c>
      <c r="F192" s="201" t="s">
        <v>178</v>
      </c>
      <c r="G192" s="127" t="s">
        <v>179</v>
      </c>
      <c r="H192" s="127" t="s">
        <v>180</v>
      </c>
      <c r="I192" s="143" t="s">
        <v>181</v>
      </c>
      <c r="J192" s="181" t="s">
        <v>802</v>
      </c>
      <c r="K192" s="157" t="s">
        <v>768</v>
      </c>
      <c r="L192" s="191" t="s">
        <v>182</v>
      </c>
      <c r="M192" s="154" t="s">
        <v>183</v>
      </c>
      <c r="N192" s="176" t="s">
        <v>915</v>
      </c>
      <c r="O192" s="127" t="s">
        <v>839</v>
      </c>
      <c r="P192" s="127">
        <v>1</v>
      </c>
      <c r="Q192" s="169">
        <v>0.02</v>
      </c>
      <c r="R192" s="127" t="s">
        <v>605</v>
      </c>
      <c r="S192" s="160" t="s">
        <v>242</v>
      </c>
      <c r="T192" s="629" t="s">
        <v>153</v>
      </c>
      <c r="U192" s="417"/>
      <c r="V192" s="372"/>
      <c r="W192" s="372"/>
      <c r="X192" s="372"/>
      <c r="Y192" s="372"/>
      <c r="Z192" s="372"/>
      <c r="AA192" s="345" t="s">
        <v>840</v>
      </c>
      <c r="AB192" s="345" t="s">
        <v>66</v>
      </c>
      <c r="AC192" s="345">
        <v>0</v>
      </c>
      <c r="AD192" s="372"/>
      <c r="AE192" s="372"/>
      <c r="AF192" s="372"/>
      <c r="AG192" s="372"/>
      <c r="AH192" s="372"/>
      <c r="AI192" s="372"/>
      <c r="AJ192" s="345" t="s">
        <v>840</v>
      </c>
      <c r="AK192" s="345" t="s">
        <v>66</v>
      </c>
      <c r="AL192" s="345">
        <v>0</v>
      </c>
      <c r="AM192" s="497">
        <v>0</v>
      </c>
      <c r="AN192" s="532" t="s">
        <v>841</v>
      </c>
      <c r="AO192" s="513"/>
      <c r="AP192" s="430"/>
      <c r="AQ192" s="520"/>
      <c r="AR192" s="430"/>
    </row>
    <row r="193" spans="1:44" ht="133.5" customHeight="1">
      <c r="A193" s="217" t="s">
        <v>173</v>
      </c>
      <c r="B193" s="127" t="s">
        <v>174</v>
      </c>
      <c r="C193" s="127" t="s">
        <v>175</v>
      </c>
      <c r="D193" s="127" t="s">
        <v>176</v>
      </c>
      <c r="E193" s="204" t="s">
        <v>177</v>
      </c>
      <c r="F193" s="201" t="s">
        <v>178</v>
      </c>
      <c r="G193" s="127" t="s">
        <v>179</v>
      </c>
      <c r="H193" s="127" t="s">
        <v>180</v>
      </c>
      <c r="I193" s="143" t="s">
        <v>181</v>
      </c>
      <c r="J193" s="181" t="s">
        <v>802</v>
      </c>
      <c r="K193" s="157" t="s">
        <v>768</v>
      </c>
      <c r="L193" s="191" t="s">
        <v>182</v>
      </c>
      <c r="M193" s="154" t="s">
        <v>183</v>
      </c>
      <c r="N193" s="176" t="s">
        <v>915</v>
      </c>
      <c r="O193" s="127" t="s">
        <v>184</v>
      </c>
      <c r="P193" s="127">
        <v>4</v>
      </c>
      <c r="Q193" s="332">
        <v>6.4000000000000001E-2</v>
      </c>
      <c r="R193" s="127" t="s">
        <v>785</v>
      </c>
      <c r="S193" s="160" t="s">
        <v>64</v>
      </c>
      <c r="T193" s="629" t="s">
        <v>58</v>
      </c>
      <c r="U193" s="401"/>
      <c r="V193" s="331"/>
      <c r="W193" s="331"/>
      <c r="X193" s="331"/>
      <c r="Y193" s="331"/>
      <c r="Z193" s="331"/>
      <c r="AA193" s="335" t="s">
        <v>842</v>
      </c>
      <c r="AB193" s="357" t="s">
        <v>679</v>
      </c>
      <c r="AC193" s="357">
        <v>1</v>
      </c>
      <c r="AD193" s="331"/>
      <c r="AE193" s="331"/>
      <c r="AF193" s="331"/>
      <c r="AG193" s="331"/>
      <c r="AH193" s="331"/>
      <c r="AI193" s="331"/>
      <c r="AJ193" s="335" t="s">
        <v>843</v>
      </c>
      <c r="AK193" s="357" t="s">
        <v>679</v>
      </c>
      <c r="AL193" s="357">
        <v>1</v>
      </c>
      <c r="AM193"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193" s="530" t="s">
        <v>844</v>
      </c>
      <c r="AO193" s="513"/>
      <c r="AP193" s="430"/>
      <c r="AQ193" s="520"/>
      <c r="AR193" s="430"/>
    </row>
    <row r="194" spans="1:44" ht="133.5" customHeight="1">
      <c r="A194" s="217" t="s">
        <v>173</v>
      </c>
      <c r="B194" s="127" t="s">
        <v>174</v>
      </c>
      <c r="C194" s="127" t="s">
        <v>175</v>
      </c>
      <c r="D194" s="127" t="s">
        <v>176</v>
      </c>
      <c r="E194" s="204" t="s">
        <v>177</v>
      </c>
      <c r="F194" s="201" t="s">
        <v>178</v>
      </c>
      <c r="G194" s="127" t="s">
        <v>179</v>
      </c>
      <c r="H194" s="127" t="s">
        <v>180</v>
      </c>
      <c r="I194" s="143" t="s">
        <v>181</v>
      </c>
      <c r="J194" s="182" t="s">
        <v>845</v>
      </c>
      <c r="K194" s="157" t="s">
        <v>845</v>
      </c>
      <c r="L194" s="191" t="s">
        <v>182</v>
      </c>
      <c r="M194" s="154" t="s">
        <v>183</v>
      </c>
      <c r="N194" s="176" t="s">
        <v>915</v>
      </c>
      <c r="O194" s="127" t="s">
        <v>846</v>
      </c>
      <c r="P194" s="155">
        <v>1</v>
      </c>
      <c r="Q194" s="169">
        <v>0.05</v>
      </c>
      <c r="R194" s="154" t="s">
        <v>847</v>
      </c>
      <c r="S194" s="170" t="s">
        <v>186</v>
      </c>
      <c r="T194" s="650" t="s">
        <v>186</v>
      </c>
      <c r="U194" s="401"/>
      <c r="V194" s="331"/>
      <c r="W194" s="331"/>
      <c r="X194" s="331"/>
      <c r="Y194" s="331"/>
      <c r="Z194" s="331"/>
      <c r="AA194" s="331"/>
      <c r="AB194" s="331"/>
      <c r="AC194" s="331"/>
      <c r="AD194" s="331"/>
      <c r="AE194" s="331"/>
      <c r="AF194" s="331"/>
      <c r="AG194" s="331"/>
      <c r="AH194" s="331"/>
      <c r="AI194" s="331"/>
      <c r="AJ194" s="331"/>
      <c r="AK194" s="331"/>
      <c r="AL194" s="331"/>
      <c r="AM19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94" s="532"/>
      <c r="AO194" s="513"/>
      <c r="AP194" s="430"/>
      <c r="AQ194" s="520"/>
      <c r="AR194" s="430"/>
    </row>
    <row r="195" spans="1:44" ht="133.5" customHeight="1">
      <c r="A195" s="217" t="s">
        <v>173</v>
      </c>
      <c r="B195" s="127" t="s">
        <v>174</v>
      </c>
      <c r="C195" s="127" t="s">
        <v>175</v>
      </c>
      <c r="D195" s="127" t="s">
        <v>176</v>
      </c>
      <c r="E195" s="204" t="s">
        <v>177</v>
      </c>
      <c r="F195" s="201" t="s">
        <v>178</v>
      </c>
      <c r="G195" s="127" t="s">
        <v>179</v>
      </c>
      <c r="H195" s="127" t="s">
        <v>180</v>
      </c>
      <c r="I195" s="143" t="s">
        <v>181</v>
      </c>
      <c r="J195" s="182" t="s">
        <v>845</v>
      </c>
      <c r="K195" s="157" t="s">
        <v>845</v>
      </c>
      <c r="L195" s="191" t="s">
        <v>182</v>
      </c>
      <c r="M195" s="154" t="s">
        <v>183</v>
      </c>
      <c r="N195" s="176" t="s">
        <v>915</v>
      </c>
      <c r="O195" s="127" t="s">
        <v>848</v>
      </c>
      <c r="P195" s="176">
        <v>1</v>
      </c>
      <c r="Q195" s="169">
        <v>0.05</v>
      </c>
      <c r="R195" s="154" t="s">
        <v>849</v>
      </c>
      <c r="S195" s="170" t="s">
        <v>217</v>
      </c>
      <c r="T195" s="650" t="s">
        <v>58</v>
      </c>
      <c r="U195" s="401"/>
      <c r="V195" s="331"/>
      <c r="W195" s="331"/>
      <c r="X195" s="331"/>
      <c r="Y195" s="331"/>
      <c r="Z195" s="331"/>
      <c r="AA195" s="331"/>
      <c r="AB195" s="331"/>
      <c r="AC195" s="331"/>
      <c r="AD195" s="331"/>
      <c r="AE195" s="331"/>
      <c r="AF195" s="331"/>
      <c r="AG195" s="331"/>
      <c r="AH195" s="331"/>
      <c r="AI195" s="331"/>
      <c r="AJ195" s="331"/>
      <c r="AK195" s="331"/>
      <c r="AL195" s="331"/>
      <c r="AM19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95" s="532"/>
      <c r="AO195" s="513"/>
      <c r="AP195" s="430"/>
      <c r="AQ195" s="520"/>
      <c r="AR195" s="430"/>
    </row>
    <row r="196" spans="1:44" ht="133.5" customHeight="1">
      <c r="A196" s="217" t="s">
        <v>173</v>
      </c>
      <c r="B196" s="127" t="s">
        <v>174</v>
      </c>
      <c r="C196" s="127" t="s">
        <v>175</v>
      </c>
      <c r="D196" s="127" t="s">
        <v>176</v>
      </c>
      <c r="E196" s="204" t="s">
        <v>177</v>
      </c>
      <c r="F196" s="201" t="s">
        <v>178</v>
      </c>
      <c r="G196" s="127" t="s">
        <v>179</v>
      </c>
      <c r="H196" s="127" t="s">
        <v>180</v>
      </c>
      <c r="I196" s="143" t="s">
        <v>181</v>
      </c>
      <c r="J196" s="182" t="s">
        <v>845</v>
      </c>
      <c r="K196" s="157" t="s">
        <v>845</v>
      </c>
      <c r="L196" s="191" t="s">
        <v>182</v>
      </c>
      <c r="M196" s="154" t="s">
        <v>183</v>
      </c>
      <c r="N196" s="176" t="s">
        <v>915</v>
      </c>
      <c r="O196" s="154" t="s">
        <v>850</v>
      </c>
      <c r="P196" s="155">
        <v>4</v>
      </c>
      <c r="Q196" s="169">
        <v>0.05</v>
      </c>
      <c r="R196" s="154" t="s">
        <v>851</v>
      </c>
      <c r="S196" s="170" t="s">
        <v>64</v>
      </c>
      <c r="T196" s="650" t="s">
        <v>58</v>
      </c>
      <c r="U196" s="401"/>
      <c r="V196" s="331"/>
      <c r="W196" s="331"/>
      <c r="X196" s="331"/>
      <c r="Y196" s="331"/>
      <c r="Z196" s="331"/>
      <c r="AA196" s="331"/>
      <c r="AB196" s="331"/>
      <c r="AC196" s="331"/>
      <c r="AD196" s="331"/>
      <c r="AE196" s="331"/>
      <c r="AF196" s="331"/>
      <c r="AG196" s="331"/>
      <c r="AH196" s="331"/>
      <c r="AI196" s="331"/>
      <c r="AJ196" s="331"/>
      <c r="AK196" s="331"/>
      <c r="AL196" s="331"/>
      <c r="AM19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96" s="532"/>
      <c r="AO196" s="513"/>
      <c r="AP196" s="430"/>
      <c r="AQ196" s="520"/>
      <c r="AR196" s="430"/>
    </row>
    <row r="197" spans="1:44" ht="133.5" customHeight="1">
      <c r="A197" s="217" t="s">
        <v>173</v>
      </c>
      <c r="B197" s="127" t="s">
        <v>174</v>
      </c>
      <c r="C197" s="127" t="s">
        <v>175</v>
      </c>
      <c r="D197" s="127" t="s">
        <v>176</v>
      </c>
      <c r="E197" s="204" t="s">
        <v>177</v>
      </c>
      <c r="F197" s="201" t="s">
        <v>178</v>
      </c>
      <c r="G197" s="127" t="s">
        <v>179</v>
      </c>
      <c r="H197" s="127" t="s">
        <v>180</v>
      </c>
      <c r="I197" s="143" t="s">
        <v>181</v>
      </c>
      <c r="J197" s="182" t="s">
        <v>845</v>
      </c>
      <c r="K197" s="157" t="s">
        <v>845</v>
      </c>
      <c r="L197" s="191" t="s">
        <v>182</v>
      </c>
      <c r="M197" s="154" t="s">
        <v>183</v>
      </c>
      <c r="N197" s="176" t="s">
        <v>915</v>
      </c>
      <c r="O197" s="127" t="s">
        <v>184</v>
      </c>
      <c r="P197" s="155">
        <v>4</v>
      </c>
      <c r="Q197" s="332">
        <v>6.4000000000000001E-2</v>
      </c>
      <c r="R197" s="154" t="s">
        <v>185</v>
      </c>
      <c r="S197" s="170" t="s">
        <v>64</v>
      </c>
      <c r="T197" s="650" t="s">
        <v>58</v>
      </c>
      <c r="U197" s="401"/>
      <c r="V197" s="331"/>
      <c r="W197" s="331"/>
      <c r="X197" s="331"/>
      <c r="Y197" s="331"/>
      <c r="Z197" s="331"/>
      <c r="AA197" s="331"/>
      <c r="AB197" s="331"/>
      <c r="AC197" s="331"/>
      <c r="AD197" s="331"/>
      <c r="AE197" s="331"/>
      <c r="AF197" s="331"/>
      <c r="AG197" s="331"/>
      <c r="AH197" s="331"/>
      <c r="AI197" s="331"/>
      <c r="AJ197" s="331"/>
      <c r="AK197" s="331"/>
      <c r="AL197" s="331"/>
      <c r="AM19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197" s="533">
        <v>14</v>
      </c>
      <c r="AO197" s="513"/>
      <c r="AP197" s="430"/>
      <c r="AQ197" s="520"/>
      <c r="AR197" s="430"/>
    </row>
    <row r="198" spans="1:44" ht="133.5" customHeight="1">
      <c r="A198" s="217" t="s">
        <v>173</v>
      </c>
      <c r="B198" s="127" t="s">
        <v>174</v>
      </c>
      <c r="C198" s="127" t="s">
        <v>175</v>
      </c>
      <c r="D198" s="127" t="s">
        <v>176</v>
      </c>
      <c r="E198" s="204" t="s">
        <v>177</v>
      </c>
      <c r="F198" s="201" t="s">
        <v>178</v>
      </c>
      <c r="G198" s="127" t="s">
        <v>179</v>
      </c>
      <c r="H198" s="127" t="s">
        <v>180</v>
      </c>
      <c r="I198" s="143" t="s">
        <v>181</v>
      </c>
      <c r="J198" s="183" t="s">
        <v>852</v>
      </c>
      <c r="K198" s="157" t="s">
        <v>853</v>
      </c>
      <c r="L198" s="191" t="s">
        <v>182</v>
      </c>
      <c r="M198" s="154" t="s">
        <v>183</v>
      </c>
      <c r="N198" s="176" t="s">
        <v>915</v>
      </c>
      <c r="O198" s="127" t="s">
        <v>854</v>
      </c>
      <c r="P198" s="127">
        <v>1</v>
      </c>
      <c r="Q198" s="158">
        <v>0.02</v>
      </c>
      <c r="R198" s="127" t="s">
        <v>855</v>
      </c>
      <c r="S198" s="160" t="s">
        <v>186</v>
      </c>
      <c r="T198" s="629" t="s">
        <v>186</v>
      </c>
      <c r="U198" s="634" t="s">
        <v>856</v>
      </c>
      <c r="V198" s="368" t="s">
        <v>857</v>
      </c>
      <c r="W198" s="357">
        <v>1</v>
      </c>
      <c r="X198" s="331"/>
      <c r="Y198" s="331"/>
      <c r="Z198" s="331"/>
      <c r="AA198" s="331"/>
      <c r="AB198" s="331"/>
      <c r="AC198" s="331"/>
      <c r="AD198" s="331"/>
      <c r="AE198" s="331"/>
      <c r="AF198" s="331"/>
      <c r="AG198" s="331"/>
      <c r="AH198" s="331"/>
      <c r="AI198" s="331"/>
      <c r="AJ198" s="331"/>
      <c r="AK198" s="331"/>
      <c r="AL198" s="331"/>
      <c r="AM198" s="497">
        <v>1</v>
      </c>
      <c r="AN198" s="532" t="s">
        <v>339</v>
      </c>
      <c r="AO198" s="513"/>
      <c r="AP198" s="430"/>
      <c r="AQ198" s="520"/>
      <c r="AR198" s="430"/>
    </row>
    <row r="199" spans="1:44" ht="133.5" customHeight="1">
      <c r="A199" s="217" t="s">
        <v>173</v>
      </c>
      <c r="B199" s="127" t="s">
        <v>174</v>
      </c>
      <c r="C199" s="127" t="s">
        <v>175</v>
      </c>
      <c r="D199" s="127" t="s">
        <v>176</v>
      </c>
      <c r="E199" s="204" t="s">
        <v>177</v>
      </c>
      <c r="F199" s="201" t="s">
        <v>178</v>
      </c>
      <c r="G199" s="127" t="s">
        <v>179</v>
      </c>
      <c r="H199" s="127" t="s">
        <v>180</v>
      </c>
      <c r="I199" s="143" t="s">
        <v>181</v>
      </c>
      <c r="J199" s="183" t="s">
        <v>852</v>
      </c>
      <c r="K199" s="157" t="s">
        <v>853</v>
      </c>
      <c r="L199" s="191" t="s">
        <v>182</v>
      </c>
      <c r="M199" s="154" t="s">
        <v>183</v>
      </c>
      <c r="N199" s="176" t="s">
        <v>915</v>
      </c>
      <c r="O199" s="127" t="s">
        <v>858</v>
      </c>
      <c r="P199" s="127">
        <v>3</v>
      </c>
      <c r="Q199" s="158">
        <v>0.03</v>
      </c>
      <c r="R199" s="127" t="s">
        <v>859</v>
      </c>
      <c r="S199" s="160" t="s">
        <v>217</v>
      </c>
      <c r="T199" s="629" t="s">
        <v>58</v>
      </c>
      <c r="U199" s="401"/>
      <c r="V199" s="331"/>
      <c r="W199" s="331"/>
      <c r="X199" s="331"/>
      <c r="Y199" s="331"/>
      <c r="Z199" s="331"/>
      <c r="AA199" s="331"/>
      <c r="AB199" s="331"/>
      <c r="AC199" s="331"/>
      <c r="AD199" s="334" t="s">
        <v>860</v>
      </c>
      <c r="AE199" s="368" t="s">
        <v>857</v>
      </c>
      <c r="AF199" s="334">
        <v>1</v>
      </c>
      <c r="AG199" s="331"/>
      <c r="AH199" s="331"/>
      <c r="AI199" s="331"/>
      <c r="AJ199" s="331"/>
      <c r="AK199" s="331"/>
      <c r="AL199" s="331"/>
      <c r="AM199" s="497">
        <f>SUM(Tabla3[[#This Row],[TOTAL AVANCE CUANTITATIVO ABRIL]])</f>
        <v>1</v>
      </c>
      <c r="AN199" s="532" t="s">
        <v>861</v>
      </c>
      <c r="AO199" s="513"/>
      <c r="AP199" s="430"/>
      <c r="AQ199" s="520"/>
      <c r="AR199" s="430"/>
    </row>
    <row r="200" spans="1:44" ht="133.5" customHeight="1">
      <c r="A200" s="217" t="s">
        <v>173</v>
      </c>
      <c r="B200" s="127" t="s">
        <v>174</v>
      </c>
      <c r="C200" s="127" t="s">
        <v>175</v>
      </c>
      <c r="D200" s="127" t="s">
        <v>176</v>
      </c>
      <c r="E200" s="204" t="s">
        <v>177</v>
      </c>
      <c r="F200" s="201" t="s">
        <v>178</v>
      </c>
      <c r="G200" s="127" t="s">
        <v>179</v>
      </c>
      <c r="H200" s="127" t="s">
        <v>180</v>
      </c>
      <c r="I200" s="143" t="s">
        <v>181</v>
      </c>
      <c r="J200" s="183" t="s">
        <v>852</v>
      </c>
      <c r="K200" s="157" t="s">
        <v>853</v>
      </c>
      <c r="L200" s="191" t="s">
        <v>182</v>
      </c>
      <c r="M200" s="154" t="s">
        <v>183</v>
      </c>
      <c r="N200" s="176" t="s">
        <v>915</v>
      </c>
      <c r="O200" s="127" t="s">
        <v>862</v>
      </c>
      <c r="P200" s="127">
        <v>1</v>
      </c>
      <c r="Q200" s="158">
        <v>0.02</v>
      </c>
      <c r="R200" s="127" t="s">
        <v>863</v>
      </c>
      <c r="S200" s="160" t="s">
        <v>186</v>
      </c>
      <c r="T200" s="629" t="s">
        <v>186</v>
      </c>
      <c r="U200" s="634" t="s">
        <v>864</v>
      </c>
      <c r="V200" s="368" t="s">
        <v>857</v>
      </c>
      <c r="W200" s="334">
        <v>1</v>
      </c>
      <c r="X200" s="331"/>
      <c r="Y200" s="331"/>
      <c r="Z200" s="331"/>
      <c r="AA200" s="331"/>
      <c r="AB200" s="331"/>
      <c r="AC200" s="331"/>
      <c r="AD200" s="331"/>
      <c r="AE200" s="331"/>
      <c r="AF200" s="331"/>
      <c r="AG200" s="331"/>
      <c r="AH200" s="331"/>
      <c r="AI200" s="331"/>
      <c r="AJ200" s="331"/>
      <c r="AK200" s="331"/>
      <c r="AL200" s="331"/>
      <c r="AM200" s="497">
        <f>Tabla3[[#This Row],[TOTAL AVANCE CUANTITATIVO ENERO]]</f>
        <v>1</v>
      </c>
      <c r="AN200" s="532" t="s">
        <v>339</v>
      </c>
      <c r="AO200" s="513"/>
      <c r="AP200" s="430"/>
      <c r="AQ200" s="520"/>
      <c r="AR200" s="430"/>
    </row>
    <row r="201" spans="1:44" ht="133.5" customHeight="1">
      <c r="A201" s="217" t="s">
        <v>173</v>
      </c>
      <c r="B201" s="127" t="s">
        <v>174</v>
      </c>
      <c r="C201" s="127" t="s">
        <v>175</v>
      </c>
      <c r="D201" s="127" t="s">
        <v>176</v>
      </c>
      <c r="E201" s="204" t="s">
        <v>177</v>
      </c>
      <c r="F201" s="201" t="s">
        <v>178</v>
      </c>
      <c r="G201" s="127" t="s">
        <v>179</v>
      </c>
      <c r="H201" s="127" t="s">
        <v>180</v>
      </c>
      <c r="I201" s="143" t="s">
        <v>181</v>
      </c>
      <c r="J201" s="183" t="s">
        <v>852</v>
      </c>
      <c r="K201" s="157" t="s">
        <v>853</v>
      </c>
      <c r="L201" s="191" t="s">
        <v>182</v>
      </c>
      <c r="M201" s="154" t="s">
        <v>183</v>
      </c>
      <c r="N201" s="176" t="s">
        <v>915</v>
      </c>
      <c r="O201" s="127" t="s">
        <v>865</v>
      </c>
      <c r="P201" s="127">
        <v>3</v>
      </c>
      <c r="Q201" s="169">
        <v>0.03</v>
      </c>
      <c r="R201" s="127" t="s">
        <v>866</v>
      </c>
      <c r="S201" s="160" t="s">
        <v>217</v>
      </c>
      <c r="T201" s="629" t="s">
        <v>58</v>
      </c>
      <c r="U201" s="401"/>
      <c r="V201" s="331"/>
      <c r="W201" s="331"/>
      <c r="X201" s="331"/>
      <c r="Y201" s="331"/>
      <c r="Z201" s="331"/>
      <c r="AA201" s="331"/>
      <c r="AB201" s="331"/>
      <c r="AC201" s="331"/>
      <c r="AD201" s="334" t="s">
        <v>867</v>
      </c>
      <c r="AE201" s="369" t="s">
        <v>868</v>
      </c>
      <c r="AF201" s="334">
        <v>1</v>
      </c>
      <c r="AG201" s="331"/>
      <c r="AH201" s="331"/>
      <c r="AI201" s="331"/>
      <c r="AJ201" s="331"/>
      <c r="AK201" s="331"/>
      <c r="AL201" s="331"/>
      <c r="AM201" s="497">
        <f>Tabla3[[#This Row],[TOTAL AVANCE CUANTITATIVO ABRIL]]</f>
        <v>1</v>
      </c>
      <c r="AN201" s="532" t="s">
        <v>861</v>
      </c>
      <c r="AO201" s="513"/>
      <c r="AP201" s="430"/>
      <c r="AQ201" s="520"/>
      <c r="AR201" s="430"/>
    </row>
    <row r="202" spans="1:44" ht="133.5" customHeight="1">
      <c r="A202" s="217" t="s">
        <v>173</v>
      </c>
      <c r="B202" s="127" t="s">
        <v>174</v>
      </c>
      <c r="C202" s="127" t="s">
        <v>175</v>
      </c>
      <c r="D202" s="127" t="s">
        <v>176</v>
      </c>
      <c r="E202" s="204" t="s">
        <v>177</v>
      </c>
      <c r="F202" s="201" t="s">
        <v>178</v>
      </c>
      <c r="G202" s="127" t="s">
        <v>179</v>
      </c>
      <c r="H202" s="127" t="s">
        <v>180</v>
      </c>
      <c r="I202" s="143" t="s">
        <v>181</v>
      </c>
      <c r="J202" s="183" t="s">
        <v>852</v>
      </c>
      <c r="K202" s="157" t="s">
        <v>853</v>
      </c>
      <c r="L202" s="191" t="s">
        <v>182</v>
      </c>
      <c r="M202" s="154" t="s">
        <v>183</v>
      </c>
      <c r="N202" s="176" t="s">
        <v>915</v>
      </c>
      <c r="O202" s="127" t="s">
        <v>869</v>
      </c>
      <c r="P202" s="127">
        <v>1</v>
      </c>
      <c r="Q202" s="158">
        <v>0.02</v>
      </c>
      <c r="R202" s="127" t="s">
        <v>870</v>
      </c>
      <c r="S202" s="160" t="s">
        <v>186</v>
      </c>
      <c r="T202" s="629" t="s">
        <v>186</v>
      </c>
      <c r="U202" s="634" t="s">
        <v>871</v>
      </c>
      <c r="V202" s="368" t="s">
        <v>857</v>
      </c>
      <c r="W202" s="357">
        <v>1</v>
      </c>
      <c r="X202" s="331"/>
      <c r="Y202" s="331"/>
      <c r="Z202" s="331"/>
      <c r="AA202" s="331"/>
      <c r="AB202" s="331"/>
      <c r="AC202" s="331"/>
      <c r="AD202" s="331"/>
      <c r="AE202" s="331"/>
      <c r="AF202" s="331"/>
      <c r="AG202" s="331"/>
      <c r="AH202" s="331"/>
      <c r="AI202" s="331"/>
      <c r="AJ202" s="331"/>
      <c r="AK202" s="331"/>
      <c r="AL202" s="331"/>
      <c r="AM202" s="497">
        <f>Tabla3[[#This Row],[TOTAL AVANCE CUANTITATIVO ENERO]]</f>
        <v>1</v>
      </c>
      <c r="AN202" s="532" t="s">
        <v>339</v>
      </c>
      <c r="AO202" s="513"/>
      <c r="AP202" s="430"/>
      <c r="AQ202" s="520"/>
      <c r="AR202" s="430"/>
    </row>
    <row r="203" spans="1:44" ht="133.5" customHeight="1">
      <c r="A203" s="217" t="s">
        <v>173</v>
      </c>
      <c r="B203" s="127" t="s">
        <v>174</v>
      </c>
      <c r="C203" s="127" t="s">
        <v>175</v>
      </c>
      <c r="D203" s="127" t="s">
        <v>176</v>
      </c>
      <c r="E203" s="204" t="s">
        <v>177</v>
      </c>
      <c r="F203" s="201" t="s">
        <v>178</v>
      </c>
      <c r="G203" s="127" t="s">
        <v>179</v>
      </c>
      <c r="H203" s="127" t="s">
        <v>180</v>
      </c>
      <c r="I203" s="143" t="s">
        <v>181</v>
      </c>
      <c r="J203" s="183" t="s">
        <v>852</v>
      </c>
      <c r="K203" s="157" t="s">
        <v>853</v>
      </c>
      <c r="L203" s="191" t="s">
        <v>182</v>
      </c>
      <c r="M203" s="154" t="s">
        <v>183</v>
      </c>
      <c r="N203" s="176" t="s">
        <v>915</v>
      </c>
      <c r="O203" s="127" t="s">
        <v>872</v>
      </c>
      <c r="P203" s="23">
        <v>4</v>
      </c>
      <c r="Q203" s="158">
        <v>0.03</v>
      </c>
      <c r="R203" s="23" t="s">
        <v>873</v>
      </c>
      <c r="S203" s="160" t="s">
        <v>217</v>
      </c>
      <c r="T203" s="629" t="s">
        <v>58</v>
      </c>
      <c r="U203" s="401"/>
      <c r="V203" s="331"/>
      <c r="W203" s="331"/>
      <c r="X203" s="331"/>
      <c r="Y203" s="331"/>
      <c r="Z203" s="331"/>
      <c r="AA203" s="334" t="s">
        <v>874</v>
      </c>
      <c r="AB203" s="388" t="s">
        <v>875</v>
      </c>
      <c r="AC203" s="334">
        <v>1</v>
      </c>
      <c r="AD203" s="331"/>
      <c r="AE203" s="331"/>
      <c r="AF203" s="331"/>
      <c r="AG203" s="331"/>
      <c r="AH203" s="331"/>
      <c r="AI203" s="331"/>
      <c r="AJ203" s="376" t="s">
        <v>874</v>
      </c>
      <c r="AK203" s="388" t="s">
        <v>875</v>
      </c>
      <c r="AL203" s="334">
        <v>1</v>
      </c>
      <c r="AM203"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203" s="532" t="s">
        <v>861</v>
      </c>
      <c r="AO203" s="513"/>
      <c r="AP203" s="430"/>
      <c r="AQ203" s="520"/>
      <c r="AR203" s="430"/>
    </row>
    <row r="204" spans="1:44" ht="133.5" customHeight="1">
      <c r="A204" s="217" t="s">
        <v>173</v>
      </c>
      <c r="B204" s="127" t="s">
        <v>174</v>
      </c>
      <c r="C204" s="127" t="s">
        <v>175</v>
      </c>
      <c r="D204" s="127" t="s">
        <v>176</v>
      </c>
      <c r="E204" s="204" t="s">
        <v>177</v>
      </c>
      <c r="F204" s="201" t="s">
        <v>178</v>
      </c>
      <c r="G204" s="127" t="s">
        <v>179</v>
      </c>
      <c r="H204" s="127" t="s">
        <v>180</v>
      </c>
      <c r="I204" s="143" t="s">
        <v>181</v>
      </c>
      <c r="J204" s="183" t="s">
        <v>852</v>
      </c>
      <c r="K204" s="157" t="s">
        <v>853</v>
      </c>
      <c r="L204" s="191" t="s">
        <v>182</v>
      </c>
      <c r="M204" s="154" t="s">
        <v>183</v>
      </c>
      <c r="N204" s="176" t="s">
        <v>915</v>
      </c>
      <c r="O204" s="127" t="s">
        <v>876</v>
      </c>
      <c r="P204" s="127">
        <v>2</v>
      </c>
      <c r="Q204" s="158">
        <v>0.02</v>
      </c>
      <c r="R204" s="127" t="s">
        <v>877</v>
      </c>
      <c r="S204" s="160" t="s">
        <v>217</v>
      </c>
      <c r="T204" s="629" t="s">
        <v>57</v>
      </c>
      <c r="U204" s="401"/>
      <c r="V204" s="331"/>
      <c r="W204" s="331"/>
      <c r="X204" s="331"/>
      <c r="Y204" s="331"/>
      <c r="Z204" s="331"/>
      <c r="AA204" s="331"/>
      <c r="AB204" s="331"/>
      <c r="AC204" s="331"/>
      <c r="AD204" s="331"/>
      <c r="AE204" s="331"/>
      <c r="AF204" s="331"/>
      <c r="AG204" s="331"/>
      <c r="AH204" s="331"/>
      <c r="AI204" s="331"/>
      <c r="AJ204" s="376" t="s">
        <v>878</v>
      </c>
      <c r="AK204" s="389" t="s">
        <v>879</v>
      </c>
      <c r="AL204" s="357">
        <v>1</v>
      </c>
      <c r="AM204"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04" s="532" t="s">
        <v>861</v>
      </c>
      <c r="AO204" s="513"/>
      <c r="AP204" s="430"/>
      <c r="AQ204" s="520"/>
      <c r="AR204" s="430"/>
    </row>
    <row r="205" spans="1:44" ht="133.5" customHeight="1">
      <c r="A205" s="217" t="s">
        <v>173</v>
      </c>
      <c r="B205" s="127" t="s">
        <v>174</v>
      </c>
      <c r="C205" s="127" t="s">
        <v>175</v>
      </c>
      <c r="D205" s="127" t="s">
        <v>176</v>
      </c>
      <c r="E205" s="204" t="s">
        <v>177</v>
      </c>
      <c r="F205" s="201" t="s">
        <v>178</v>
      </c>
      <c r="G205" s="127" t="s">
        <v>179</v>
      </c>
      <c r="H205" s="127" t="s">
        <v>180</v>
      </c>
      <c r="I205" s="143" t="s">
        <v>181</v>
      </c>
      <c r="J205" s="183" t="s">
        <v>852</v>
      </c>
      <c r="K205" s="157" t="s">
        <v>853</v>
      </c>
      <c r="L205" s="191" t="s">
        <v>182</v>
      </c>
      <c r="M205" s="154" t="s">
        <v>183</v>
      </c>
      <c r="N205" s="176" t="s">
        <v>915</v>
      </c>
      <c r="O205" s="657" t="s">
        <v>880</v>
      </c>
      <c r="P205" s="657">
        <v>2</v>
      </c>
      <c r="Q205" s="158">
        <v>0.02</v>
      </c>
      <c r="R205" s="74" t="s">
        <v>881</v>
      </c>
      <c r="S205" s="160" t="s">
        <v>64</v>
      </c>
      <c r="T205" s="629" t="s">
        <v>58</v>
      </c>
      <c r="U205" s="401"/>
      <c r="V205" s="331"/>
      <c r="W205" s="331"/>
      <c r="X205" s="331"/>
      <c r="Y205" s="331"/>
      <c r="Z205" s="331"/>
      <c r="AA205" s="334"/>
      <c r="AB205" s="390"/>
      <c r="AC205" s="334"/>
      <c r="AD205" s="331"/>
      <c r="AE205" s="331"/>
      <c r="AF205" s="331"/>
      <c r="AG205" s="331"/>
      <c r="AH205" s="331"/>
      <c r="AI205" s="331"/>
      <c r="AJ205" s="376" t="s">
        <v>882</v>
      </c>
      <c r="AK205" s="388" t="s">
        <v>883</v>
      </c>
      <c r="AL205" s="357">
        <v>1</v>
      </c>
      <c r="AM205"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05" s="532" t="s">
        <v>884</v>
      </c>
      <c r="AO205" s="513"/>
      <c r="AP205" s="430"/>
      <c r="AQ205" s="520"/>
      <c r="AR205" s="430"/>
    </row>
    <row r="206" spans="1:44" ht="133.5" customHeight="1">
      <c r="A206" s="217" t="s">
        <v>173</v>
      </c>
      <c r="B206" s="127" t="s">
        <v>174</v>
      </c>
      <c r="C206" s="127" t="s">
        <v>175</v>
      </c>
      <c r="D206" s="127" t="s">
        <v>176</v>
      </c>
      <c r="E206" s="204" t="s">
        <v>177</v>
      </c>
      <c r="F206" s="201" t="s">
        <v>178</v>
      </c>
      <c r="G206" s="127" t="s">
        <v>179</v>
      </c>
      <c r="H206" s="127" t="s">
        <v>180</v>
      </c>
      <c r="I206" s="143" t="s">
        <v>181</v>
      </c>
      <c r="J206" s="183" t="s">
        <v>852</v>
      </c>
      <c r="K206" s="157" t="s">
        <v>853</v>
      </c>
      <c r="L206" s="191" t="s">
        <v>182</v>
      </c>
      <c r="M206" s="154" t="s">
        <v>183</v>
      </c>
      <c r="N206" s="176" t="s">
        <v>915</v>
      </c>
      <c r="O206" s="657" t="s">
        <v>885</v>
      </c>
      <c r="P206" s="657">
        <v>3</v>
      </c>
      <c r="Q206" s="169">
        <v>0.02</v>
      </c>
      <c r="R206" s="127" t="s">
        <v>886</v>
      </c>
      <c r="S206" s="160" t="s">
        <v>363</v>
      </c>
      <c r="T206" s="629" t="s">
        <v>58</v>
      </c>
      <c r="U206" s="401"/>
      <c r="V206" s="331"/>
      <c r="W206" s="331"/>
      <c r="X206" s="331"/>
      <c r="Y206" s="331"/>
      <c r="Z206" s="357">
        <v>0</v>
      </c>
      <c r="AA206" s="334"/>
      <c r="AB206" s="390"/>
      <c r="AC206" s="334">
        <v>0</v>
      </c>
      <c r="AD206" s="331"/>
      <c r="AE206" s="331"/>
      <c r="AF206" s="331"/>
      <c r="AG206" s="331"/>
      <c r="AH206" s="331"/>
      <c r="AI206" s="331"/>
      <c r="AJ206" s="376" t="s">
        <v>887</v>
      </c>
      <c r="AK206" s="388" t="s">
        <v>883</v>
      </c>
      <c r="AL206" s="357">
        <v>1</v>
      </c>
      <c r="AM206"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06" s="532"/>
      <c r="AO206" s="513"/>
      <c r="AP206" s="430"/>
      <c r="AQ206" s="520"/>
      <c r="AR206" s="430"/>
    </row>
    <row r="207" spans="1:44" ht="133.5" customHeight="1">
      <c r="A207" s="217" t="s">
        <v>173</v>
      </c>
      <c r="B207" s="127" t="s">
        <v>174</v>
      </c>
      <c r="C207" s="127" t="s">
        <v>175</v>
      </c>
      <c r="D207" s="127" t="s">
        <v>176</v>
      </c>
      <c r="E207" s="204" t="s">
        <v>177</v>
      </c>
      <c r="F207" s="201" t="s">
        <v>178</v>
      </c>
      <c r="G207" s="127" t="s">
        <v>179</v>
      </c>
      <c r="H207" s="127" t="s">
        <v>180</v>
      </c>
      <c r="I207" s="143" t="s">
        <v>181</v>
      </c>
      <c r="J207" s="183" t="s">
        <v>852</v>
      </c>
      <c r="K207" s="157" t="s">
        <v>853</v>
      </c>
      <c r="L207" s="191" t="s">
        <v>182</v>
      </c>
      <c r="M207" s="154" t="s">
        <v>183</v>
      </c>
      <c r="N207" s="176" t="s">
        <v>915</v>
      </c>
      <c r="O207" s="127" t="s">
        <v>888</v>
      </c>
      <c r="P207" s="127">
        <v>4</v>
      </c>
      <c r="Q207" s="169">
        <v>0.02</v>
      </c>
      <c r="R207" s="127" t="s">
        <v>889</v>
      </c>
      <c r="S207" s="160" t="s">
        <v>64</v>
      </c>
      <c r="T207" s="629" t="s">
        <v>58</v>
      </c>
      <c r="U207" s="401"/>
      <c r="V207" s="331"/>
      <c r="W207" s="331"/>
      <c r="X207" s="331"/>
      <c r="Y207" s="331"/>
      <c r="Z207" s="331"/>
      <c r="AA207" s="335" t="s">
        <v>890</v>
      </c>
      <c r="AB207" s="334" t="s">
        <v>891</v>
      </c>
      <c r="AC207" s="357">
        <v>1</v>
      </c>
      <c r="AD207" s="331"/>
      <c r="AE207" s="331"/>
      <c r="AF207" s="331"/>
      <c r="AG207" s="331"/>
      <c r="AH207" s="331"/>
      <c r="AI207" s="331"/>
      <c r="AJ207" s="335" t="s">
        <v>890</v>
      </c>
      <c r="AK207" s="334" t="s">
        <v>891</v>
      </c>
      <c r="AL207" s="357">
        <v>1</v>
      </c>
      <c r="AM207"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207" s="532" t="s">
        <v>892</v>
      </c>
      <c r="AO207" s="513"/>
      <c r="AP207" s="430"/>
      <c r="AQ207" s="520"/>
      <c r="AR207" s="430"/>
    </row>
    <row r="208" spans="1:44" ht="133.5" customHeight="1">
      <c r="A208" s="217" t="s">
        <v>173</v>
      </c>
      <c r="B208" s="127" t="s">
        <v>174</v>
      </c>
      <c r="C208" s="127" t="s">
        <v>175</v>
      </c>
      <c r="D208" s="127" t="s">
        <v>176</v>
      </c>
      <c r="E208" s="204" t="s">
        <v>177</v>
      </c>
      <c r="F208" s="201" t="s">
        <v>178</v>
      </c>
      <c r="G208" s="127" t="s">
        <v>179</v>
      </c>
      <c r="H208" s="127" t="s">
        <v>180</v>
      </c>
      <c r="I208" s="143" t="s">
        <v>181</v>
      </c>
      <c r="J208" s="183" t="s">
        <v>852</v>
      </c>
      <c r="K208" s="157" t="s">
        <v>853</v>
      </c>
      <c r="L208" s="191" t="s">
        <v>182</v>
      </c>
      <c r="M208" s="154" t="s">
        <v>183</v>
      </c>
      <c r="N208" s="176" t="s">
        <v>915</v>
      </c>
      <c r="O208" s="74" t="s">
        <v>893</v>
      </c>
      <c r="P208" s="127">
        <v>6</v>
      </c>
      <c r="Q208" s="169">
        <v>0.03</v>
      </c>
      <c r="R208" s="74" t="s">
        <v>894</v>
      </c>
      <c r="S208" s="160" t="s">
        <v>242</v>
      </c>
      <c r="T208" s="629" t="s">
        <v>153</v>
      </c>
      <c r="U208" s="634" t="s">
        <v>895</v>
      </c>
      <c r="V208" s="331"/>
      <c r="W208" s="331"/>
      <c r="X208" s="331"/>
      <c r="Y208" s="331"/>
      <c r="Z208" s="331"/>
      <c r="AA208" s="331"/>
      <c r="AB208" s="331"/>
      <c r="AC208" s="331"/>
      <c r="AD208" s="331"/>
      <c r="AE208" s="331"/>
      <c r="AF208" s="331"/>
      <c r="AG208" s="331"/>
      <c r="AH208" s="331"/>
      <c r="AI208" s="331"/>
      <c r="AJ208" s="331"/>
      <c r="AK208" s="331"/>
      <c r="AL208" s="331"/>
      <c r="AM20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08" s="532"/>
      <c r="AO208" s="513"/>
      <c r="AP208" s="430"/>
      <c r="AQ208" s="520"/>
      <c r="AR208" s="430"/>
    </row>
    <row r="209" spans="1:44" ht="133.5" customHeight="1">
      <c r="A209" s="217" t="s">
        <v>173</v>
      </c>
      <c r="B209" s="127" t="s">
        <v>174</v>
      </c>
      <c r="C209" s="127" t="s">
        <v>175</v>
      </c>
      <c r="D209" s="127" t="s">
        <v>176</v>
      </c>
      <c r="E209" s="204" t="s">
        <v>177</v>
      </c>
      <c r="F209" s="201" t="s">
        <v>178</v>
      </c>
      <c r="G209" s="127" t="s">
        <v>179</v>
      </c>
      <c r="H209" s="127" t="s">
        <v>180</v>
      </c>
      <c r="I209" s="143" t="s">
        <v>181</v>
      </c>
      <c r="J209" s="183" t="s">
        <v>852</v>
      </c>
      <c r="K209" s="157" t="s">
        <v>853</v>
      </c>
      <c r="L209" s="191" t="s">
        <v>182</v>
      </c>
      <c r="M209" s="154" t="s">
        <v>183</v>
      </c>
      <c r="N209" s="176" t="s">
        <v>915</v>
      </c>
      <c r="O209" s="74" t="s">
        <v>896</v>
      </c>
      <c r="P209" s="127">
        <v>8</v>
      </c>
      <c r="Q209" s="158">
        <v>0.03</v>
      </c>
      <c r="R209" s="74" t="s">
        <v>897</v>
      </c>
      <c r="S209" s="160" t="s">
        <v>242</v>
      </c>
      <c r="T209" s="629" t="s">
        <v>153</v>
      </c>
      <c r="U209" s="401"/>
      <c r="V209" s="331"/>
      <c r="W209" s="331"/>
      <c r="X209" s="331"/>
      <c r="Y209" s="331"/>
      <c r="Z209" s="331"/>
      <c r="AA209" s="331"/>
      <c r="AB209" s="331"/>
      <c r="AC209" s="331"/>
      <c r="AD209" s="331"/>
      <c r="AE209" s="331"/>
      <c r="AF209" s="331"/>
      <c r="AG209" s="331"/>
      <c r="AH209" s="331"/>
      <c r="AI209" s="331"/>
      <c r="AJ209" s="331"/>
      <c r="AK209" s="331"/>
      <c r="AL209" s="331"/>
      <c r="AM209"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09" s="532"/>
      <c r="AO209" s="513"/>
      <c r="AP209" s="430"/>
      <c r="AQ209" s="520"/>
      <c r="AR209" s="430"/>
    </row>
    <row r="210" spans="1:44" ht="133.5" customHeight="1">
      <c r="A210" s="217" t="s">
        <v>173</v>
      </c>
      <c r="B210" s="127" t="s">
        <v>174</v>
      </c>
      <c r="C210" s="127" t="s">
        <v>175</v>
      </c>
      <c r="D210" s="127" t="s">
        <v>176</v>
      </c>
      <c r="E210" s="204" t="s">
        <v>177</v>
      </c>
      <c r="F210" s="201" t="s">
        <v>178</v>
      </c>
      <c r="G210" s="127" t="s">
        <v>179</v>
      </c>
      <c r="H210" s="127" t="s">
        <v>180</v>
      </c>
      <c r="I210" s="143" t="s">
        <v>181</v>
      </c>
      <c r="J210" s="183" t="s">
        <v>852</v>
      </c>
      <c r="K210" s="157" t="s">
        <v>853</v>
      </c>
      <c r="L210" s="191" t="s">
        <v>182</v>
      </c>
      <c r="M210" s="154" t="s">
        <v>183</v>
      </c>
      <c r="N210" s="176" t="s">
        <v>915</v>
      </c>
      <c r="O210" s="127" t="s">
        <v>898</v>
      </c>
      <c r="P210" s="127">
        <v>1</v>
      </c>
      <c r="Q210" s="169">
        <v>0.02</v>
      </c>
      <c r="R210" s="127" t="s">
        <v>899</v>
      </c>
      <c r="S210" s="160" t="s">
        <v>220</v>
      </c>
      <c r="T210" s="629" t="s">
        <v>57</v>
      </c>
      <c r="U210" s="401"/>
      <c r="V210" s="331"/>
      <c r="W210" s="331"/>
      <c r="X210" s="331"/>
      <c r="Y210" s="331"/>
      <c r="Z210" s="331"/>
      <c r="AA210" s="393" t="s">
        <v>900</v>
      </c>
      <c r="AB210" s="331"/>
      <c r="AC210" s="331"/>
      <c r="AD210" s="334"/>
      <c r="AE210" s="357"/>
      <c r="AF210" s="334"/>
      <c r="AG210" s="334" t="s">
        <v>901</v>
      </c>
      <c r="AH210" s="357" t="s">
        <v>902</v>
      </c>
      <c r="AI210" s="334">
        <v>1</v>
      </c>
      <c r="AJ210" s="331"/>
      <c r="AK210" s="331"/>
      <c r="AL210" s="394"/>
      <c r="AM210"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10" s="532" t="s">
        <v>903</v>
      </c>
      <c r="AO210" s="513"/>
      <c r="AP210" s="430"/>
      <c r="AQ210" s="520"/>
      <c r="AR210" s="430"/>
    </row>
    <row r="211" spans="1:44" ht="133.5" customHeight="1">
      <c r="A211" s="217" t="s">
        <v>173</v>
      </c>
      <c r="B211" s="127" t="s">
        <v>174</v>
      </c>
      <c r="C211" s="127" t="s">
        <v>175</v>
      </c>
      <c r="D211" s="127" t="s">
        <v>176</v>
      </c>
      <c r="E211" s="204" t="s">
        <v>177</v>
      </c>
      <c r="F211" s="201" t="s">
        <v>178</v>
      </c>
      <c r="G211" s="127" t="s">
        <v>179</v>
      </c>
      <c r="H211" s="127" t="s">
        <v>180</v>
      </c>
      <c r="I211" s="143" t="s">
        <v>181</v>
      </c>
      <c r="J211" s="183" t="s">
        <v>852</v>
      </c>
      <c r="K211" s="157" t="s">
        <v>853</v>
      </c>
      <c r="L211" s="191" t="s">
        <v>182</v>
      </c>
      <c r="M211" s="154" t="s">
        <v>183</v>
      </c>
      <c r="N211" s="176" t="s">
        <v>915</v>
      </c>
      <c r="O211" s="171" t="s">
        <v>751</v>
      </c>
      <c r="P211" s="171">
        <v>1</v>
      </c>
      <c r="Q211" s="169">
        <v>0.02</v>
      </c>
      <c r="R211" s="171" t="s">
        <v>752</v>
      </c>
      <c r="S211" s="160" t="s">
        <v>64</v>
      </c>
      <c r="T211" s="655" t="s">
        <v>242</v>
      </c>
      <c r="U211" s="401"/>
      <c r="V211" s="331"/>
      <c r="W211" s="331"/>
      <c r="X211" s="331"/>
      <c r="Y211" s="331"/>
      <c r="Z211" s="331"/>
      <c r="AA211" s="331"/>
      <c r="AB211" s="331"/>
      <c r="AC211" s="331"/>
      <c r="AD211" s="331"/>
      <c r="AE211" s="331"/>
      <c r="AF211" s="331"/>
      <c r="AG211" s="331"/>
      <c r="AH211" s="331"/>
      <c r="AI211" s="331"/>
      <c r="AJ211" s="334" t="s">
        <v>904</v>
      </c>
      <c r="AK211" s="335" t="s">
        <v>905</v>
      </c>
      <c r="AL211" s="331"/>
      <c r="AM21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1" s="532" t="s">
        <v>906</v>
      </c>
      <c r="AO211" s="513"/>
      <c r="AP211" s="430"/>
      <c r="AQ211" s="520"/>
      <c r="AR211" s="430"/>
    </row>
    <row r="212" spans="1:44" ht="133.5" customHeight="1">
      <c r="A212" s="217" t="s">
        <v>173</v>
      </c>
      <c r="B212" s="127" t="s">
        <v>174</v>
      </c>
      <c r="C212" s="127" t="s">
        <v>175</v>
      </c>
      <c r="D212" s="127" t="s">
        <v>176</v>
      </c>
      <c r="E212" s="204" t="s">
        <v>177</v>
      </c>
      <c r="F212" s="201" t="s">
        <v>178</v>
      </c>
      <c r="G212" s="127" t="s">
        <v>179</v>
      </c>
      <c r="H212" s="127" t="s">
        <v>180</v>
      </c>
      <c r="I212" s="143" t="s">
        <v>181</v>
      </c>
      <c r="J212" s="183" t="s">
        <v>852</v>
      </c>
      <c r="K212" s="157" t="s">
        <v>853</v>
      </c>
      <c r="L212" s="191" t="s">
        <v>182</v>
      </c>
      <c r="M212" s="154" t="s">
        <v>183</v>
      </c>
      <c r="N212" s="176" t="s">
        <v>915</v>
      </c>
      <c r="O212" s="171" t="s">
        <v>907</v>
      </c>
      <c r="P212" s="155">
        <v>2</v>
      </c>
      <c r="Q212" s="158">
        <v>0.02</v>
      </c>
      <c r="R212" s="159" t="s">
        <v>908</v>
      </c>
      <c r="S212" s="160" t="s">
        <v>248</v>
      </c>
      <c r="T212" s="629" t="s">
        <v>153</v>
      </c>
      <c r="U212" s="401"/>
      <c r="V212" s="331"/>
      <c r="W212" s="331"/>
      <c r="X212" s="331"/>
      <c r="Y212" s="331"/>
      <c r="Z212" s="331"/>
      <c r="AA212" s="376" t="s">
        <v>909</v>
      </c>
      <c r="AB212" s="335" t="s">
        <v>910</v>
      </c>
      <c r="AC212" s="357">
        <v>2</v>
      </c>
      <c r="AD212" s="376" t="s">
        <v>911</v>
      </c>
      <c r="AE212" s="334" t="s">
        <v>910</v>
      </c>
      <c r="AF212" s="357">
        <v>2</v>
      </c>
      <c r="AG212" s="376" t="s">
        <v>912</v>
      </c>
      <c r="AH212" s="334" t="s">
        <v>913</v>
      </c>
      <c r="AI212" s="357">
        <v>2</v>
      </c>
      <c r="AJ212" s="331"/>
      <c r="AK212" s="331"/>
      <c r="AL212" s="331"/>
      <c r="AM212"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6</v>
      </c>
      <c r="AN212" s="532" t="s">
        <v>914</v>
      </c>
      <c r="AO212" s="513"/>
      <c r="AP212" s="430"/>
      <c r="AQ212" s="520"/>
      <c r="AR212" s="430"/>
    </row>
    <row r="213" spans="1:44" ht="133.5" customHeight="1">
      <c r="A213" s="217" t="s">
        <v>173</v>
      </c>
      <c r="B213" s="127" t="s">
        <v>174</v>
      </c>
      <c r="C213" s="127" t="s">
        <v>175</v>
      </c>
      <c r="D213" s="127" t="s">
        <v>176</v>
      </c>
      <c r="E213" s="204" t="s">
        <v>177</v>
      </c>
      <c r="F213" s="201" t="s">
        <v>178</v>
      </c>
      <c r="G213" s="127" t="s">
        <v>179</v>
      </c>
      <c r="H213" s="127" t="s">
        <v>180</v>
      </c>
      <c r="I213" s="143" t="s">
        <v>181</v>
      </c>
      <c r="J213" s="183" t="s">
        <v>852</v>
      </c>
      <c r="K213" s="157" t="s">
        <v>853</v>
      </c>
      <c r="L213" s="191" t="s">
        <v>182</v>
      </c>
      <c r="M213" s="154" t="s">
        <v>183</v>
      </c>
      <c r="N213" s="176" t="s">
        <v>915</v>
      </c>
      <c r="O213" s="127" t="s">
        <v>184</v>
      </c>
      <c r="P213" s="166" t="s">
        <v>915</v>
      </c>
      <c r="Q213" s="332">
        <v>6.4000000000000001E-2</v>
      </c>
      <c r="R213" s="127" t="s">
        <v>785</v>
      </c>
      <c r="S213" s="165" t="s">
        <v>363</v>
      </c>
      <c r="T213" s="630" t="s">
        <v>58</v>
      </c>
      <c r="U213" s="401"/>
      <c r="V213" s="331"/>
      <c r="W213" s="331"/>
      <c r="X213" s="331"/>
      <c r="Y213" s="331"/>
      <c r="Z213" s="331"/>
      <c r="AA213" s="335" t="s">
        <v>916</v>
      </c>
      <c r="AB213" s="388" t="s">
        <v>917</v>
      </c>
      <c r="AC213" s="357">
        <v>1</v>
      </c>
      <c r="AD213" s="331"/>
      <c r="AE213" s="331"/>
      <c r="AF213" s="331"/>
      <c r="AG213" s="331"/>
      <c r="AH213" s="331"/>
      <c r="AI213" s="331"/>
      <c r="AJ213" s="335" t="s">
        <v>916</v>
      </c>
      <c r="AK213" s="388" t="s">
        <v>917</v>
      </c>
      <c r="AL213" s="357">
        <v>1</v>
      </c>
      <c r="AM213"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2</v>
      </c>
      <c r="AN213" s="530"/>
      <c r="AO213" s="513"/>
      <c r="AP213" s="430"/>
      <c r="AQ213" s="520"/>
      <c r="AR213" s="430"/>
    </row>
    <row r="214" spans="1:44" ht="133.5" customHeight="1">
      <c r="A214" s="217" t="s">
        <v>173</v>
      </c>
      <c r="B214" s="127" t="s">
        <v>174</v>
      </c>
      <c r="C214" s="127" t="s">
        <v>175</v>
      </c>
      <c r="D214" s="127" t="s">
        <v>176</v>
      </c>
      <c r="E214" s="204" t="s">
        <v>177</v>
      </c>
      <c r="F214" s="201" t="s">
        <v>178</v>
      </c>
      <c r="G214" s="127" t="s">
        <v>179</v>
      </c>
      <c r="H214" s="127" t="s">
        <v>180</v>
      </c>
      <c r="I214" s="143" t="s">
        <v>181</v>
      </c>
      <c r="J214" s="157" t="s">
        <v>918</v>
      </c>
      <c r="K214" s="157" t="s">
        <v>918</v>
      </c>
      <c r="L214" s="191" t="s">
        <v>182</v>
      </c>
      <c r="M214" s="154" t="s">
        <v>183</v>
      </c>
      <c r="N214" s="176" t="s">
        <v>915</v>
      </c>
      <c r="O214" s="127" t="s">
        <v>919</v>
      </c>
      <c r="P214" s="23">
        <v>1</v>
      </c>
      <c r="Q214" s="158">
        <v>0.02</v>
      </c>
      <c r="R214" s="23" t="s">
        <v>920</v>
      </c>
      <c r="S214" s="160" t="s">
        <v>64</v>
      </c>
      <c r="T214" s="629" t="s">
        <v>57</v>
      </c>
      <c r="U214" s="401"/>
      <c r="V214" s="331"/>
      <c r="W214" s="331"/>
      <c r="X214" s="331"/>
      <c r="Y214" s="331"/>
      <c r="Z214" s="331"/>
      <c r="AA214" s="331"/>
      <c r="AB214" s="331"/>
      <c r="AC214" s="331"/>
      <c r="AD214" s="331"/>
      <c r="AE214" s="331"/>
      <c r="AF214" s="331"/>
      <c r="AG214" s="331"/>
      <c r="AH214" s="331"/>
      <c r="AI214" s="331"/>
      <c r="AJ214" s="331"/>
      <c r="AK214" s="331"/>
      <c r="AL214" s="331"/>
      <c r="AM21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4" s="532"/>
      <c r="AO214" s="513"/>
      <c r="AP214" s="430"/>
      <c r="AQ214" s="520"/>
      <c r="AR214" s="430"/>
    </row>
    <row r="215" spans="1:44" ht="133.5" customHeight="1">
      <c r="A215" s="217" t="s">
        <v>173</v>
      </c>
      <c r="B215" s="127" t="s">
        <v>174</v>
      </c>
      <c r="C215" s="127" t="s">
        <v>175</v>
      </c>
      <c r="D215" s="127" t="s">
        <v>176</v>
      </c>
      <c r="E215" s="204" t="s">
        <v>177</v>
      </c>
      <c r="F215" s="201" t="s">
        <v>178</v>
      </c>
      <c r="G215" s="127" t="s">
        <v>179</v>
      </c>
      <c r="H215" s="127" t="s">
        <v>180</v>
      </c>
      <c r="I215" s="143" t="s">
        <v>181</v>
      </c>
      <c r="J215" s="186" t="s">
        <v>921</v>
      </c>
      <c r="K215" s="157" t="s">
        <v>853</v>
      </c>
      <c r="L215" s="191" t="s">
        <v>182</v>
      </c>
      <c r="M215" s="154" t="s">
        <v>922</v>
      </c>
      <c r="N215" s="176" t="s">
        <v>915</v>
      </c>
      <c r="O215" s="23" t="s">
        <v>923</v>
      </c>
      <c r="P215" s="23">
        <v>1</v>
      </c>
      <c r="Q215" s="167">
        <v>0.08</v>
      </c>
      <c r="R215" s="23" t="s">
        <v>924</v>
      </c>
      <c r="S215" s="160" t="s">
        <v>186</v>
      </c>
      <c r="T215" s="629" t="s">
        <v>186</v>
      </c>
      <c r="U215" s="401"/>
      <c r="V215" s="331"/>
      <c r="W215" s="331"/>
      <c r="X215" s="331"/>
      <c r="Y215" s="331"/>
      <c r="Z215" s="331"/>
      <c r="AA215" s="331"/>
      <c r="AB215" s="331"/>
      <c r="AC215" s="331"/>
      <c r="AD215" s="331"/>
      <c r="AE215" s="331"/>
      <c r="AF215" s="331"/>
      <c r="AG215" s="331"/>
      <c r="AH215" s="331"/>
      <c r="AI215" s="331"/>
      <c r="AJ215" s="331"/>
      <c r="AK215" s="331"/>
      <c r="AL215" s="331"/>
      <c r="AM21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5" s="532" t="s">
        <v>925</v>
      </c>
      <c r="AO215" s="513"/>
      <c r="AP215" s="430"/>
      <c r="AQ215" s="520"/>
      <c r="AR215" s="430"/>
    </row>
    <row r="216" spans="1:44" ht="133.5" customHeight="1">
      <c r="A216" s="217" t="s">
        <v>173</v>
      </c>
      <c r="B216" s="127" t="s">
        <v>174</v>
      </c>
      <c r="C216" s="127" t="s">
        <v>175</v>
      </c>
      <c r="D216" s="127" t="s">
        <v>176</v>
      </c>
      <c r="E216" s="204" t="s">
        <v>177</v>
      </c>
      <c r="F216" s="201" t="s">
        <v>178</v>
      </c>
      <c r="G216" s="127" t="s">
        <v>179</v>
      </c>
      <c r="H216" s="127" t="s">
        <v>180</v>
      </c>
      <c r="I216" s="143" t="s">
        <v>181</v>
      </c>
      <c r="J216" s="186" t="s">
        <v>921</v>
      </c>
      <c r="K216" s="157" t="s">
        <v>853</v>
      </c>
      <c r="L216" s="191" t="s">
        <v>182</v>
      </c>
      <c r="M216" s="154" t="s">
        <v>922</v>
      </c>
      <c r="N216" s="176" t="s">
        <v>915</v>
      </c>
      <c r="O216" s="127" t="s">
        <v>926</v>
      </c>
      <c r="P216" s="173">
        <v>1</v>
      </c>
      <c r="Q216" s="167">
        <v>0.12</v>
      </c>
      <c r="R216" s="74" t="s">
        <v>1215</v>
      </c>
      <c r="S216" s="160" t="s">
        <v>217</v>
      </c>
      <c r="T216" s="629" t="s">
        <v>58</v>
      </c>
      <c r="U216" s="401"/>
      <c r="V216" s="331"/>
      <c r="W216" s="331"/>
      <c r="X216" s="331"/>
      <c r="Y216" s="331"/>
      <c r="Z216" s="331"/>
      <c r="AA216" s="331"/>
      <c r="AB216" s="331"/>
      <c r="AC216" s="331"/>
      <c r="AD216" s="331"/>
      <c r="AE216" s="331"/>
      <c r="AF216" s="331"/>
      <c r="AG216" s="331"/>
      <c r="AH216" s="331"/>
      <c r="AI216" s="331"/>
      <c r="AJ216" s="331"/>
      <c r="AK216" s="331"/>
      <c r="AL216" s="331"/>
      <c r="AM216"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6" s="532" t="s">
        <v>925</v>
      </c>
      <c r="AO216" s="513"/>
      <c r="AP216" s="430"/>
      <c r="AQ216" s="520"/>
      <c r="AR216" s="430"/>
    </row>
    <row r="217" spans="1:44" ht="133.5" customHeight="1">
      <c r="A217" s="217" t="s">
        <v>173</v>
      </c>
      <c r="B217" s="127" t="s">
        <v>174</v>
      </c>
      <c r="C217" s="127" t="s">
        <v>175</v>
      </c>
      <c r="D217" s="127" t="s">
        <v>176</v>
      </c>
      <c r="E217" s="204" t="s">
        <v>177</v>
      </c>
      <c r="F217" s="201" t="s">
        <v>178</v>
      </c>
      <c r="G217" s="127" t="s">
        <v>179</v>
      </c>
      <c r="H217" s="127" t="s">
        <v>180</v>
      </c>
      <c r="I217" s="143" t="s">
        <v>181</v>
      </c>
      <c r="J217" s="186" t="s">
        <v>921</v>
      </c>
      <c r="K217" s="157" t="s">
        <v>853</v>
      </c>
      <c r="L217" s="191" t="s">
        <v>182</v>
      </c>
      <c r="M217" s="154" t="s">
        <v>922</v>
      </c>
      <c r="N217" s="176" t="s">
        <v>915</v>
      </c>
      <c r="O217" s="127" t="s">
        <v>927</v>
      </c>
      <c r="P217" s="127">
        <v>1</v>
      </c>
      <c r="Q217" s="167">
        <v>7.0000000000000007E-2</v>
      </c>
      <c r="R217" s="127" t="s">
        <v>928</v>
      </c>
      <c r="S217" s="160" t="s">
        <v>186</v>
      </c>
      <c r="T217" s="629" t="s">
        <v>186</v>
      </c>
      <c r="U217" s="401"/>
      <c r="V217" s="331"/>
      <c r="W217" s="331"/>
      <c r="X217" s="331"/>
      <c r="Y217" s="331"/>
      <c r="Z217" s="331"/>
      <c r="AA217" s="331"/>
      <c r="AB217" s="331"/>
      <c r="AC217" s="331"/>
      <c r="AD217" s="331"/>
      <c r="AE217" s="331"/>
      <c r="AF217" s="331"/>
      <c r="AG217" s="331"/>
      <c r="AH217" s="331"/>
      <c r="AI217" s="331"/>
      <c r="AJ217" s="331"/>
      <c r="AK217" s="331"/>
      <c r="AL217" s="331"/>
      <c r="AM21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7" s="532" t="s">
        <v>925</v>
      </c>
      <c r="AO217" s="513"/>
      <c r="AP217" s="430"/>
      <c r="AQ217" s="520"/>
      <c r="AR217" s="430"/>
    </row>
    <row r="218" spans="1:44" ht="133.5" customHeight="1">
      <c r="A218" s="217" t="s">
        <v>173</v>
      </c>
      <c r="B218" s="127" t="s">
        <v>174</v>
      </c>
      <c r="C218" s="127" t="s">
        <v>175</v>
      </c>
      <c r="D218" s="127" t="s">
        <v>176</v>
      </c>
      <c r="E218" s="204" t="s">
        <v>177</v>
      </c>
      <c r="F218" s="201" t="s">
        <v>178</v>
      </c>
      <c r="G218" s="127" t="s">
        <v>179</v>
      </c>
      <c r="H218" s="127" t="s">
        <v>180</v>
      </c>
      <c r="I218" s="143" t="s">
        <v>181</v>
      </c>
      <c r="J218" s="186" t="s">
        <v>921</v>
      </c>
      <c r="K218" s="157" t="s">
        <v>853</v>
      </c>
      <c r="L218" s="191" t="s">
        <v>182</v>
      </c>
      <c r="M218" s="154" t="s">
        <v>922</v>
      </c>
      <c r="N218" s="176" t="s">
        <v>915</v>
      </c>
      <c r="O218" s="127" t="s">
        <v>929</v>
      </c>
      <c r="P218" s="173">
        <v>1</v>
      </c>
      <c r="Q218" s="167">
        <v>0.12</v>
      </c>
      <c r="R218" s="127" t="s">
        <v>930</v>
      </c>
      <c r="S218" s="160" t="s">
        <v>217</v>
      </c>
      <c r="T218" s="629" t="s">
        <v>58</v>
      </c>
      <c r="U218" s="401"/>
      <c r="V218" s="331"/>
      <c r="W218" s="331"/>
      <c r="X218" s="331"/>
      <c r="Y218" s="331"/>
      <c r="Z218" s="331"/>
      <c r="AA218" s="331"/>
      <c r="AB218" s="331"/>
      <c r="AC218" s="331"/>
      <c r="AD218" s="331"/>
      <c r="AE218" s="331"/>
      <c r="AF218" s="331"/>
      <c r="AG218" s="331"/>
      <c r="AH218" s="331"/>
      <c r="AI218" s="331"/>
      <c r="AJ218" s="331"/>
      <c r="AK218" s="331"/>
      <c r="AL218" s="331"/>
      <c r="AM218"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18" s="532" t="s">
        <v>925</v>
      </c>
      <c r="AO218" s="513"/>
      <c r="AP218" s="430"/>
      <c r="AQ218" s="520"/>
      <c r="AR218" s="430"/>
    </row>
    <row r="219" spans="1:44" ht="133.5" customHeight="1">
      <c r="A219" s="217" t="s">
        <v>173</v>
      </c>
      <c r="B219" s="127" t="s">
        <v>174</v>
      </c>
      <c r="C219" s="127" t="s">
        <v>175</v>
      </c>
      <c r="D219" s="127" t="s">
        <v>176</v>
      </c>
      <c r="E219" s="204" t="s">
        <v>177</v>
      </c>
      <c r="F219" s="201" t="s">
        <v>178</v>
      </c>
      <c r="G219" s="127" t="s">
        <v>179</v>
      </c>
      <c r="H219" s="127" t="s">
        <v>180</v>
      </c>
      <c r="I219" s="143" t="s">
        <v>181</v>
      </c>
      <c r="J219" s="186" t="s">
        <v>921</v>
      </c>
      <c r="K219" s="157" t="s">
        <v>853</v>
      </c>
      <c r="L219" s="191" t="s">
        <v>182</v>
      </c>
      <c r="M219" s="154" t="s">
        <v>922</v>
      </c>
      <c r="N219" s="176" t="s">
        <v>915</v>
      </c>
      <c r="O219" s="127" t="s">
        <v>931</v>
      </c>
      <c r="P219" s="127">
        <v>1</v>
      </c>
      <c r="Q219" s="167">
        <v>7.0000000000000007E-2</v>
      </c>
      <c r="R219" s="127" t="s">
        <v>932</v>
      </c>
      <c r="S219" s="160" t="s">
        <v>186</v>
      </c>
      <c r="T219" s="629" t="s">
        <v>186</v>
      </c>
      <c r="U219" s="401"/>
      <c r="V219" s="331"/>
      <c r="W219" s="331"/>
      <c r="X219" s="331"/>
      <c r="Y219" s="331"/>
      <c r="Z219" s="331"/>
      <c r="AA219" s="395" t="s">
        <v>933</v>
      </c>
      <c r="AB219" s="396" t="s">
        <v>934</v>
      </c>
      <c r="AC219" s="357">
        <v>1</v>
      </c>
      <c r="AD219" s="331"/>
      <c r="AE219" s="331"/>
      <c r="AF219" s="331"/>
      <c r="AG219" s="331"/>
      <c r="AH219" s="331"/>
      <c r="AI219" s="331"/>
      <c r="AJ219" s="331"/>
      <c r="AK219" s="331"/>
      <c r="AL219" s="331"/>
      <c r="AM219"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19" s="532" t="s">
        <v>935</v>
      </c>
      <c r="AO219" s="513"/>
      <c r="AP219" s="430"/>
      <c r="AQ219" s="520"/>
      <c r="AR219" s="430"/>
    </row>
    <row r="220" spans="1:44" ht="133.5" customHeight="1">
      <c r="A220" s="217" t="s">
        <v>173</v>
      </c>
      <c r="B220" s="127" t="s">
        <v>174</v>
      </c>
      <c r="C220" s="127" t="s">
        <v>175</v>
      </c>
      <c r="D220" s="127" t="s">
        <v>176</v>
      </c>
      <c r="E220" s="204" t="s">
        <v>177</v>
      </c>
      <c r="F220" s="201" t="s">
        <v>178</v>
      </c>
      <c r="G220" s="127" t="s">
        <v>179</v>
      </c>
      <c r="H220" s="127" t="s">
        <v>180</v>
      </c>
      <c r="I220" s="143" t="s">
        <v>181</v>
      </c>
      <c r="J220" s="186" t="s">
        <v>921</v>
      </c>
      <c r="K220" s="157" t="s">
        <v>853</v>
      </c>
      <c r="L220" s="191" t="s">
        <v>182</v>
      </c>
      <c r="M220" s="154" t="s">
        <v>922</v>
      </c>
      <c r="N220" s="176" t="s">
        <v>915</v>
      </c>
      <c r="O220" s="127" t="s">
        <v>936</v>
      </c>
      <c r="P220" s="173">
        <v>1</v>
      </c>
      <c r="Q220" s="167">
        <v>0.12</v>
      </c>
      <c r="R220" s="127" t="s">
        <v>937</v>
      </c>
      <c r="S220" s="160" t="s">
        <v>217</v>
      </c>
      <c r="T220" s="629" t="s">
        <v>58</v>
      </c>
      <c r="U220" s="401"/>
      <c r="V220" s="331"/>
      <c r="W220" s="331"/>
      <c r="X220" s="331"/>
      <c r="Y220" s="331"/>
      <c r="Z220" s="331"/>
      <c r="AA220" s="357" t="s">
        <v>938</v>
      </c>
      <c r="AB220" s="396" t="s">
        <v>883</v>
      </c>
      <c r="AC220" s="331"/>
      <c r="AD220" s="331"/>
      <c r="AE220" s="331"/>
      <c r="AF220" s="331"/>
      <c r="AG220" s="331"/>
      <c r="AH220" s="331"/>
      <c r="AI220" s="331"/>
      <c r="AJ220" s="357" t="s">
        <v>938</v>
      </c>
      <c r="AK220" s="396" t="s">
        <v>883</v>
      </c>
      <c r="AL220" s="331"/>
      <c r="AM220"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0" s="532"/>
      <c r="AO220" s="513"/>
      <c r="AP220" s="430"/>
      <c r="AQ220" s="520"/>
      <c r="AR220" s="430"/>
    </row>
    <row r="221" spans="1:44" ht="133.5" customHeight="1">
      <c r="A221" s="217" t="s">
        <v>173</v>
      </c>
      <c r="B221" s="127" t="s">
        <v>174</v>
      </c>
      <c r="C221" s="127" t="s">
        <v>175</v>
      </c>
      <c r="D221" s="127" t="s">
        <v>176</v>
      </c>
      <c r="E221" s="204" t="s">
        <v>177</v>
      </c>
      <c r="F221" s="201" t="s">
        <v>178</v>
      </c>
      <c r="G221" s="127" t="s">
        <v>179</v>
      </c>
      <c r="H221" s="127" t="s">
        <v>180</v>
      </c>
      <c r="I221" s="143" t="s">
        <v>181</v>
      </c>
      <c r="J221" s="186" t="s">
        <v>921</v>
      </c>
      <c r="K221" s="157" t="s">
        <v>853</v>
      </c>
      <c r="L221" s="191" t="s">
        <v>182</v>
      </c>
      <c r="M221" s="154" t="s">
        <v>922</v>
      </c>
      <c r="N221" s="176" t="s">
        <v>915</v>
      </c>
      <c r="O221" s="74" t="s">
        <v>939</v>
      </c>
      <c r="P221" s="74">
        <v>1</v>
      </c>
      <c r="Q221" s="19">
        <v>0.05</v>
      </c>
      <c r="R221" s="74" t="s">
        <v>940</v>
      </c>
      <c r="S221" s="626" t="s">
        <v>242</v>
      </c>
      <c r="T221" s="629" t="s">
        <v>153</v>
      </c>
      <c r="U221" s="401"/>
      <c r="V221" s="331"/>
      <c r="W221" s="331"/>
      <c r="X221" s="331"/>
      <c r="Y221" s="331"/>
      <c r="Z221" s="331"/>
      <c r="AA221" s="331"/>
      <c r="AB221" s="331"/>
      <c r="AC221" s="331"/>
      <c r="AD221" s="331"/>
      <c r="AE221" s="331"/>
      <c r="AF221" s="331"/>
      <c r="AG221" s="331"/>
      <c r="AH221" s="331"/>
      <c r="AI221" s="331"/>
      <c r="AJ221" s="331"/>
      <c r="AK221" s="331"/>
      <c r="AL221" s="331"/>
      <c r="AM221"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1" s="532"/>
      <c r="AO221" s="513"/>
      <c r="AP221" s="430"/>
      <c r="AQ221" s="520"/>
      <c r="AR221" s="430"/>
    </row>
    <row r="222" spans="1:44" ht="133.5" customHeight="1">
      <c r="A222" s="217" t="s">
        <v>173</v>
      </c>
      <c r="B222" s="127" t="s">
        <v>174</v>
      </c>
      <c r="C222" s="127" t="s">
        <v>175</v>
      </c>
      <c r="D222" s="127" t="s">
        <v>176</v>
      </c>
      <c r="E222" s="204" t="s">
        <v>177</v>
      </c>
      <c r="F222" s="201" t="s">
        <v>178</v>
      </c>
      <c r="G222" s="127" t="s">
        <v>179</v>
      </c>
      <c r="H222" s="127" t="s">
        <v>180</v>
      </c>
      <c r="I222" s="143" t="s">
        <v>181</v>
      </c>
      <c r="J222" s="186" t="s">
        <v>921</v>
      </c>
      <c r="K222" s="157" t="s">
        <v>853</v>
      </c>
      <c r="L222" s="191" t="s">
        <v>182</v>
      </c>
      <c r="M222" s="154" t="s">
        <v>922</v>
      </c>
      <c r="N222" s="176" t="s">
        <v>915</v>
      </c>
      <c r="O222" s="74" t="s">
        <v>941</v>
      </c>
      <c r="P222" s="627">
        <v>1</v>
      </c>
      <c r="Q222" s="19">
        <v>0.08</v>
      </c>
      <c r="R222" s="74" t="s">
        <v>942</v>
      </c>
      <c r="S222" s="626" t="s">
        <v>78</v>
      </c>
      <c r="T222" s="629" t="s">
        <v>58</v>
      </c>
      <c r="U222" s="401"/>
      <c r="V222" s="331"/>
      <c r="W222" s="331"/>
      <c r="X222" s="331"/>
      <c r="Y222" s="331"/>
      <c r="Z222" s="331"/>
      <c r="AA222" s="331"/>
      <c r="AB222" s="331"/>
      <c r="AC222" s="331"/>
      <c r="AD222" s="331"/>
      <c r="AE222" s="331"/>
      <c r="AF222" s="331"/>
      <c r="AG222" s="331"/>
      <c r="AH222" s="331"/>
      <c r="AI222" s="331"/>
      <c r="AJ222" s="331"/>
      <c r="AK222" s="331"/>
      <c r="AL222" s="331"/>
      <c r="AM222"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2" s="532"/>
      <c r="AO222" s="513"/>
      <c r="AP222" s="430"/>
      <c r="AQ222" s="520"/>
      <c r="AR222" s="430"/>
    </row>
    <row r="223" spans="1:44" ht="133.5" customHeight="1">
      <c r="A223" s="217" t="s">
        <v>173</v>
      </c>
      <c r="B223" s="127" t="s">
        <v>174</v>
      </c>
      <c r="C223" s="127" t="s">
        <v>175</v>
      </c>
      <c r="D223" s="127" t="s">
        <v>176</v>
      </c>
      <c r="E223" s="204" t="s">
        <v>177</v>
      </c>
      <c r="F223" s="201" t="s">
        <v>178</v>
      </c>
      <c r="G223" s="127" t="s">
        <v>179</v>
      </c>
      <c r="H223" s="127" t="s">
        <v>180</v>
      </c>
      <c r="I223" s="143" t="s">
        <v>181</v>
      </c>
      <c r="J223" s="186" t="s">
        <v>921</v>
      </c>
      <c r="K223" s="157" t="s">
        <v>853</v>
      </c>
      <c r="L223" s="191" t="s">
        <v>182</v>
      </c>
      <c r="M223" s="154" t="s">
        <v>922</v>
      </c>
      <c r="N223" s="176" t="s">
        <v>915</v>
      </c>
      <c r="O223" s="127" t="s">
        <v>943</v>
      </c>
      <c r="P223" s="166">
        <v>1</v>
      </c>
      <c r="Q223" s="167">
        <v>0.05</v>
      </c>
      <c r="R223" s="127" t="s">
        <v>944</v>
      </c>
      <c r="S223" s="160" t="s">
        <v>217</v>
      </c>
      <c r="T223" s="629" t="s">
        <v>217</v>
      </c>
      <c r="U223" s="401"/>
      <c r="V223" s="331"/>
      <c r="W223" s="331"/>
      <c r="X223" s="335" t="s">
        <v>945</v>
      </c>
      <c r="Y223" s="396" t="s">
        <v>946</v>
      </c>
      <c r="Z223" s="357">
        <v>1</v>
      </c>
      <c r="AA223" s="331"/>
      <c r="AB223" s="331"/>
      <c r="AC223" s="331"/>
      <c r="AD223" s="331"/>
      <c r="AE223" s="331"/>
      <c r="AF223" s="331"/>
      <c r="AG223" s="331"/>
      <c r="AH223" s="331"/>
      <c r="AI223" s="331"/>
      <c r="AJ223" s="331"/>
      <c r="AK223" s="331"/>
      <c r="AL223" s="331"/>
      <c r="AM223"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1</v>
      </c>
      <c r="AN223" s="532"/>
      <c r="AO223" s="513"/>
      <c r="AP223" s="430"/>
      <c r="AQ223" s="520"/>
      <c r="AR223" s="430"/>
    </row>
    <row r="224" spans="1:44" ht="133.5" customHeight="1">
      <c r="A224" s="217" t="s">
        <v>173</v>
      </c>
      <c r="B224" s="127" t="s">
        <v>174</v>
      </c>
      <c r="C224" s="127" t="s">
        <v>175</v>
      </c>
      <c r="D224" s="127" t="s">
        <v>176</v>
      </c>
      <c r="E224" s="204" t="s">
        <v>177</v>
      </c>
      <c r="F224" s="201" t="s">
        <v>178</v>
      </c>
      <c r="G224" s="127" t="s">
        <v>179</v>
      </c>
      <c r="H224" s="127" t="s">
        <v>180</v>
      </c>
      <c r="I224" s="143" t="s">
        <v>181</v>
      </c>
      <c r="J224" s="186" t="s">
        <v>921</v>
      </c>
      <c r="K224" s="157" t="s">
        <v>853</v>
      </c>
      <c r="L224" s="191" t="s">
        <v>182</v>
      </c>
      <c r="M224" s="154" t="s">
        <v>922</v>
      </c>
      <c r="N224" s="176" t="s">
        <v>915</v>
      </c>
      <c r="O224" s="127" t="s">
        <v>947</v>
      </c>
      <c r="P224" s="166">
        <v>1</v>
      </c>
      <c r="Q224" s="167">
        <v>7.0000000000000007E-2</v>
      </c>
      <c r="R224" s="127" t="s">
        <v>948</v>
      </c>
      <c r="S224" s="160" t="s">
        <v>186</v>
      </c>
      <c r="T224" s="629" t="s">
        <v>186</v>
      </c>
      <c r="U224" s="645" t="s">
        <v>949</v>
      </c>
      <c r="V224" s="331"/>
      <c r="W224" s="331"/>
      <c r="X224" s="331"/>
      <c r="Y224" s="331"/>
      <c r="Z224" s="331"/>
      <c r="AA224" s="331"/>
      <c r="AB224" s="331"/>
      <c r="AC224" s="331"/>
      <c r="AD224" s="331"/>
      <c r="AE224" s="331"/>
      <c r="AF224" s="331"/>
      <c r="AG224" s="331"/>
      <c r="AH224" s="331"/>
      <c r="AI224" s="331"/>
      <c r="AJ224" s="331"/>
      <c r="AK224" s="331"/>
      <c r="AL224" s="331"/>
      <c r="AM224"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4" s="532"/>
      <c r="AO224" s="513"/>
      <c r="AP224" s="430"/>
      <c r="AQ224" s="520"/>
      <c r="AR224" s="430"/>
    </row>
    <row r="225" spans="1:44" ht="133.5" customHeight="1">
      <c r="A225" s="217" t="s">
        <v>173</v>
      </c>
      <c r="B225" s="127" t="s">
        <v>174</v>
      </c>
      <c r="C225" s="127" t="s">
        <v>175</v>
      </c>
      <c r="D225" s="127" t="s">
        <v>176</v>
      </c>
      <c r="E225" s="204" t="s">
        <v>177</v>
      </c>
      <c r="F225" s="201" t="s">
        <v>178</v>
      </c>
      <c r="G225" s="127" t="s">
        <v>179</v>
      </c>
      <c r="H225" s="127" t="s">
        <v>180</v>
      </c>
      <c r="I225" s="143" t="s">
        <v>181</v>
      </c>
      <c r="J225" s="186" t="s">
        <v>921</v>
      </c>
      <c r="K225" s="157" t="s">
        <v>853</v>
      </c>
      <c r="L225" s="191" t="s">
        <v>182</v>
      </c>
      <c r="M225" s="154" t="s">
        <v>922</v>
      </c>
      <c r="N225" s="176" t="s">
        <v>915</v>
      </c>
      <c r="O225" s="127" t="s">
        <v>950</v>
      </c>
      <c r="P225" s="189">
        <v>1</v>
      </c>
      <c r="Q225" s="167">
        <v>0.12</v>
      </c>
      <c r="R225" s="127" t="s">
        <v>951</v>
      </c>
      <c r="S225" s="160" t="s">
        <v>217</v>
      </c>
      <c r="T225" s="629" t="s">
        <v>58</v>
      </c>
      <c r="U225" s="645" t="s">
        <v>949</v>
      </c>
      <c r="V225" s="331"/>
      <c r="W225" s="331"/>
      <c r="X225" s="331"/>
      <c r="Y225" s="331"/>
      <c r="Z225" s="331"/>
      <c r="AA225" s="331"/>
      <c r="AB225" s="331"/>
      <c r="AC225" s="331"/>
      <c r="AD225" s="331"/>
      <c r="AE225" s="331"/>
      <c r="AF225" s="331"/>
      <c r="AG225" s="331"/>
      <c r="AH225" s="331"/>
      <c r="AI225" s="331"/>
      <c r="AJ225" s="331"/>
      <c r="AK225" s="331"/>
      <c r="AL225" s="331"/>
      <c r="AM225"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5" s="532"/>
      <c r="AO225" s="513"/>
      <c r="AP225" s="430"/>
      <c r="AQ225" s="520"/>
      <c r="AR225" s="430"/>
    </row>
    <row r="226" spans="1:44" ht="133.5" customHeight="1">
      <c r="A226" s="217" t="s">
        <v>173</v>
      </c>
      <c r="B226" s="127" t="s">
        <v>174</v>
      </c>
      <c r="C226" s="127" t="s">
        <v>175</v>
      </c>
      <c r="D226" s="127" t="s">
        <v>176</v>
      </c>
      <c r="E226" s="204" t="s">
        <v>177</v>
      </c>
      <c r="F226" s="201" t="s">
        <v>178</v>
      </c>
      <c r="G226" s="127" t="s">
        <v>179</v>
      </c>
      <c r="H226" s="127" t="s">
        <v>180</v>
      </c>
      <c r="I226" s="143" t="s">
        <v>181</v>
      </c>
      <c r="J226" s="186" t="s">
        <v>921</v>
      </c>
      <c r="K226" s="157" t="s">
        <v>853</v>
      </c>
      <c r="L226" s="191" t="s">
        <v>182</v>
      </c>
      <c r="M226" s="154" t="s">
        <v>922</v>
      </c>
      <c r="N226" s="176" t="s">
        <v>915</v>
      </c>
      <c r="O226" s="187" t="s">
        <v>952</v>
      </c>
      <c r="P226" s="188">
        <v>2</v>
      </c>
      <c r="Q226" s="167">
        <v>0.05</v>
      </c>
      <c r="R226" s="628" t="s">
        <v>953</v>
      </c>
      <c r="S226" s="160" t="s">
        <v>64</v>
      </c>
      <c r="T226" s="629" t="s">
        <v>153</v>
      </c>
      <c r="U226" s="646"/>
      <c r="V226" s="331"/>
      <c r="W226" s="331"/>
      <c r="X226" s="331"/>
      <c r="Y226" s="331"/>
      <c r="Z226" s="331"/>
      <c r="AA226" s="331"/>
      <c r="AB226" s="331"/>
      <c r="AC226" s="331"/>
      <c r="AD226" s="331"/>
      <c r="AE226" s="331"/>
      <c r="AF226" s="331"/>
      <c r="AG226" s="331"/>
      <c r="AH226" s="331"/>
      <c r="AI226" s="331"/>
      <c r="AJ226" s="334" t="s">
        <v>954</v>
      </c>
      <c r="AK226" s="334" t="s">
        <v>955</v>
      </c>
      <c r="AL226" s="357">
        <v>3</v>
      </c>
      <c r="AM226" s="497">
        <f>SUM(Tabla3[[#This Row],[TOTAL AVANCE CUANTITATIVO ENERO]]+Tabla3[[#This Row],[TOTAL AVANCE CUANTITATIVO FEBRERO]]+Tabla3[[#This Row],[TOTAL AVANCE CUANTITATIVO MARZO]]+Tabla3[[#This Row],[TOTAL AVANCE CUANTITATIVO ABRIL]]+Tabla3[[#This Row],[TOTAL AVANCE CUANTITATIVO MAYO]]+Tabla3[[#This Row],[TOTAL AVANCE CUANTITATIVO JUNIO]])</f>
        <v>3</v>
      </c>
      <c r="AN226" s="532" t="s">
        <v>956</v>
      </c>
      <c r="AO226" s="513"/>
      <c r="AP226" s="430"/>
      <c r="AQ226" s="520"/>
      <c r="AR226" s="430"/>
    </row>
    <row r="227" spans="1:44" ht="108" customHeight="1">
      <c r="A227" s="541" t="s">
        <v>173</v>
      </c>
      <c r="B227" s="171" t="s">
        <v>174</v>
      </c>
      <c r="C227" s="171" t="s">
        <v>175</v>
      </c>
      <c r="D227" s="171" t="s">
        <v>176</v>
      </c>
      <c r="E227" s="542" t="s">
        <v>177</v>
      </c>
      <c r="F227" s="374" t="s">
        <v>178</v>
      </c>
      <c r="G227" s="171" t="s">
        <v>179</v>
      </c>
      <c r="H227" s="171" t="s">
        <v>180</v>
      </c>
      <c r="I227" s="143" t="s">
        <v>181</v>
      </c>
      <c r="J227" s="543" t="s">
        <v>921</v>
      </c>
      <c r="K227" s="392" t="s">
        <v>853</v>
      </c>
      <c r="L227" s="544" t="s">
        <v>182</v>
      </c>
      <c r="M227" s="391" t="s">
        <v>183</v>
      </c>
      <c r="N227" s="176" t="s">
        <v>915</v>
      </c>
      <c r="O227" s="171" t="s">
        <v>184</v>
      </c>
      <c r="P227" s="326" t="s">
        <v>915</v>
      </c>
      <c r="Q227" s="545">
        <v>6.4000000000000001E-2</v>
      </c>
      <c r="R227" s="171" t="s">
        <v>785</v>
      </c>
      <c r="S227" s="546" t="s">
        <v>64</v>
      </c>
      <c r="T227" s="656" t="s">
        <v>58</v>
      </c>
      <c r="U227" s="647" t="s">
        <v>949</v>
      </c>
      <c r="V227" s="372"/>
      <c r="W227" s="372"/>
      <c r="X227" s="372"/>
      <c r="Y227" s="372"/>
      <c r="Z227" s="372"/>
      <c r="AA227" s="372"/>
      <c r="AB227" s="372"/>
      <c r="AC227" s="372"/>
      <c r="AD227" s="372"/>
      <c r="AE227" s="372"/>
      <c r="AF227" s="372"/>
      <c r="AG227" s="372"/>
      <c r="AH227" s="372"/>
      <c r="AI227" s="372"/>
      <c r="AJ227" s="372"/>
      <c r="AK227" s="372"/>
      <c r="AL227" s="372"/>
      <c r="AM227" s="498">
        <f>SUM(Tabla3[[#This Row],[TOTAL AVANCE CUANTITATIVO ENERO]]+Tabla3[[#This Row],[TOTAL AVANCE CUANTITATIVO FEBRERO]]+Tabla3[[#This Row],[TOTAL AVANCE CUANTITATIVO MARZO]]+Tabla3[[#This Row],[TOTAL AVANCE CUANTITATIVO ABRIL]]+Tabla3[[#This Row],[TOTAL AVANCE CUANTITATIVO MAYO]]+Tabla3[[#This Row],[TOTAL AVANCE CUANTITATIVO JUNIO]])</f>
        <v>0</v>
      </c>
      <c r="AN227" s="547"/>
      <c r="AO227" s="513"/>
      <c r="AP227" s="432"/>
      <c r="AQ227" s="521"/>
      <c r="AR227" s="430"/>
    </row>
    <row r="228" spans="1:44" ht="133.5" hidden="1" customHeight="1">
      <c r="AN228" s="548"/>
      <c r="AO228" s="513"/>
      <c r="AP228" s="433"/>
      <c r="AQ228" s="522"/>
      <c r="AR228" s="430"/>
    </row>
    <row r="229" spans="1:44" ht="0" hidden="1" customHeight="1">
      <c r="AN229" s="540"/>
      <c r="AO229" s="513"/>
      <c r="AP229" s="430"/>
      <c r="AQ229" s="520"/>
      <c r="AR229" s="430"/>
    </row>
    <row r="230" spans="1:44" ht="0" hidden="1" customHeight="1">
      <c r="AN230" s="540"/>
      <c r="AO230" s="513"/>
      <c r="AP230" s="430"/>
      <c r="AQ230" s="520"/>
      <c r="AR230" s="430"/>
    </row>
    <row r="231" spans="1:44" ht="0" hidden="1" customHeight="1">
      <c r="AN231" s="540"/>
      <c r="AO231" s="513"/>
      <c r="AP231" s="430"/>
      <c r="AQ231" s="520"/>
      <c r="AR231" s="430"/>
    </row>
    <row r="232" spans="1:44" ht="0" hidden="1" customHeight="1">
      <c r="AN232" s="540"/>
      <c r="AO232" s="513"/>
      <c r="AP232" s="430"/>
      <c r="AQ232" s="520"/>
      <c r="AR232" s="430"/>
    </row>
    <row r="233" spans="1:44" ht="0" hidden="1" customHeight="1">
      <c r="AN233" s="540"/>
      <c r="AO233" s="513"/>
      <c r="AP233" s="430"/>
      <c r="AQ233" s="520"/>
      <c r="AR233" s="430"/>
    </row>
    <row r="234" spans="1:44" ht="0" hidden="1" customHeight="1">
      <c r="AN234" s="540"/>
      <c r="AO234" s="513"/>
      <c r="AP234" s="430"/>
      <c r="AQ234" s="520"/>
      <c r="AR234" s="430"/>
    </row>
    <row r="235" spans="1:44" ht="0" hidden="1" customHeight="1">
      <c r="AN235" s="540"/>
      <c r="AO235" s="513"/>
      <c r="AP235" s="430"/>
      <c r="AQ235" s="520"/>
      <c r="AR235" s="430"/>
    </row>
    <row r="236" spans="1:44" ht="0" hidden="1" customHeight="1">
      <c r="AN236" s="540"/>
      <c r="AO236" s="513"/>
      <c r="AP236" s="430"/>
      <c r="AQ236" s="520"/>
      <c r="AR236" s="430"/>
    </row>
    <row r="237" spans="1:44" ht="0" hidden="1" customHeight="1">
      <c r="AN237" s="540"/>
      <c r="AO237" s="513"/>
      <c r="AP237" s="430"/>
      <c r="AQ237" s="520"/>
      <c r="AR237" s="430"/>
    </row>
    <row r="238" spans="1:44" ht="0" hidden="1" customHeight="1">
      <c r="AN238" s="540"/>
      <c r="AO238" s="513"/>
      <c r="AP238" s="430"/>
      <c r="AQ238" s="520"/>
      <c r="AR238" s="430"/>
    </row>
    <row r="239" spans="1:44" ht="0" hidden="1" customHeight="1">
      <c r="AN239" s="540"/>
      <c r="AO239" s="513"/>
      <c r="AP239" s="430"/>
      <c r="AQ239" s="520"/>
      <c r="AR239" s="430"/>
    </row>
    <row r="240" spans="1:44" ht="0" hidden="1" customHeight="1">
      <c r="AN240" s="540"/>
      <c r="AO240" s="513"/>
      <c r="AP240" s="430"/>
      <c r="AQ240" s="520"/>
      <c r="AR240" s="430"/>
    </row>
    <row r="241" spans="40:44" ht="0" hidden="1" customHeight="1">
      <c r="AN241" s="540"/>
      <c r="AO241" s="513"/>
      <c r="AP241" s="430"/>
      <c r="AQ241" s="520"/>
      <c r="AR241" s="430"/>
    </row>
    <row r="242" spans="40:44" ht="0" hidden="1" customHeight="1">
      <c r="AO242" s="513"/>
      <c r="AR242" s="430"/>
    </row>
    <row r="243" spans="40:44" ht="0" hidden="1" customHeight="1">
      <c r="AO243" s="513"/>
      <c r="AR243" s="430"/>
    </row>
    <row r="244" spans="40:44" ht="0" hidden="1" customHeight="1">
      <c r="AR244" s="430"/>
    </row>
    <row r="245" spans="40:44" ht="0" hidden="1" customHeight="1">
      <c r="AR245" s="430"/>
    </row>
    <row r="246" spans="40:44" ht="0" hidden="1" customHeight="1">
      <c r="AR246" s="430"/>
    </row>
    <row r="247" spans="40:44" ht="0" hidden="1" customHeight="1">
      <c r="AR247" s="430"/>
    </row>
    <row r="248" spans="40:44" ht="0" hidden="1" customHeight="1">
      <c r="AR248" s="430"/>
    </row>
    <row r="249" spans="40:44" ht="0" hidden="1" customHeight="1">
      <c r="AR249" s="430"/>
    </row>
    <row r="250" spans="40:44" ht="0" hidden="1" customHeight="1"/>
    <row r="251" spans="40:44" ht="0" hidden="1" customHeight="1"/>
    <row r="252" spans="40:44" ht="0" hidden="1" customHeight="1"/>
  </sheetData>
  <autoFilter ref="A2:G227" xr:uid="{00000000-0009-0000-0000-000000000000}"/>
  <dataConsolidate/>
  <mergeCells count="2">
    <mergeCell ref="C1:T1"/>
    <mergeCell ref="AN114:AN115"/>
  </mergeCells>
  <dataValidations count="6">
    <dataValidation type="list" allowBlank="1" showInputMessage="1" showErrorMessage="1" sqref="K49 K67 K95:K111 K20:K49 K113:K227" xr:uid="{00000000-0002-0000-0000-000000000000}">
      <formula1>GRUPO</formula1>
    </dataValidation>
    <dataValidation type="list" allowBlank="1" showInputMessage="1" showErrorMessage="1" sqref="K67:K97 K50:K65 J66:J227 J3:J65" xr:uid="{00000000-0002-0000-0000-000001000000}">
      <formula1>proceso</formula1>
    </dataValidation>
    <dataValidation type="list" allowBlank="1" showInputMessage="1" showErrorMessage="1" sqref="M66:M227 M3:M65" xr:uid="{00000000-0002-0000-0000-000002000000}">
      <formula1>Meta</formula1>
    </dataValidation>
    <dataValidation type="list" allowBlank="1" showInputMessage="1" showErrorMessage="1" sqref="S66:T227 S3:T65" xr:uid="{00000000-0002-0000-0000-000003000000}">
      <formula1>mes</formula1>
    </dataValidation>
    <dataValidation type="list" allowBlank="1" showInputMessage="1" showErrorMessage="1" sqref="L66:L227 L3:L65" xr:uid="{00000000-0002-0000-0000-000004000000}">
      <formula1>Catálogo</formula1>
    </dataValidation>
    <dataValidation type="list" allowBlank="1" showInputMessage="1" showErrorMessage="1" sqref="H66:H227 H3:H65" xr:uid="{00000000-0002-0000-0000-000005000000}">
      <formula1>Proyecto20242026</formula1>
    </dataValidation>
  </dataValidations>
  <hyperlinks>
    <hyperlink ref="V134" r:id="rId1" xr:uid="{00000000-0004-0000-0000-000000000000}"/>
    <hyperlink ref="Y135" r:id="rId2" xr:uid="{00000000-0004-0000-0000-000001000000}"/>
    <hyperlink ref="V135" r:id="rId3" xr:uid="{00000000-0004-0000-0000-000002000000}"/>
    <hyperlink ref="AK135" r:id="rId4" xr:uid="{00000000-0004-0000-0000-000003000000}"/>
    <hyperlink ref="AB135" r:id="rId5" xr:uid="{00000000-0004-0000-0000-000004000000}"/>
    <hyperlink ref="AE135" r:id="rId6" xr:uid="{00000000-0004-0000-0000-000005000000}"/>
    <hyperlink ref="AH135" r:id="rId7" xr:uid="{00000000-0004-0000-0000-000006000000}"/>
    <hyperlink ref="V136" r:id="rId8" xr:uid="{00000000-0004-0000-0000-000007000000}"/>
    <hyperlink ref="Y136" r:id="rId9" xr:uid="{00000000-0004-0000-0000-000008000000}"/>
    <hyperlink ref="AB136" r:id="rId10" display="https://institutonacionalparaciegos-my.sharepoint.com/:f:/g/personal/csupanteve_inci_gov_co/EoaNJc1WT_lCgzMeKaAA4S4ByPFd3L2Xtg-QJufZnpkO9Q?e=XvvOSK" xr:uid="{00000000-0004-0000-0000-000009000000}"/>
    <hyperlink ref="AE136" r:id="rId11" display="https://institutonacionalparaciegos-my.sharepoint.com/:f:/g/personal/csupanteve_inci_gov_co/EoaNJc1WT_lCgzMeKaAA4S4ByPFd3L2Xtg-QJufZnpkO9Q?e=XvvOSK" xr:uid="{00000000-0004-0000-0000-00000A000000}"/>
    <hyperlink ref="AH136" r:id="rId12" display="https://institutonacionalparaciegos-my.sharepoint.com/:f:/g/personal/csupanteve_inci_gov_co/EoaNJc1WT_lCgzMeKaAA4S4ByPFd3L2Xtg-QJufZnpkO9Q?e=XvvOSK" xr:uid="{00000000-0004-0000-0000-00000B000000}"/>
    <hyperlink ref="AK136" r:id="rId13" display="https://institutonacionalparaciegos-my.sharepoint.com/:f:/g/personal/csupanteve_inci_gov_co/EoaNJc1WT_lCgzMeKaAA4S4ByPFd3L2Xtg-QJufZnpkO9Q?e=XvvOSK" xr:uid="{00000000-0004-0000-0000-00000C000000}"/>
    <hyperlink ref="AK137" r:id="rId14" xr:uid="{00000000-0004-0000-0000-00000D000000}"/>
    <hyperlink ref="AH137" r:id="rId15" xr:uid="{00000000-0004-0000-0000-00000E000000}"/>
    <hyperlink ref="AE137" r:id="rId16" xr:uid="{00000000-0004-0000-0000-00000F000000}"/>
    <hyperlink ref="Y137" r:id="rId17" xr:uid="{00000000-0004-0000-0000-000010000000}"/>
    <hyperlink ref="AB137" r:id="rId18" xr:uid="{00000000-0004-0000-0000-000011000000}"/>
    <hyperlink ref="V137" r:id="rId19" xr:uid="{00000000-0004-0000-0000-000012000000}"/>
    <hyperlink ref="V138" r:id="rId20" xr:uid="{00000000-0004-0000-0000-000013000000}"/>
    <hyperlink ref="AK139" r:id="rId21" xr:uid="{00000000-0004-0000-0000-000014000000}"/>
    <hyperlink ref="AB139" r:id="rId22" xr:uid="{00000000-0004-0000-0000-000015000000}"/>
    <hyperlink ref="AK140" r:id="rId23" xr:uid="{00000000-0004-0000-0000-000016000000}"/>
    <hyperlink ref="AB140" r:id="rId24" xr:uid="{00000000-0004-0000-0000-000017000000}"/>
    <hyperlink ref="AK133" r:id="rId25" xr:uid="{00000000-0004-0000-0000-000018000000}"/>
    <hyperlink ref="V198" r:id="rId26" xr:uid="{E54A8977-251A-4DDD-9B5C-1B7DBA4DFDF0}"/>
    <hyperlink ref="AE199" r:id="rId27" xr:uid="{C6AB4D3C-50EF-426D-82FE-37F7FA735652}"/>
    <hyperlink ref="V200" r:id="rId28" xr:uid="{7D40B058-37AC-4896-ABC1-2186D5985957}"/>
    <hyperlink ref="AE201" r:id="rId29" xr:uid="{5C98E781-0BF2-4159-A59A-74A84732C02A}"/>
    <hyperlink ref="V202" r:id="rId30" xr:uid="{2984A0A6-01F9-4585-8242-7E96A0043973}"/>
    <hyperlink ref="V41" r:id="rId31" xr:uid="{F3A96E07-BFF4-409B-8308-35788E961AF4}"/>
    <hyperlink ref="Y41" r:id="rId32" display="https://institutonacionalparaciegos-my.sharepoint.com/:f:/r/personal/ebeltran_inci_gov_co/Documents/Equipo%20Accesibilidad/2024/Reporte%20plan%20de%20acci%C3%B3n/Accesibilidad%20digital/2.%20Febrero/5.%20Asesorar%20a%20entidades%20p%C3%BAblicas%20y%20privadas?csf=1&amp;web=1&amp;e=uM1t2P" xr:uid="{EFAB3BFB-D9FE-40AC-8233-1DECDD4DFE40}"/>
    <hyperlink ref="AE41" r:id="rId33" xr:uid="{F8114EE7-EC94-493B-AEA5-7B84F39C0A99}"/>
    <hyperlink ref="AH41" r:id="rId34" xr:uid="{49D198D8-41F0-4DC1-B2D2-A7B8F58FA08A}"/>
    <hyperlink ref="AB62" r:id="rId35" xr:uid="{4DDB15A0-D964-4AFD-B66D-016B71818C3D}"/>
  </hyperlinks>
  <pageMargins left="0.7" right="0.7" top="0.75" bottom="0.75" header="0.3" footer="0.3"/>
  <pageSetup orientation="portrait" r:id="rId36"/>
  <drawing r:id="rId37"/>
  <legacyDrawing r:id="rId38"/>
  <tableParts count="1">
    <tablePart r:id="rId3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9"/>
  <sheetViews>
    <sheetView topLeftCell="A7" zoomScale="90" zoomScaleNormal="90" workbookViewId="0">
      <selection activeCell="B12" sqref="B11:B12"/>
    </sheetView>
  </sheetViews>
  <sheetFormatPr baseColWidth="10" defaultColWidth="11.5703125" defaultRowHeight="15"/>
  <cols>
    <col min="1" max="1" width="9.5703125" customWidth="1"/>
    <col min="2" max="2" width="55.42578125" customWidth="1"/>
    <col min="7" max="7" width="20" customWidth="1"/>
    <col min="8" max="8" width="7.42578125" style="47" customWidth="1"/>
    <col min="9" max="9" width="46.140625" customWidth="1"/>
  </cols>
  <sheetData>
    <row r="1" spans="1:13" ht="52.5" customHeight="1">
      <c r="B1" s="686" t="s">
        <v>1025</v>
      </c>
      <c r="C1" s="686"/>
      <c r="D1" s="686"/>
      <c r="E1" s="686"/>
      <c r="F1" s="686"/>
      <c r="G1" s="112"/>
      <c r="I1" s="686" t="s">
        <v>1026</v>
      </c>
      <c r="J1" s="686"/>
      <c r="K1" s="686"/>
      <c r="L1" s="686"/>
      <c r="M1" s="686"/>
    </row>
    <row r="3" spans="1:13" s="31" customFormat="1" ht="15.75">
      <c r="A3" s="115" t="s">
        <v>1027</v>
      </c>
      <c r="B3" s="104" t="s">
        <v>1028</v>
      </c>
      <c r="C3" s="105" t="s">
        <v>1029</v>
      </c>
      <c r="D3" s="105" t="s">
        <v>1030</v>
      </c>
      <c r="E3" s="105" t="s">
        <v>1031</v>
      </c>
      <c r="F3" s="106" t="s">
        <v>1032</v>
      </c>
      <c r="G3" s="112"/>
      <c r="H3" s="125" t="s">
        <v>1027</v>
      </c>
      <c r="I3" s="118" t="s">
        <v>1033</v>
      </c>
      <c r="J3" s="110" t="s">
        <v>1029</v>
      </c>
      <c r="K3" s="110" t="s">
        <v>1030</v>
      </c>
      <c r="L3" s="110" t="s">
        <v>1031</v>
      </c>
      <c r="M3" s="110" t="s">
        <v>1032</v>
      </c>
    </row>
    <row r="4" spans="1:13" ht="72" customHeight="1">
      <c r="A4" s="43" t="s">
        <v>1034</v>
      </c>
      <c r="B4" s="101" t="s">
        <v>1035</v>
      </c>
      <c r="C4" s="32">
        <v>56</v>
      </c>
      <c r="D4" s="32">
        <v>20</v>
      </c>
      <c r="E4" s="32">
        <v>20</v>
      </c>
      <c r="F4" s="102"/>
      <c r="G4" s="116"/>
      <c r="H4" s="43" t="s">
        <v>1036</v>
      </c>
      <c r="I4" s="101" t="s">
        <v>580</v>
      </c>
      <c r="J4" s="34">
        <v>0.5</v>
      </c>
      <c r="K4" s="34">
        <v>0.5</v>
      </c>
      <c r="L4" s="33"/>
      <c r="M4" s="33"/>
    </row>
    <row r="5" spans="1:13" ht="57.75" customHeight="1">
      <c r="A5" s="43" t="s">
        <v>1037</v>
      </c>
      <c r="B5" s="101" t="s">
        <v>1038</v>
      </c>
      <c r="C5" s="32">
        <v>600</v>
      </c>
      <c r="D5" s="32">
        <v>600</v>
      </c>
      <c r="E5" s="32">
        <v>600</v>
      </c>
      <c r="F5" s="103">
        <v>600</v>
      </c>
      <c r="G5" s="117"/>
      <c r="H5" s="43" t="s">
        <v>1039</v>
      </c>
      <c r="I5" s="119" t="s">
        <v>1040</v>
      </c>
      <c r="J5" s="35">
        <v>0.125</v>
      </c>
      <c r="K5" s="35">
        <v>0.125</v>
      </c>
      <c r="L5" s="35">
        <v>0.125</v>
      </c>
      <c r="M5" s="35">
        <v>0.125</v>
      </c>
    </row>
    <row r="6" spans="1:13" ht="68.25" customHeight="1">
      <c r="A6" s="43" t="s">
        <v>1034</v>
      </c>
      <c r="B6" s="101" t="s">
        <v>1041</v>
      </c>
      <c r="C6" s="32">
        <v>50</v>
      </c>
      <c r="D6" s="32">
        <v>50</v>
      </c>
      <c r="E6" s="32">
        <v>50</v>
      </c>
      <c r="F6" s="103">
        <v>50</v>
      </c>
      <c r="G6" s="117"/>
      <c r="H6" s="43" t="s">
        <v>1039</v>
      </c>
      <c r="I6" s="119" t="s">
        <v>1042</v>
      </c>
      <c r="J6" s="35">
        <v>0.125</v>
      </c>
      <c r="K6" s="35">
        <v>0.125</v>
      </c>
      <c r="L6" s="35">
        <v>0.125</v>
      </c>
      <c r="M6" s="35">
        <v>0.125</v>
      </c>
    </row>
    <row r="7" spans="1:13" ht="57.75" customHeight="1">
      <c r="A7" s="43" t="s">
        <v>1034</v>
      </c>
      <c r="B7" s="101" t="s">
        <v>1043</v>
      </c>
      <c r="C7" s="32">
        <v>5</v>
      </c>
      <c r="D7" s="32">
        <v>5</v>
      </c>
      <c r="E7" s="32">
        <v>5</v>
      </c>
      <c r="F7" s="103">
        <v>5</v>
      </c>
      <c r="G7" s="117"/>
      <c r="H7" s="43" t="s">
        <v>1044</v>
      </c>
      <c r="I7" s="120" t="s">
        <v>1045</v>
      </c>
      <c r="J7" s="36">
        <v>100</v>
      </c>
      <c r="K7" s="36">
        <v>100</v>
      </c>
      <c r="L7" s="36">
        <v>100</v>
      </c>
      <c r="M7" s="36">
        <v>100</v>
      </c>
    </row>
    <row r="8" spans="1:13" ht="56.25" customHeight="1">
      <c r="A8" s="43" t="s">
        <v>1046</v>
      </c>
      <c r="B8" s="101" t="s">
        <v>1047</v>
      </c>
      <c r="C8" s="32">
        <v>2</v>
      </c>
      <c r="D8" s="32">
        <v>2</v>
      </c>
      <c r="E8" s="32">
        <v>2</v>
      </c>
      <c r="F8" s="103">
        <v>2</v>
      </c>
      <c r="G8" s="117"/>
      <c r="H8" s="43" t="s">
        <v>1044</v>
      </c>
      <c r="I8" s="120" t="s">
        <v>1048</v>
      </c>
      <c r="J8" s="37">
        <v>0.25</v>
      </c>
      <c r="K8" s="37">
        <v>0.25</v>
      </c>
      <c r="L8" s="37">
        <v>0.25</v>
      </c>
      <c r="M8" s="37">
        <v>0.25</v>
      </c>
    </row>
    <row r="9" spans="1:13" ht="56.25" customHeight="1" thickBot="1">
      <c r="A9" s="43" t="s">
        <v>1046</v>
      </c>
      <c r="B9" s="101" t="s">
        <v>1049</v>
      </c>
      <c r="C9" s="32">
        <v>1</v>
      </c>
      <c r="D9" s="32">
        <v>1</v>
      </c>
      <c r="E9" s="32">
        <v>1</v>
      </c>
      <c r="F9" s="103">
        <v>1</v>
      </c>
      <c r="G9" s="117"/>
      <c r="H9" s="43" t="s">
        <v>1050</v>
      </c>
      <c r="I9" s="121" t="s">
        <v>1051</v>
      </c>
      <c r="J9" s="38">
        <v>0.25</v>
      </c>
      <c r="K9" s="38">
        <v>0.25</v>
      </c>
      <c r="L9" s="38">
        <v>0.25</v>
      </c>
      <c r="M9" s="38">
        <v>0.25</v>
      </c>
    </row>
    <row r="10" spans="1:13" ht="61.5" customHeight="1" thickBot="1">
      <c r="A10" s="43" t="s">
        <v>1046</v>
      </c>
      <c r="B10" s="101" t="s">
        <v>1052</v>
      </c>
      <c r="C10" s="32">
        <v>10</v>
      </c>
      <c r="D10" s="32">
        <v>10</v>
      </c>
      <c r="E10" s="32">
        <v>10</v>
      </c>
      <c r="F10" s="103">
        <v>10</v>
      </c>
      <c r="G10" s="117"/>
      <c r="H10" s="43" t="s">
        <v>1050</v>
      </c>
      <c r="I10" s="122" t="s">
        <v>1053</v>
      </c>
      <c r="J10" s="39">
        <v>0.25</v>
      </c>
      <c r="K10" s="39">
        <v>0.25</v>
      </c>
      <c r="L10" s="39">
        <v>0.25</v>
      </c>
      <c r="M10" s="39">
        <v>0.25</v>
      </c>
    </row>
    <row r="11" spans="1:13" ht="61.5" customHeight="1" thickTop="1">
      <c r="A11" s="43" t="s">
        <v>1037</v>
      </c>
      <c r="B11" s="101" t="s">
        <v>1054</v>
      </c>
      <c r="C11" s="32">
        <v>50</v>
      </c>
      <c r="D11" s="32">
        <v>50</v>
      </c>
      <c r="E11" s="32">
        <v>50</v>
      </c>
      <c r="F11" s="103">
        <v>50</v>
      </c>
      <c r="G11" s="117"/>
      <c r="H11" s="43" t="s">
        <v>1055</v>
      </c>
      <c r="I11" s="123" t="s">
        <v>1056</v>
      </c>
      <c r="J11" s="40">
        <v>0.125</v>
      </c>
      <c r="K11" s="40">
        <v>0.125</v>
      </c>
      <c r="L11" s="40">
        <v>0.125</v>
      </c>
      <c r="M11" s="40">
        <v>0.125</v>
      </c>
    </row>
    <row r="12" spans="1:13" ht="51" customHeight="1">
      <c r="A12" s="43" t="s">
        <v>1037</v>
      </c>
      <c r="B12" s="101" t="s">
        <v>1057</v>
      </c>
      <c r="C12" s="32">
        <v>300</v>
      </c>
      <c r="D12" s="32">
        <v>300</v>
      </c>
      <c r="E12" s="32">
        <v>300</v>
      </c>
      <c r="F12" s="103">
        <v>300</v>
      </c>
      <c r="G12" s="117"/>
      <c r="H12" s="43" t="s">
        <v>1055</v>
      </c>
      <c r="I12" s="124" t="s">
        <v>1058</v>
      </c>
      <c r="J12" s="111">
        <v>0.125</v>
      </c>
      <c r="K12" s="111">
        <v>0.125</v>
      </c>
      <c r="L12" s="111">
        <v>0.125</v>
      </c>
      <c r="M12" s="111">
        <v>0.125</v>
      </c>
    </row>
    <row r="13" spans="1:13" ht="51" customHeight="1">
      <c r="A13" s="43" t="s">
        <v>1037</v>
      </c>
      <c r="B13" s="101" t="s">
        <v>1059</v>
      </c>
      <c r="C13" s="32">
        <v>4</v>
      </c>
      <c r="D13" s="32">
        <v>3</v>
      </c>
      <c r="E13" s="32">
        <v>3</v>
      </c>
      <c r="F13" s="103">
        <v>3</v>
      </c>
      <c r="G13" s="117"/>
    </row>
    <row r="14" spans="1:13" ht="56.25" customHeight="1">
      <c r="A14" s="43" t="s">
        <v>1034</v>
      </c>
      <c r="B14" s="101" t="s">
        <v>1060</v>
      </c>
      <c r="C14" s="32">
        <v>10</v>
      </c>
      <c r="D14" s="32">
        <v>10</v>
      </c>
      <c r="E14" s="32">
        <v>10</v>
      </c>
      <c r="F14" s="103">
        <v>10</v>
      </c>
      <c r="G14" s="117"/>
    </row>
    <row r="15" spans="1:13" ht="56.25" customHeight="1">
      <c r="A15" s="43" t="s">
        <v>1037</v>
      </c>
      <c r="B15" s="101" t="s">
        <v>1061</v>
      </c>
      <c r="C15" s="32">
        <v>60</v>
      </c>
      <c r="D15" s="32">
        <v>70</v>
      </c>
      <c r="E15" s="32">
        <v>80</v>
      </c>
      <c r="F15" s="103">
        <v>90</v>
      </c>
      <c r="G15" s="117"/>
    </row>
    <row r="16" spans="1:13" ht="51.75" customHeight="1">
      <c r="A16" s="43" t="s">
        <v>1037</v>
      </c>
      <c r="B16" s="101" t="s">
        <v>416</v>
      </c>
      <c r="C16" s="32">
        <v>800</v>
      </c>
      <c r="D16" s="32">
        <v>800</v>
      </c>
      <c r="E16" s="32">
        <v>800</v>
      </c>
      <c r="F16" s="103">
        <v>800</v>
      </c>
      <c r="G16" s="117"/>
    </row>
    <row r="17" spans="1:7" ht="54" customHeight="1">
      <c r="A17" s="43" t="s">
        <v>1037</v>
      </c>
      <c r="B17" s="101" t="s">
        <v>1062</v>
      </c>
      <c r="C17" s="32">
        <v>1000</v>
      </c>
      <c r="D17" s="32">
        <v>1000</v>
      </c>
      <c r="E17" s="32">
        <v>1000</v>
      </c>
      <c r="F17" s="103">
        <v>1000</v>
      </c>
      <c r="G17" s="117"/>
    </row>
    <row r="18" spans="1:7" ht="54" customHeight="1">
      <c r="A18" s="43" t="s">
        <v>1037</v>
      </c>
      <c r="B18" s="107" t="s">
        <v>1063</v>
      </c>
      <c r="C18" s="108">
        <v>462000</v>
      </c>
      <c r="D18" s="108">
        <v>100000</v>
      </c>
      <c r="E18" s="108">
        <v>100000</v>
      </c>
      <c r="F18" s="109">
        <v>100000</v>
      </c>
      <c r="G18" s="117"/>
    </row>
    <row r="19" spans="1:7" ht="54" customHeight="1"/>
  </sheetData>
  <mergeCells count="2">
    <mergeCell ref="B1:F1"/>
    <mergeCell ref="I1:M1"/>
  </mergeCells>
  <pageMargins left="0.7" right="0.7" top="0.75" bottom="0.75" header="0.3" footer="0.3"/>
  <pageSetup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
  <sheetViews>
    <sheetView zoomScale="80" zoomScaleNormal="80" workbookViewId="0">
      <selection activeCell="B20" sqref="B20"/>
    </sheetView>
  </sheetViews>
  <sheetFormatPr baseColWidth="10" defaultColWidth="11.5703125" defaultRowHeight="15"/>
  <cols>
    <col min="1" max="1" width="26.85546875" customWidth="1"/>
    <col min="2" max="3" width="27.7109375" customWidth="1"/>
  </cols>
  <sheetData>
    <row r="1" spans="1:4" ht="18.75">
      <c r="A1" s="89" t="s">
        <v>1064</v>
      </c>
    </row>
    <row r="2" spans="1:4" ht="18.75">
      <c r="A2" s="57" t="s">
        <v>1065</v>
      </c>
      <c r="B2" s="57" t="s">
        <v>1066</v>
      </c>
      <c r="C2" s="57" t="s">
        <v>1067</v>
      </c>
      <c r="D2" s="54"/>
    </row>
    <row r="3" spans="1:4" ht="18.75">
      <c r="A3" s="56">
        <v>0</v>
      </c>
      <c r="B3" s="56">
        <v>1197166</v>
      </c>
      <c r="C3" s="55">
        <v>108580</v>
      </c>
      <c r="D3" s="54"/>
    </row>
    <row r="4" spans="1:4" ht="18.75">
      <c r="A4" s="56">
        <v>1197167</v>
      </c>
      <c r="B4" s="56">
        <v>1881232</v>
      </c>
      <c r="C4" s="55">
        <v>148394</v>
      </c>
      <c r="D4" s="54"/>
    </row>
    <row r="5" spans="1:4" ht="18.75">
      <c r="A5" s="56">
        <v>1881233</v>
      </c>
      <c r="B5" s="56">
        <v>2512112</v>
      </c>
      <c r="C5" s="55">
        <v>180053</v>
      </c>
      <c r="D5" s="54"/>
    </row>
    <row r="6" spans="1:4" ht="18.75">
      <c r="A6" s="56">
        <v>2512113</v>
      </c>
      <c r="B6" s="56">
        <v>3186275</v>
      </c>
      <c r="C6" s="55">
        <v>209511</v>
      </c>
      <c r="D6" s="54"/>
    </row>
    <row r="7" spans="1:4" ht="18.75">
      <c r="A7" s="56">
        <v>3186276</v>
      </c>
      <c r="B7" s="56">
        <v>3848087</v>
      </c>
      <c r="C7" s="55">
        <v>240584</v>
      </c>
      <c r="D7" s="54"/>
    </row>
    <row r="8" spans="1:4" ht="18.75">
      <c r="A8" s="56">
        <v>3848088</v>
      </c>
      <c r="B8" s="56">
        <v>5803498</v>
      </c>
      <c r="C8" s="55">
        <v>271546</v>
      </c>
      <c r="D8" s="54"/>
    </row>
    <row r="9" spans="1:4" ht="18.75">
      <c r="A9" s="56">
        <v>5803499</v>
      </c>
      <c r="B9" s="56">
        <v>8111292</v>
      </c>
      <c r="C9" s="55">
        <v>329834</v>
      </c>
      <c r="D9" s="54"/>
    </row>
    <row r="10" spans="1:4" ht="18.75">
      <c r="A10" s="56">
        <v>8111293</v>
      </c>
      <c r="B10" s="56">
        <v>9631033</v>
      </c>
      <c r="C10" s="55">
        <v>444947</v>
      </c>
      <c r="D10" s="54"/>
    </row>
    <row r="11" spans="1:4" ht="18.75">
      <c r="A11" s="54"/>
      <c r="B11" s="54"/>
      <c r="C11" s="54"/>
      <c r="D11" s="54"/>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46"/>
  <sheetViews>
    <sheetView topLeftCell="I13" zoomScale="60" zoomScaleNormal="60" workbookViewId="0">
      <selection activeCell="V28" sqref="V28"/>
    </sheetView>
  </sheetViews>
  <sheetFormatPr baseColWidth="10" defaultColWidth="11.42578125" defaultRowHeight="15"/>
  <cols>
    <col min="1" max="1" width="13" style="47" customWidth="1"/>
    <col min="2" max="2" width="46.140625" style="47" customWidth="1"/>
    <col min="3" max="3" width="24" style="47" customWidth="1"/>
    <col min="4" max="4" width="25.5703125" style="47" customWidth="1"/>
    <col min="5" max="5" width="35.7109375" style="47" customWidth="1"/>
    <col min="6" max="6" width="11.42578125" style="47"/>
    <col min="7" max="7" width="25.7109375" style="47" customWidth="1"/>
    <col min="8" max="8" width="11.42578125" style="47"/>
    <col min="9" max="9" width="28.28515625" style="47" customWidth="1"/>
    <col min="10" max="10" width="11.42578125" style="47"/>
    <col min="11" max="11" width="29.42578125" style="47" customWidth="1"/>
    <col min="12" max="12" width="11.42578125" style="47"/>
    <col min="13" max="13" width="34.7109375" style="47" customWidth="1"/>
    <col min="14" max="14" width="11.42578125" style="47"/>
    <col min="15" max="15" width="47.7109375" style="47" customWidth="1"/>
    <col min="16" max="16" width="11.42578125" style="47"/>
    <col min="17" max="17" width="70.140625" style="47" customWidth="1"/>
    <col min="18" max="20" width="11.42578125" style="47"/>
    <col min="21" max="21" width="56.85546875" style="47" customWidth="1"/>
    <col min="22" max="22" width="45" style="47" customWidth="1"/>
    <col min="23" max="16384" width="11.42578125" style="47"/>
  </cols>
  <sheetData>
    <row r="1" spans="1:24" ht="129" customHeight="1" thickBot="1">
      <c r="A1" s="47" t="s">
        <v>998</v>
      </c>
      <c r="B1" s="41" t="s">
        <v>1068</v>
      </c>
      <c r="C1" s="6" t="s">
        <v>1069</v>
      </c>
      <c r="D1" s="47" t="s">
        <v>1070</v>
      </c>
      <c r="E1" s="153" t="s">
        <v>1071</v>
      </c>
      <c r="G1" s="41" t="s">
        <v>852</v>
      </c>
      <c r="I1" s="41" t="s">
        <v>853</v>
      </c>
      <c r="K1" s="145" t="s">
        <v>970</v>
      </c>
      <c r="M1" s="41" t="s">
        <v>180</v>
      </c>
      <c r="O1" s="145" t="s">
        <v>53</v>
      </c>
      <c r="Q1" s="132" t="s">
        <v>54</v>
      </c>
      <c r="S1" s="47" t="s">
        <v>186</v>
      </c>
      <c r="U1" s="164" t="s">
        <v>1072</v>
      </c>
      <c r="V1" s="164" t="s">
        <v>1072</v>
      </c>
    </row>
    <row r="2" spans="1:24" ht="129.75" customHeight="1" thickBot="1">
      <c r="A2" s="47" t="s">
        <v>1073</v>
      </c>
      <c r="B2" s="41" t="s">
        <v>1074</v>
      </c>
      <c r="C2" s="6" t="s">
        <v>1075</v>
      </c>
      <c r="D2" s="47" t="s">
        <v>1076</v>
      </c>
      <c r="E2" s="153" t="s">
        <v>1077</v>
      </c>
      <c r="G2" s="113" t="s">
        <v>334</v>
      </c>
      <c r="I2" s="113" t="s">
        <v>1078</v>
      </c>
      <c r="K2" s="145" t="s">
        <v>975</v>
      </c>
      <c r="M2" s="41" t="s">
        <v>49</v>
      </c>
      <c r="O2" s="145" t="s">
        <v>395</v>
      </c>
      <c r="Q2" s="132" t="s">
        <v>99</v>
      </c>
      <c r="S2" s="47" t="s">
        <v>217</v>
      </c>
      <c r="U2" s="164" t="s">
        <v>1079</v>
      </c>
      <c r="V2" s="164" t="s">
        <v>1079</v>
      </c>
    </row>
    <row r="3" spans="1:24" ht="60.75" thickBot="1">
      <c r="A3" s="47" t="s">
        <v>1080</v>
      </c>
      <c r="B3" s="41" t="s">
        <v>1081</v>
      </c>
      <c r="C3" s="6" t="s">
        <v>1082</v>
      </c>
      <c r="D3" s="47" t="s">
        <v>1083</v>
      </c>
      <c r="E3" s="153" t="s">
        <v>1084</v>
      </c>
      <c r="G3" s="113" t="s">
        <v>51</v>
      </c>
      <c r="I3" s="113" t="s">
        <v>1000</v>
      </c>
      <c r="K3" s="145" t="s">
        <v>978</v>
      </c>
      <c r="M3" s="41" t="s">
        <v>1085</v>
      </c>
      <c r="O3" s="145" t="s">
        <v>537</v>
      </c>
      <c r="Q3" s="132" t="s">
        <v>233</v>
      </c>
      <c r="S3" s="47" t="s">
        <v>64</v>
      </c>
      <c r="U3" s="164" t="s">
        <v>1086</v>
      </c>
      <c r="V3" s="164" t="s">
        <v>1086</v>
      </c>
    </row>
    <row r="4" spans="1:24" ht="53.25" customHeight="1" thickBot="1">
      <c r="A4" s="47" t="s">
        <v>1087</v>
      </c>
      <c r="B4" s="41" t="s">
        <v>1088</v>
      </c>
      <c r="C4" s="26" t="s">
        <v>1089</v>
      </c>
      <c r="D4" s="47" t="s">
        <v>1090</v>
      </c>
      <c r="E4" s="153" t="s">
        <v>1091</v>
      </c>
      <c r="G4" s="113" t="s">
        <v>492</v>
      </c>
      <c r="I4" s="113" t="s">
        <v>1092</v>
      </c>
      <c r="K4" s="145"/>
      <c r="M4" s="47" t="s">
        <v>1093</v>
      </c>
      <c r="O4" s="41" t="s">
        <v>579</v>
      </c>
      <c r="Q4" s="132" t="s">
        <v>307</v>
      </c>
      <c r="S4" s="47" t="s">
        <v>363</v>
      </c>
      <c r="U4" s="164" t="s">
        <v>1094</v>
      </c>
      <c r="V4" s="164" t="s">
        <v>1094</v>
      </c>
    </row>
    <row r="5" spans="1:24" ht="45.75" thickBot="1">
      <c r="A5" s="47" t="s">
        <v>1095</v>
      </c>
      <c r="B5" s="47" t="s">
        <v>1096</v>
      </c>
      <c r="C5" s="26" t="s">
        <v>1097</v>
      </c>
      <c r="D5" s="47" t="s">
        <v>1098</v>
      </c>
      <c r="E5" s="153" t="s">
        <v>1099</v>
      </c>
      <c r="G5" s="113" t="s">
        <v>442</v>
      </c>
      <c r="I5" s="113" t="s">
        <v>1100</v>
      </c>
      <c r="K5" s="145"/>
      <c r="O5" s="41" t="s">
        <v>182</v>
      </c>
      <c r="Q5" s="132" t="s">
        <v>192</v>
      </c>
      <c r="S5" s="47" t="s">
        <v>248</v>
      </c>
      <c r="U5" s="164" t="s">
        <v>1101</v>
      </c>
      <c r="V5" s="164" t="s">
        <v>1101</v>
      </c>
    </row>
    <row r="6" spans="1:24" ht="30.75" thickBot="1">
      <c r="A6" s="47" t="s">
        <v>1102</v>
      </c>
      <c r="C6" s="26" t="s">
        <v>1103</v>
      </c>
      <c r="G6" s="113" t="s">
        <v>415</v>
      </c>
      <c r="I6" s="113" t="s">
        <v>492</v>
      </c>
      <c r="O6" s="148" t="s">
        <v>1104</v>
      </c>
      <c r="Q6" s="132" t="s">
        <v>335</v>
      </c>
      <c r="S6" s="47" t="s">
        <v>220</v>
      </c>
      <c r="U6" s="164" t="s">
        <v>1105</v>
      </c>
      <c r="V6" s="164" t="s">
        <v>1105</v>
      </c>
    </row>
    <row r="7" spans="1:24" ht="60.75" thickBot="1">
      <c r="A7" s="47" t="s">
        <v>1106</v>
      </c>
      <c r="C7" s="26" t="s">
        <v>1107</v>
      </c>
      <c r="G7" s="113" t="s">
        <v>921</v>
      </c>
      <c r="I7" s="113" t="s">
        <v>442</v>
      </c>
      <c r="O7" s="148" t="s">
        <v>1108</v>
      </c>
      <c r="Q7" s="132" t="s">
        <v>396</v>
      </c>
      <c r="S7" s="47" t="s">
        <v>223</v>
      </c>
      <c r="U7" s="164" t="s">
        <v>1109</v>
      </c>
      <c r="V7" s="164" t="s">
        <v>1109</v>
      </c>
    </row>
    <row r="8" spans="1:24" ht="42.75" customHeight="1" thickBot="1">
      <c r="A8" s="47" t="s">
        <v>1110</v>
      </c>
      <c r="C8" s="6" t="s">
        <v>1111</v>
      </c>
      <c r="G8" s="113" t="s">
        <v>611</v>
      </c>
      <c r="I8" s="113" t="s">
        <v>415</v>
      </c>
      <c r="O8" s="148" t="s">
        <v>1112</v>
      </c>
      <c r="Q8" s="132" t="s">
        <v>443</v>
      </c>
      <c r="S8" s="47" t="s">
        <v>57</v>
      </c>
      <c r="U8" s="164" t="s">
        <v>1113</v>
      </c>
      <c r="V8" s="164" t="s">
        <v>1113</v>
      </c>
    </row>
    <row r="9" spans="1:24" ht="45.75" thickBot="1">
      <c r="A9" s="47" t="s">
        <v>1114</v>
      </c>
      <c r="C9" s="47" t="s">
        <v>1115</v>
      </c>
      <c r="G9" s="113" t="s">
        <v>767</v>
      </c>
      <c r="I9" s="113" t="s">
        <v>921</v>
      </c>
      <c r="O9" s="148" t="s">
        <v>1116</v>
      </c>
      <c r="Q9" s="132" t="s">
        <v>460</v>
      </c>
      <c r="S9" s="47" t="s">
        <v>242</v>
      </c>
      <c r="U9" s="164" t="s">
        <v>1117</v>
      </c>
      <c r="V9" s="164" t="s">
        <v>1117</v>
      </c>
    </row>
    <row r="10" spans="1:24" ht="45.75" thickBot="1">
      <c r="A10" s="47" t="s">
        <v>1118</v>
      </c>
      <c r="G10" s="113" t="s">
        <v>802</v>
      </c>
      <c r="I10" s="113" t="s">
        <v>768</v>
      </c>
      <c r="O10" s="148" t="s">
        <v>1119</v>
      </c>
      <c r="Q10" s="132" t="s">
        <v>416</v>
      </c>
      <c r="S10" s="47" t="s">
        <v>153</v>
      </c>
      <c r="U10" s="164" t="s">
        <v>1120</v>
      </c>
      <c r="V10" s="164" t="s">
        <v>1120</v>
      </c>
    </row>
    <row r="11" spans="1:24" ht="39" thickBot="1">
      <c r="A11" s="47" t="s">
        <v>1121</v>
      </c>
      <c r="G11" s="113" t="s">
        <v>593</v>
      </c>
      <c r="I11" s="113" t="s">
        <v>594</v>
      </c>
      <c r="O11" s="148" t="s">
        <v>1122</v>
      </c>
      <c r="Q11" s="132" t="s">
        <v>431</v>
      </c>
      <c r="S11" s="47" t="s">
        <v>78</v>
      </c>
      <c r="U11" s="164" t="s">
        <v>1123</v>
      </c>
      <c r="V11" s="164" t="s">
        <v>1123</v>
      </c>
    </row>
    <row r="12" spans="1:24" ht="45.75" thickBot="1">
      <c r="A12" s="47" t="s">
        <v>1124</v>
      </c>
      <c r="G12" s="113" t="s">
        <v>712</v>
      </c>
      <c r="I12" s="113" t="s">
        <v>578</v>
      </c>
      <c r="O12" s="148" t="s">
        <v>1125</v>
      </c>
      <c r="Q12" s="138" t="s">
        <v>493</v>
      </c>
      <c r="S12" s="47" t="s">
        <v>58</v>
      </c>
      <c r="U12" s="164" t="s">
        <v>1126</v>
      </c>
      <c r="V12" s="164" t="s">
        <v>1126</v>
      </c>
    </row>
    <row r="13" spans="1:24" ht="49.5" customHeight="1" thickBot="1">
      <c r="A13" s="47" t="s">
        <v>1127</v>
      </c>
      <c r="G13" s="113" t="s">
        <v>845</v>
      </c>
      <c r="I13" s="146" t="s">
        <v>845</v>
      </c>
      <c r="O13" s="148" t="s">
        <v>1128</v>
      </c>
      <c r="Q13" s="138" t="s">
        <v>523</v>
      </c>
      <c r="U13" s="162" t="s">
        <v>1129</v>
      </c>
      <c r="V13" s="162" t="s">
        <v>1130</v>
      </c>
      <c r="W13" s="161"/>
      <c r="X13" s="161"/>
    </row>
    <row r="14" spans="1:24" ht="45.75" thickBot="1">
      <c r="A14" s="47" t="s">
        <v>1131</v>
      </c>
      <c r="G14" s="113" t="s">
        <v>689</v>
      </c>
      <c r="I14" s="147" t="s">
        <v>1132</v>
      </c>
      <c r="O14" s="148" t="s">
        <v>1133</v>
      </c>
      <c r="Q14" s="132" t="s">
        <v>538</v>
      </c>
      <c r="U14" s="162" t="s">
        <v>1134</v>
      </c>
      <c r="V14" s="162" t="s">
        <v>1135</v>
      </c>
      <c r="W14" s="163"/>
      <c r="X14" s="163"/>
    </row>
    <row r="15" spans="1:24" ht="45.75" thickBot="1">
      <c r="A15" s="47" t="s">
        <v>1136</v>
      </c>
      <c r="G15" s="114" t="s">
        <v>577</v>
      </c>
      <c r="I15" s="147"/>
      <c r="O15" s="148" t="s">
        <v>1137</v>
      </c>
      <c r="Q15" s="132" t="s">
        <v>545</v>
      </c>
      <c r="U15" s="162" t="s">
        <v>1135</v>
      </c>
      <c r="V15" s="162" t="s">
        <v>1138</v>
      </c>
      <c r="W15" s="163"/>
      <c r="X15" s="163"/>
    </row>
    <row r="16" spans="1:24" ht="81.75" customHeight="1" thickBot="1">
      <c r="A16" s="47" t="s">
        <v>1139</v>
      </c>
      <c r="O16" s="148" t="s">
        <v>1140</v>
      </c>
      <c r="Q16" s="132" t="s">
        <v>552</v>
      </c>
      <c r="U16" s="162" t="s">
        <v>1141</v>
      </c>
      <c r="V16" s="162" t="s">
        <v>1142</v>
      </c>
      <c r="W16" s="163"/>
      <c r="X16" s="163"/>
    </row>
    <row r="17" spans="1:24" ht="30.75" thickBot="1">
      <c r="A17" s="47" t="s">
        <v>1143</v>
      </c>
      <c r="O17" s="148" t="s">
        <v>1144</v>
      </c>
      <c r="Q17" s="132" t="s">
        <v>580</v>
      </c>
      <c r="U17" s="162" t="s">
        <v>1145</v>
      </c>
      <c r="V17" s="162" t="s">
        <v>1146</v>
      </c>
      <c r="W17" s="163"/>
      <c r="X17" s="163"/>
    </row>
    <row r="18" spans="1:24" ht="45.75" thickBot="1">
      <c r="A18" s="47" t="s">
        <v>1147</v>
      </c>
      <c r="O18" s="148" t="s">
        <v>1148</v>
      </c>
      <c r="Q18" s="132" t="s">
        <v>612</v>
      </c>
      <c r="U18" s="162" t="s">
        <v>1149</v>
      </c>
      <c r="V18" s="162" t="s">
        <v>1150</v>
      </c>
      <c r="W18" s="163"/>
      <c r="X18" s="163"/>
    </row>
    <row r="19" spans="1:24" ht="30.75" thickBot="1">
      <c r="A19" s="47" t="s">
        <v>1151</v>
      </c>
      <c r="O19" s="148" t="s">
        <v>1152</v>
      </c>
      <c r="Q19" s="132" t="s">
        <v>713</v>
      </c>
      <c r="U19" s="162" t="s">
        <v>1153</v>
      </c>
      <c r="V19" s="162" t="s">
        <v>1154</v>
      </c>
      <c r="W19" s="163"/>
      <c r="X19" s="163"/>
    </row>
    <row r="20" spans="1:24" ht="45.75" thickBot="1">
      <c r="A20" s="47" t="s">
        <v>1155</v>
      </c>
      <c r="O20" s="148" t="s">
        <v>1156</v>
      </c>
      <c r="Q20" s="132" t="s">
        <v>183</v>
      </c>
      <c r="U20" s="162" t="s">
        <v>1157</v>
      </c>
      <c r="V20" s="162" t="s">
        <v>1158</v>
      </c>
      <c r="W20" s="163"/>
      <c r="X20" s="163"/>
    </row>
    <row r="21" spans="1:24" ht="45.75" thickBot="1">
      <c r="A21" s="47" t="s">
        <v>1159</v>
      </c>
      <c r="O21" s="148" t="s">
        <v>1160</v>
      </c>
      <c r="Q21" s="132" t="s">
        <v>922</v>
      </c>
      <c r="U21" s="162" t="s">
        <v>1161</v>
      </c>
      <c r="V21" s="162" t="s">
        <v>1162</v>
      </c>
      <c r="W21" s="163"/>
      <c r="X21" s="163"/>
    </row>
    <row r="22" spans="1:24" ht="45.75" thickBot="1">
      <c r="O22" s="148" t="s">
        <v>1160</v>
      </c>
      <c r="Q22" s="47" t="s">
        <v>915</v>
      </c>
      <c r="U22" s="162" t="s">
        <v>1163</v>
      </c>
      <c r="V22" s="162" t="s">
        <v>1164</v>
      </c>
      <c r="W22" s="163"/>
      <c r="X22" s="163"/>
    </row>
    <row r="23" spans="1:24" ht="30.75" thickBot="1">
      <c r="O23" s="148" t="s">
        <v>1165</v>
      </c>
      <c r="U23" s="162" t="s">
        <v>1166</v>
      </c>
      <c r="V23" s="162" t="s">
        <v>1167</v>
      </c>
      <c r="W23" s="163"/>
      <c r="X23" s="163"/>
    </row>
    <row r="24" spans="1:24" ht="75.75" thickBot="1">
      <c r="O24" s="148" t="s">
        <v>1168</v>
      </c>
      <c r="U24" s="162" t="s">
        <v>1169</v>
      </c>
      <c r="V24" s="162" t="s">
        <v>1170</v>
      </c>
      <c r="W24" s="163"/>
      <c r="X24" s="163"/>
    </row>
    <row r="25" spans="1:24" ht="30.75" thickBot="1">
      <c r="O25" s="127" t="s">
        <v>1171</v>
      </c>
      <c r="U25" s="162" t="s">
        <v>1172</v>
      </c>
      <c r="V25" s="162" t="s">
        <v>1173</v>
      </c>
      <c r="W25" s="163"/>
      <c r="X25" s="163"/>
    </row>
    <row r="26" spans="1:24" ht="18" thickBot="1">
      <c r="O26" s="149" t="s">
        <v>1174</v>
      </c>
      <c r="U26" s="162" t="s">
        <v>1175</v>
      </c>
      <c r="V26" s="162" t="s">
        <v>1176</v>
      </c>
      <c r="W26" s="163"/>
      <c r="X26" s="163"/>
    </row>
    <row r="27" spans="1:24" ht="30.75" thickBot="1">
      <c r="O27" s="149" t="s">
        <v>1177</v>
      </c>
      <c r="U27" s="162" t="s">
        <v>1178</v>
      </c>
      <c r="V27" s="162" t="s">
        <v>1179</v>
      </c>
      <c r="W27" s="163"/>
      <c r="X27" s="163"/>
    </row>
    <row r="28" spans="1:24" ht="18" thickBot="1">
      <c r="O28" s="127" t="s">
        <v>1180</v>
      </c>
      <c r="U28" s="162" t="s">
        <v>1181</v>
      </c>
      <c r="V28" s="162" t="s">
        <v>1182</v>
      </c>
      <c r="W28" s="163"/>
      <c r="X28" s="163"/>
    </row>
    <row r="29" spans="1:24" ht="30.75" thickBot="1">
      <c r="O29" s="127" t="s">
        <v>1183</v>
      </c>
      <c r="U29" s="162" t="s">
        <v>1184</v>
      </c>
      <c r="V29" s="162" t="s">
        <v>1185</v>
      </c>
      <c r="W29" s="163"/>
      <c r="X29" s="163"/>
    </row>
    <row r="30" spans="1:24" ht="18" thickBot="1">
      <c r="O30" s="150" t="s">
        <v>1186</v>
      </c>
      <c r="U30" s="162" t="s">
        <v>1187</v>
      </c>
      <c r="V30" s="162" t="s">
        <v>1188</v>
      </c>
      <c r="W30" s="163"/>
      <c r="X30" s="163"/>
    </row>
    <row r="31" spans="1:24" ht="18" thickBot="1">
      <c r="U31" s="162" t="s">
        <v>1189</v>
      </c>
      <c r="V31" s="162" t="s">
        <v>1190</v>
      </c>
      <c r="W31" s="163"/>
      <c r="X31" s="163"/>
    </row>
    <row r="32" spans="1:24" ht="18" thickBot="1">
      <c r="U32" s="162" t="s">
        <v>1191</v>
      </c>
      <c r="V32" s="162" t="s">
        <v>1192</v>
      </c>
      <c r="W32" s="163"/>
      <c r="X32" s="163"/>
    </row>
    <row r="33" spans="21:24" ht="18" thickBot="1">
      <c r="U33" s="162" t="s">
        <v>1002</v>
      </c>
      <c r="V33" s="162" t="s">
        <v>1193</v>
      </c>
      <c r="W33" s="163"/>
      <c r="X33" s="163"/>
    </row>
    <row r="34" spans="21:24" ht="18" thickBot="1">
      <c r="U34" s="162" t="s">
        <v>1194</v>
      </c>
      <c r="V34" s="162" t="s">
        <v>1195</v>
      </c>
      <c r="W34" s="163"/>
      <c r="X34" s="163"/>
    </row>
    <row r="35" spans="21:24" ht="18" thickBot="1">
      <c r="U35" s="162" t="s">
        <v>1196</v>
      </c>
      <c r="W35" s="163"/>
      <c r="X35" s="163"/>
    </row>
    <row r="36" spans="21:24" ht="18" thickBot="1">
      <c r="U36" s="162" t="s">
        <v>1197</v>
      </c>
      <c r="W36" s="163"/>
      <c r="X36" s="163"/>
    </row>
    <row r="37" spans="21:24" ht="18" thickBot="1">
      <c r="U37" s="162" t="s">
        <v>1198</v>
      </c>
      <c r="W37" s="163"/>
      <c r="X37" s="163"/>
    </row>
    <row r="38" spans="21:24" ht="18" thickBot="1">
      <c r="U38" s="162" t="s">
        <v>1199</v>
      </c>
      <c r="W38" s="163"/>
      <c r="X38" s="163"/>
    </row>
    <row r="39" spans="21:24" ht="18" thickBot="1">
      <c r="U39" s="162" t="s">
        <v>1200</v>
      </c>
      <c r="V39" s="162"/>
      <c r="W39" s="163"/>
      <c r="X39" s="163"/>
    </row>
    <row r="40" spans="21:24" ht="18" thickBot="1">
      <c r="U40" s="162" t="s">
        <v>1201</v>
      </c>
      <c r="W40" s="163"/>
      <c r="X40" s="163"/>
    </row>
    <row r="41" spans="21:24" ht="18" thickBot="1">
      <c r="U41" s="162" t="s">
        <v>1202</v>
      </c>
      <c r="W41" s="163"/>
      <c r="X41" s="163"/>
    </row>
    <row r="42" spans="21:24" ht="18" thickBot="1">
      <c r="U42" s="162" t="s">
        <v>1203</v>
      </c>
      <c r="W42" s="163"/>
      <c r="X42" s="163"/>
    </row>
    <row r="43" spans="21:24" ht="18" thickBot="1">
      <c r="U43" s="162" t="s">
        <v>1204</v>
      </c>
      <c r="W43" s="163"/>
      <c r="X43" s="163"/>
    </row>
    <row r="44" spans="21:24" ht="18" thickBot="1">
      <c r="U44" s="162" t="s">
        <v>1205</v>
      </c>
      <c r="W44" s="163"/>
      <c r="X44" s="163"/>
    </row>
    <row r="45" spans="21:24" ht="18" thickBot="1">
      <c r="U45" s="162" t="s">
        <v>1206</v>
      </c>
      <c r="W45" s="163"/>
      <c r="X45" s="163"/>
    </row>
    <row r="46" spans="21:24">
      <c r="W46" s="161"/>
      <c r="X46" s="161"/>
    </row>
  </sheetData>
  <conditionalFormatting sqref="O25">
    <cfRule type="duplicateValues" dxfId="2" priority="2"/>
  </conditionalFormatting>
  <conditionalFormatting sqref="O28:O29">
    <cfRule type="duplicateValues" dxfId="1" priority="3"/>
  </conditionalFormatting>
  <conditionalFormatting sqref="O30">
    <cfRule type="duplicateValues" dxfId="0" priority="1"/>
  </conditionalFormatting>
  <hyperlinks>
    <hyperlink ref="E1" r:id="rId1" xr:uid="{00000000-0004-0000-0B00-000000000000}"/>
    <hyperlink ref="E2" r:id="rId2" xr:uid="{00000000-0004-0000-0B00-000001000000}"/>
    <hyperlink ref="E3" r:id="rId3" xr:uid="{00000000-0004-0000-0B00-000002000000}"/>
    <hyperlink ref="E4" r:id="rId4" xr:uid="{00000000-0004-0000-0B00-000003000000}"/>
    <hyperlink ref="E5" r:id="rId5" xr:uid="{00000000-0004-0000-0B00-000004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zoomScale="115" zoomScaleNormal="115" workbookViewId="0">
      <selection activeCell="B6" sqref="B6"/>
    </sheetView>
  </sheetViews>
  <sheetFormatPr baseColWidth="10" defaultColWidth="11.5703125" defaultRowHeight="15.75"/>
  <cols>
    <col min="1" max="1" width="20.5703125" style="128" customWidth="1"/>
    <col min="2" max="2" width="49.28515625" style="128" customWidth="1"/>
    <col min="3" max="3" width="27.85546875" style="128" customWidth="1"/>
    <col min="4" max="6" width="13.140625" style="128" customWidth="1"/>
    <col min="7" max="7" width="15.7109375" style="128" customWidth="1"/>
    <col min="8" max="8" width="12.140625" style="128" customWidth="1"/>
    <col min="9" max="9" width="17.7109375" style="128" customWidth="1"/>
    <col min="10" max="10" width="25.42578125" style="128" customWidth="1"/>
    <col min="11" max="11" width="28.28515625" style="128" customWidth="1"/>
    <col min="12" max="16384" width="11.5703125" style="128"/>
  </cols>
  <sheetData>
    <row r="1" spans="1:15" ht="46.5" customHeight="1" thickBot="1"/>
    <row r="2" spans="1:15" ht="57" customHeight="1" thickBot="1">
      <c r="A2" s="673" t="s">
        <v>957</v>
      </c>
      <c r="B2" s="674"/>
      <c r="C2" s="674"/>
      <c r="D2" s="674"/>
      <c r="E2" s="674"/>
      <c r="F2" s="674"/>
      <c r="G2" s="675"/>
      <c r="I2" s="673" t="s">
        <v>957</v>
      </c>
      <c r="J2" s="674"/>
      <c r="K2" s="674"/>
      <c r="L2" s="674"/>
      <c r="M2" s="674"/>
      <c r="N2" s="674"/>
      <c r="O2" s="675"/>
    </row>
    <row r="3" spans="1:15" ht="104.25" customHeight="1" thickBot="1">
      <c r="A3" s="684" t="s">
        <v>958</v>
      </c>
      <c r="B3" s="678" t="s">
        <v>959</v>
      </c>
      <c r="C3" s="129" t="s">
        <v>960</v>
      </c>
      <c r="D3" s="680" t="s">
        <v>961</v>
      </c>
      <c r="E3" s="681"/>
      <c r="F3" s="682"/>
      <c r="G3" s="130" t="s">
        <v>962</v>
      </c>
      <c r="I3" s="676" t="s">
        <v>958</v>
      </c>
      <c r="J3" s="678" t="s">
        <v>959</v>
      </c>
      <c r="K3" s="129" t="s">
        <v>963</v>
      </c>
      <c r="L3" s="680" t="s">
        <v>964</v>
      </c>
      <c r="M3" s="681"/>
      <c r="N3" s="682"/>
      <c r="O3" s="130" t="s">
        <v>962</v>
      </c>
    </row>
    <row r="4" spans="1:15" ht="48" customHeight="1" thickBot="1">
      <c r="A4" s="685"/>
      <c r="B4" s="679"/>
      <c r="C4" s="131" t="s">
        <v>965</v>
      </c>
      <c r="D4" s="131" t="s">
        <v>966</v>
      </c>
      <c r="E4" s="131" t="s">
        <v>967</v>
      </c>
      <c r="F4" s="131" t="s">
        <v>968</v>
      </c>
      <c r="G4" s="131" t="s">
        <v>969</v>
      </c>
      <c r="I4" s="677"/>
      <c r="J4" s="679"/>
      <c r="K4" s="131" t="s">
        <v>965</v>
      </c>
      <c r="L4" s="131" t="s">
        <v>966</v>
      </c>
      <c r="M4" s="131" t="s">
        <v>967</v>
      </c>
      <c r="N4" s="131" t="s">
        <v>968</v>
      </c>
      <c r="O4" s="131" t="s">
        <v>969</v>
      </c>
    </row>
    <row r="5" spans="1:15" ht="60.75" thickBot="1">
      <c r="A5" s="670" t="s">
        <v>970</v>
      </c>
      <c r="B5" s="132" t="s">
        <v>54</v>
      </c>
      <c r="C5" s="133">
        <v>8</v>
      </c>
      <c r="D5" s="133">
        <v>8</v>
      </c>
      <c r="E5" s="133">
        <v>8</v>
      </c>
      <c r="F5" s="133">
        <v>8</v>
      </c>
      <c r="G5" s="132">
        <v>32</v>
      </c>
      <c r="I5" s="144" t="s">
        <v>971</v>
      </c>
      <c r="J5" s="132" t="s">
        <v>580</v>
      </c>
      <c r="K5" s="151">
        <v>0.25</v>
      </c>
      <c r="L5" s="151">
        <v>0.25</v>
      </c>
      <c r="M5" s="151">
        <v>0.25</v>
      </c>
      <c r="N5" s="151">
        <v>0.25</v>
      </c>
      <c r="O5" s="152">
        <v>1</v>
      </c>
    </row>
    <row r="6" spans="1:15" ht="75.75" customHeight="1" thickBot="1">
      <c r="A6" s="671"/>
      <c r="B6" s="132" t="s">
        <v>99</v>
      </c>
      <c r="C6" s="132">
        <v>24</v>
      </c>
      <c r="D6" s="132">
        <v>24</v>
      </c>
      <c r="E6" s="132">
        <v>24</v>
      </c>
      <c r="F6" s="132">
        <v>24</v>
      </c>
      <c r="G6" s="132">
        <v>96</v>
      </c>
      <c r="I6" s="670" t="s">
        <v>972</v>
      </c>
      <c r="J6" s="132" t="s">
        <v>612</v>
      </c>
      <c r="K6" s="151">
        <v>0.25</v>
      </c>
      <c r="L6" s="151">
        <v>0.25</v>
      </c>
      <c r="M6" s="151">
        <v>0.25</v>
      </c>
      <c r="N6" s="151">
        <v>0.25</v>
      </c>
      <c r="O6" s="152">
        <v>1</v>
      </c>
    </row>
    <row r="7" spans="1:15" ht="60.75" thickBot="1">
      <c r="A7" s="671"/>
      <c r="B7" s="132" t="s">
        <v>233</v>
      </c>
      <c r="C7" s="133">
        <v>25</v>
      </c>
      <c r="D7" s="133">
        <v>25</v>
      </c>
      <c r="E7" s="133">
        <v>25</v>
      </c>
      <c r="F7" s="133">
        <v>25</v>
      </c>
      <c r="G7" s="133">
        <v>100</v>
      </c>
      <c r="I7" s="671"/>
      <c r="J7" s="132" t="s">
        <v>713</v>
      </c>
      <c r="K7" s="151">
        <v>0.25</v>
      </c>
      <c r="L7" s="151">
        <v>0.25</v>
      </c>
      <c r="M7" s="151">
        <v>0.25</v>
      </c>
      <c r="N7" s="151">
        <v>0.25</v>
      </c>
      <c r="O7" s="152">
        <v>1</v>
      </c>
    </row>
    <row r="8" spans="1:15" ht="60.75" thickBot="1">
      <c r="A8" s="671"/>
      <c r="B8" s="132" t="s">
        <v>307</v>
      </c>
      <c r="C8" s="133">
        <v>20</v>
      </c>
      <c r="D8" s="132">
        <v>20</v>
      </c>
      <c r="E8" s="132">
        <v>20</v>
      </c>
      <c r="F8" s="132">
        <v>20</v>
      </c>
      <c r="G8" s="132">
        <v>80</v>
      </c>
      <c r="I8" s="671"/>
      <c r="J8" s="132" t="s">
        <v>183</v>
      </c>
      <c r="K8" s="151">
        <v>0.25</v>
      </c>
      <c r="L8" s="151">
        <v>0.25</v>
      </c>
      <c r="M8" s="151">
        <v>0.25</v>
      </c>
      <c r="N8" s="151">
        <v>0.25</v>
      </c>
      <c r="O8" s="152">
        <v>1</v>
      </c>
    </row>
    <row r="9" spans="1:15" ht="60.75" thickBot="1">
      <c r="A9" s="671"/>
      <c r="B9" s="132" t="s">
        <v>192</v>
      </c>
      <c r="C9" s="132">
        <v>15</v>
      </c>
      <c r="D9" s="132">
        <v>15</v>
      </c>
      <c r="E9" s="132">
        <v>15</v>
      </c>
      <c r="F9" s="132">
        <v>15</v>
      </c>
      <c r="G9" s="132">
        <v>60</v>
      </c>
      <c r="I9" s="683"/>
      <c r="J9" s="132" t="s">
        <v>922</v>
      </c>
      <c r="K9" s="151">
        <v>0.25</v>
      </c>
      <c r="L9" s="151">
        <v>0.25</v>
      </c>
      <c r="M9" s="151">
        <v>0.25</v>
      </c>
      <c r="N9" s="151">
        <v>0.25</v>
      </c>
      <c r="O9" s="152">
        <v>1</v>
      </c>
    </row>
    <row r="10" spans="1:15" ht="45.75" thickBot="1">
      <c r="A10" s="672"/>
      <c r="B10" s="132" t="s">
        <v>335</v>
      </c>
      <c r="C10" s="133">
        <v>20</v>
      </c>
      <c r="D10" s="133">
        <v>20</v>
      </c>
      <c r="E10" s="133">
        <v>20</v>
      </c>
      <c r="F10" s="133">
        <v>20</v>
      </c>
      <c r="G10" s="133">
        <v>80</v>
      </c>
    </row>
    <row r="11" spans="1:15" ht="42" customHeight="1" thickBot="1">
      <c r="A11" s="134" t="s">
        <v>973</v>
      </c>
      <c r="B11" s="135"/>
      <c r="C11" s="136">
        <v>112</v>
      </c>
      <c r="D11" s="136">
        <v>112</v>
      </c>
      <c r="E11" s="136">
        <v>112</v>
      </c>
      <c r="F11" s="136">
        <v>112</v>
      </c>
      <c r="G11" s="136" t="s">
        <v>974</v>
      </c>
    </row>
    <row r="12" spans="1:15" ht="75.75" thickBot="1">
      <c r="A12" s="670" t="s">
        <v>975</v>
      </c>
      <c r="B12" s="132" t="s">
        <v>396</v>
      </c>
      <c r="C12" s="132">
        <v>480</v>
      </c>
      <c r="D12" s="132">
        <v>480</v>
      </c>
      <c r="E12" s="132">
        <v>480</v>
      </c>
      <c r="F12" s="132">
        <v>480</v>
      </c>
      <c r="G12" s="132">
        <v>1920</v>
      </c>
    </row>
    <row r="13" spans="1:15" ht="45.75" thickBot="1">
      <c r="A13" s="671"/>
      <c r="B13" s="132" t="s">
        <v>443</v>
      </c>
      <c r="C13" s="133">
        <v>3000</v>
      </c>
      <c r="D13" s="133">
        <v>3000</v>
      </c>
      <c r="E13" s="133">
        <v>3000</v>
      </c>
      <c r="F13" s="133">
        <v>3000</v>
      </c>
      <c r="G13" s="133">
        <v>12000</v>
      </c>
    </row>
    <row r="14" spans="1:15" ht="45.75" thickBot="1">
      <c r="A14" s="671"/>
      <c r="B14" s="132" t="s">
        <v>460</v>
      </c>
      <c r="C14" s="137">
        <v>150000</v>
      </c>
      <c r="D14" s="137">
        <v>80000</v>
      </c>
      <c r="E14" s="137">
        <v>80000</v>
      </c>
      <c r="F14" s="137">
        <v>240000</v>
      </c>
      <c r="G14" s="137">
        <v>550000</v>
      </c>
    </row>
    <row r="15" spans="1:15" ht="45.75" thickBot="1">
      <c r="A15" s="671"/>
      <c r="B15" s="132" t="s">
        <v>416</v>
      </c>
      <c r="C15" s="133">
        <v>550</v>
      </c>
      <c r="D15" s="133">
        <v>550</v>
      </c>
      <c r="E15" s="133">
        <v>650</v>
      </c>
      <c r="F15" s="133">
        <v>750</v>
      </c>
      <c r="G15" s="133">
        <v>2500</v>
      </c>
    </row>
    <row r="16" spans="1:15" ht="45.75" thickBot="1">
      <c r="A16" s="671"/>
      <c r="B16" s="132" t="s">
        <v>431</v>
      </c>
      <c r="C16" s="132">
        <v>65</v>
      </c>
      <c r="D16" s="132">
        <v>65</v>
      </c>
      <c r="E16" s="133">
        <v>65</v>
      </c>
      <c r="F16" s="133">
        <v>65</v>
      </c>
      <c r="G16" s="133">
        <v>260</v>
      </c>
    </row>
    <row r="17" spans="1:7" ht="60.75" thickBot="1">
      <c r="A17" s="671"/>
      <c r="B17" s="138" t="s">
        <v>493</v>
      </c>
      <c r="C17" s="139">
        <v>1000</v>
      </c>
      <c r="D17" s="139">
        <v>1000</v>
      </c>
      <c r="E17" s="139">
        <v>1000</v>
      </c>
      <c r="F17" s="139">
        <v>1000</v>
      </c>
      <c r="G17" s="139">
        <v>4000</v>
      </c>
    </row>
    <row r="18" spans="1:7" ht="30.75" thickBot="1">
      <c r="A18" s="672"/>
      <c r="B18" s="138" t="s">
        <v>523</v>
      </c>
      <c r="C18" s="139">
        <v>150</v>
      </c>
      <c r="D18" s="139">
        <v>150</v>
      </c>
      <c r="E18" s="139">
        <v>150</v>
      </c>
      <c r="F18" s="139">
        <v>150</v>
      </c>
      <c r="G18" s="139">
        <v>600</v>
      </c>
    </row>
    <row r="19" spans="1:7" ht="32.25" customHeight="1" thickBot="1">
      <c r="A19" s="134" t="s">
        <v>976</v>
      </c>
      <c r="B19" s="140"/>
      <c r="C19" s="141">
        <v>155245</v>
      </c>
      <c r="D19" s="141">
        <v>85245</v>
      </c>
      <c r="E19" s="141">
        <v>85345</v>
      </c>
      <c r="F19" s="141">
        <v>245445</v>
      </c>
      <c r="G19" s="141" t="s">
        <v>977</v>
      </c>
    </row>
    <row r="20" spans="1:7" ht="54" customHeight="1" thickBot="1">
      <c r="A20" s="670" t="s">
        <v>978</v>
      </c>
      <c r="B20" s="132" t="s">
        <v>538</v>
      </c>
      <c r="C20" s="133">
        <v>1</v>
      </c>
      <c r="D20" s="133">
        <v>1</v>
      </c>
      <c r="E20" s="133">
        <v>1</v>
      </c>
      <c r="F20" s="133">
        <v>1</v>
      </c>
      <c r="G20" s="133">
        <v>4</v>
      </c>
    </row>
    <row r="21" spans="1:7" ht="66.75" customHeight="1" thickBot="1">
      <c r="A21" s="671"/>
      <c r="B21" s="132" t="s">
        <v>545</v>
      </c>
      <c r="C21" s="133">
        <v>8</v>
      </c>
      <c r="D21" s="133">
        <v>8</v>
      </c>
      <c r="E21" s="133">
        <v>8</v>
      </c>
      <c r="F21" s="133">
        <v>8</v>
      </c>
      <c r="G21" s="133">
        <v>32</v>
      </c>
    </row>
    <row r="22" spans="1:7" ht="66.75" customHeight="1" thickBot="1">
      <c r="A22" s="672"/>
      <c r="B22" s="132" t="s">
        <v>552</v>
      </c>
      <c r="C22" s="139">
        <v>4</v>
      </c>
      <c r="D22" s="139">
        <v>4</v>
      </c>
      <c r="E22" s="139">
        <v>4</v>
      </c>
      <c r="F22" s="139">
        <v>4</v>
      </c>
      <c r="G22" s="139">
        <v>16</v>
      </c>
    </row>
    <row r="23" spans="1:7" s="143" customFormat="1" ht="36" customHeight="1" thickBot="1">
      <c r="A23" s="142" t="s">
        <v>973</v>
      </c>
      <c r="B23" s="136"/>
      <c r="C23" s="136">
        <v>13</v>
      </c>
      <c r="D23" s="136">
        <v>13</v>
      </c>
      <c r="E23" s="136">
        <v>13</v>
      </c>
      <c r="F23" s="136">
        <v>13</v>
      </c>
      <c r="G23" s="136">
        <v>52</v>
      </c>
    </row>
  </sheetData>
  <mergeCells count="12">
    <mergeCell ref="A12:A18"/>
    <mergeCell ref="A20:A22"/>
    <mergeCell ref="I2:O2"/>
    <mergeCell ref="I3:I4"/>
    <mergeCell ref="J3:J4"/>
    <mergeCell ref="L3:N3"/>
    <mergeCell ref="I6:I9"/>
    <mergeCell ref="A2:G2"/>
    <mergeCell ref="A3:A4"/>
    <mergeCell ref="B3:B4"/>
    <mergeCell ref="D3:F3"/>
    <mergeCell ref="A5:A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
  <sheetViews>
    <sheetView topLeftCell="H1" zoomScale="50" zoomScaleNormal="50" workbookViewId="0">
      <selection activeCell="R2" sqref="R2"/>
    </sheetView>
  </sheetViews>
  <sheetFormatPr baseColWidth="10" defaultColWidth="11.5703125" defaultRowHeight="15"/>
  <cols>
    <col min="1" max="1" width="24.5703125" customWidth="1"/>
    <col min="2" max="2" width="16.7109375" customWidth="1"/>
    <col min="3" max="3" width="21" customWidth="1"/>
    <col min="4" max="4" width="24.5703125" customWidth="1"/>
    <col min="5" max="5" width="34.140625" customWidth="1"/>
    <col min="6" max="6" width="14.28515625" hidden="1" customWidth="1"/>
    <col min="7" max="7" width="34.42578125" customWidth="1"/>
    <col min="8" max="8" width="21.42578125" customWidth="1"/>
    <col min="9" max="9" width="21.7109375" customWidth="1"/>
    <col min="10" max="10" width="38.42578125" customWidth="1"/>
    <col min="11" max="11" width="24.5703125" hidden="1" customWidth="1"/>
    <col min="12" max="13" width="24.5703125" customWidth="1"/>
    <col min="14" max="14" width="48.7109375" customWidth="1"/>
    <col min="15" max="15" width="28.28515625" customWidth="1"/>
    <col min="16" max="16" width="28" customWidth="1"/>
    <col min="17" max="18" width="24.5703125" customWidth="1"/>
    <col min="19" max="19" width="24.5703125" hidden="1" customWidth="1"/>
    <col min="20" max="20" width="24.5703125" customWidth="1"/>
    <col min="21" max="21" width="33.5703125" customWidth="1"/>
    <col min="22" max="30" width="24.5703125" customWidth="1"/>
  </cols>
  <sheetData>
    <row r="1" spans="1:25" s="88" customFormat="1" ht="133.5" customHeight="1" thickBot="1">
      <c r="A1" s="82" t="s">
        <v>7</v>
      </c>
      <c r="B1" s="82" t="s">
        <v>979</v>
      </c>
      <c r="C1" s="82" t="s">
        <v>9</v>
      </c>
      <c r="D1" s="82" t="s">
        <v>980</v>
      </c>
      <c r="E1" s="83" t="s">
        <v>981</v>
      </c>
      <c r="F1" s="83" t="s">
        <v>982</v>
      </c>
      <c r="G1" s="84" t="s">
        <v>983</v>
      </c>
      <c r="H1" s="84" t="s">
        <v>984</v>
      </c>
      <c r="I1" s="84" t="s">
        <v>14</v>
      </c>
      <c r="J1" s="83" t="s">
        <v>15</v>
      </c>
      <c r="K1" s="83" t="s">
        <v>985</v>
      </c>
      <c r="L1" s="83" t="s">
        <v>986</v>
      </c>
      <c r="M1" s="83" t="s">
        <v>17</v>
      </c>
      <c r="N1" s="85" t="s">
        <v>987</v>
      </c>
      <c r="O1" s="85" t="s">
        <v>988</v>
      </c>
      <c r="P1" s="85" t="s">
        <v>989</v>
      </c>
      <c r="Q1" s="85" t="s">
        <v>990</v>
      </c>
      <c r="R1" s="85" t="s">
        <v>991</v>
      </c>
      <c r="S1" s="85" t="s">
        <v>992</v>
      </c>
      <c r="T1" s="85" t="s">
        <v>993</v>
      </c>
      <c r="U1" s="86" t="s">
        <v>994</v>
      </c>
      <c r="V1" s="86" t="s">
        <v>995</v>
      </c>
      <c r="W1" s="87" t="s">
        <v>996</v>
      </c>
    </row>
    <row r="2" spans="1:25" ht="133.5" customHeight="1">
      <c r="A2" s="1" t="s">
        <v>997</v>
      </c>
      <c r="B2" s="75" t="s">
        <v>998</v>
      </c>
      <c r="C2" s="76" t="s">
        <v>999</v>
      </c>
      <c r="D2" s="77" t="s">
        <v>1000</v>
      </c>
      <c r="E2" s="78" t="s">
        <v>1001</v>
      </c>
      <c r="F2" s="79" t="s">
        <v>915</v>
      </c>
      <c r="G2" s="80"/>
      <c r="H2" s="81"/>
      <c r="I2" s="3"/>
      <c r="J2" s="2"/>
      <c r="K2" s="4">
        <v>231448571</v>
      </c>
      <c r="L2" s="5"/>
      <c r="M2" s="5"/>
      <c r="N2" s="8"/>
      <c r="O2" s="27"/>
      <c r="P2" s="9"/>
      <c r="Q2" s="10"/>
      <c r="R2" s="10"/>
      <c r="S2" s="10">
        <v>1</v>
      </c>
      <c r="T2" s="33"/>
      <c r="U2" s="6"/>
      <c r="V2" s="6"/>
      <c r="W2" s="11"/>
      <c r="Y2" s="28"/>
    </row>
    <row r="3" spans="1:25" ht="152.25" customHeight="1">
      <c r="A3" s="12" t="s">
        <v>997</v>
      </c>
      <c r="B3" s="13" t="s">
        <v>998</v>
      </c>
      <c r="C3" s="14" t="s">
        <v>999</v>
      </c>
      <c r="D3" s="15" t="s">
        <v>1000</v>
      </c>
      <c r="E3" s="73" t="s">
        <v>1001</v>
      </c>
      <c r="F3" s="30" t="s">
        <v>915</v>
      </c>
      <c r="G3" s="74"/>
      <c r="H3" s="17"/>
      <c r="I3" s="19"/>
      <c r="J3" s="18"/>
      <c r="K3" s="20"/>
      <c r="L3" s="21"/>
      <c r="M3" s="21"/>
      <c r="N3" s="8"/>
      <c r="O3" s="7"/>
      <c r="P3" s="9"/>
      <c r="Q3" s="9"/>
      <c r="R3" s="9"/>
      <c r="S3" s="9">
        <v>1</v>
      </c>
      <c r="T3" s="33"/>
      <c r="U3" s="6"/>
      <c r="V3" s="6"/>
      <c r="W3" s="11"/>
    </row>
    <row r="4" spans="1:25" ht="133.5" customHeight="1">
      <c r="A4" s="12" t="s">
        <v>997</v>
      </c>
      <c r="B4" s="13" t="s">
        <v>998</v>
      </c>
      <c r="C4" s="14" t="s">
        <v>999</v>
      </c>
      <c r="D4" s="15" t="s">
        <v>1000</v>
      </c>
      <c r="E4" s="73" t="s">
        <v>1001</v>
      </c>
      <c r="F4" s="30" t="s">
        <v>915</v>
      </c>
      <c r="G4" s="74"/>
      <c r="H4" s="17"/>
      <c r="I4" s="19"/>
      <c r="J4" s="23"/>
      <c r="K4" s="20"/>
      <c r="L4" s="21"/>
      <c r="M4" s="21"/>
      <c r="N4" s="8"/>
      <c r="O4" s="7"/>
      <c r="P4" s="9"/>
      <c r="Q4" s="9"/>
      <c r="R4" s="9"/>
      <c r="S4" s="9">
        <v>1</v>
      </c>
      <c r="T4" s="33"/>
      <c r="U4" s="6"/>
      <c r="V4" s="6"/>
      <c r="W4" s="11"/>
    </row>
    <row r="5" spans="1:25" ht="133.5" customHeight="1">
      <c r="A5" s="12" t="s">
        <v>997</v>
      </c>
      <c r="B5" s="13" t="s">
        <v>998</v>
      </c>
      <c r="C5" s="14" t="s">
        <v>999</v>
      </c>
      <c r="D5" s="15" t="s">
        <v>1000</v>
      </c>
      <c r="E5" s="73" t="s">
        <v>1001</v>
      </c>
      <c r="F5" s="30" t="s">
        <v>915</v>
      </c>
      <c r="G5" s="74"/>
      <c r="H5" s="17"/>
      <c r="I5" s="19"/>
      <c r="J5" s="23"/>
      <c r="K5" s="20"/>
      <c r="L5" s="21"/>
      <c r="M5" s="21"/>
      <c r="N5" s="25"/>
      <c r="O5" s="24"/>
      <c r="P5" s="22"/>
      <c r="Q5" s="22"/>
      <c r="R5" s="22"/>
      <c r="S5" s="22" t="s">
        <v>915</v>
      </c>
      <c r="T5" s="33"/>
      <c r="U5" s="6"/>
      <c r="V5" s="6"/>
      <c r="W5" s="11"/>
    </row>
    <row r="6" spans="1:25" ht="133.5" customHeight="1">
      <c r="A6" s="12" t="s">
        <v>997</v>
      </c>
      <c r="B6" s="13" t="s">
        <v>998</v>
      </c>
      <c r="C6" s="14" t="s">
        <v>999</v>
      </c>
      <c r="D6" s="15" t="s">
        <v>1000</v>
      </c>
      <c r="E6" s="73" t="s">
        <v>1001</v>
      </c>
      <c r="F6" s="16" t="s">
        <v>915</v>
      </c>
      <c r="G6" s="18"/>
      <c r="H6" s="17"/>
      <c r="I6" s="19"/>
      <c r="J6" s="23"/>
      <c r="K6" s="20"/>
      <c r="L6" s="21"/>
      <c r="M6" s="21"/>
      <c r="N6" s="25"/>
      <c r="O6" s="7"/>
      <c r="P6" s="9"/>
      <c r="Q6" s="9"/>
      <c r="R6" s="9"/>
      <c r="S6" s="9">
        <v>1</v>
      </c>
      <c r="T6" s="33"/>
      <c r="U6" s="6"/>
      <c r="V6" s="6"/>
      <c r="W6" s="29"/>
    </row>
    <row r="7" spans="1:25" ht="133.5" customHeight="1">
      <c r="A7" s="12" t="s">
        <v>997</v>
      </c>
      <c r="B7" s="13" t="s">
        <v>998</v>
      </c>
      <c r="C7" s="14" t="s">
        <v>999</v>
      </c>
      <c r="D7" s="15" t="s">
        <v>1000</v>
      </c>
      <c r="E7" s="73" t="s">
        <v>1001</v>
      </c>
      <c r="F7" s="16" t="s">
        <v>915</v>
      </c>
      <c r="G7" s="18"/>
      <c r="H7" s="17"/>
      <c r="I7" s="19"/>
      <c r="J7" s="23"/>
      <c r="K7" s="20"/>
      <c r="L7" s="21"/>
      <c r="M7" s="21"/>
      <c r="N7" s="6"/>
      <c r="O7" s="24"/>
      <c r="P7" s="22"/>
      <c r="Q7" s="22"/>
      <c r="R7" s="22"/>
      <c r="S7" s="22" t="s">
        <v>915</v>
      </c>
      <c r="T7" s="33"/>
      <c r="U7" s="6"/>
      <c r="V7" s="6"/>
      <c r="W7" s="11"/>
    </row>
    <row r="8" spans="1:25" ht="133.5" customHeight="1">
      <c r="A8" s="12" t="s">
        <v>997</v>
      </c>
      <c r="B8" s="13" t="s">
        <v>998</v>
      </c>
      <c r="C8" s="14" t="s">
        <v>999</v>
      </c>
      <c r="D8" s="15" t="s">
        <v>1000</v>
      </c>
      <c r="E8" s="73" t="s">
        <v>1001</v>
      </c>
      <c r="F8" s="16" t="s">
        <v>915</v>
      </c>
      <c r="G8" s="18"/>
      <c r="H8" s="17"/>
      <c r="I8" s="19"/>
      <c r="J8" s="23"/>
      <c r="K8" s="20"/>
      <c r="L8" s="21"/>
      <c r="M8" s="21"/>
      <c r="N8" s="22"/>
      <c r="O8" s="7"/>
      <c r="P8" s="9"/>
      <c r="Q8" s="9"/>
      <c r="R8" s="9"/>
      <c r="S8" s="9">
        <v>1</v>
      </c>
      <c r="T8" s="33"/>
      <c r="U8" s="6"/>
      <c r="V8" s="6"/>
      <c r="W8" s="11"/>
    </row>
  </sheetData>
  <conditionalFormatting sqref="E2:E8">
    <cfRule type="duplicateValues" dxfId="53" priority="9"/>
    <cfRule type="duplicateValues" dxfId="52" priority="10"/>
  </conditionalFormatting>
  <conditionalFormatting sqref="N2:N4">
    <cfRule type="duplicateValues" dxfId="51" priority="7"/>
    <cfRule type="duplicateValues" dxfId="50" priority="8"/>
  </conditionalFormatting>
  <dataValidations count="2">
    <dataValidation type="list" allowBlank="1" showInputMessage="1" showErrorMessage="1" sqref="U2:U8" xr:uid="{00000000-0002-0000-0200-000000000000}">
      <formula1>gasto</formula1>
    </dataValidation>
    <dataValidation type="list" allowBlank="1" showInputMessage="1" showErrorMessage="1" sqref="T2:T8" xr:uid="{00000000-0002-0000-0200-000001000000}">
      <formula1>M</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14" sqref="E14"/>
    </sheetView>
  </sheetViews>
  <sheetFormatPr baseColWidth="10" defaultColWidth="11.57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21" sqref="H21"/>
    </sheetView>
  </sheetViews>
  <sheetFormatPr baseColWidth="10" defaultColWidth="11.5703125"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G20" sqref="G20"/>
    </sheetView>
  </sheetViews>
  <sheetFormatPr baseColWidth="10" defaultColWidth="11.570312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19" sqref="G19"/>
    </sheetView>
  </sheetViews>
  <sheetFormatPr baseColWidth="10" defaultColWidth="11.570312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
  <sheetViews>
    <sheetView topLeftCell="C1" zoomScale="50" zoomScaleNormal="50" zoomScaleSheetLayoutView="140" workbookViewId="0">
      <pane ySplit="1" topLeftCell="A92" activePane="bottomLeft" state="frozen"/>
      <selection activeCell="F7" sqref="F7"/>
      <selection pane="bottomLeft" activeCell="H105" sqref="H105"/>
    </sheetView>
  </sheetViews>
  <sheetFormatPr baseColWidth="10" defaultColWidth="11.5703125" defaultRowHeight="15"/>
  <cols>
    <col min="1" max="1" width="39.140625" style="48" customWidth="1"/>
    <col min="2" max="2" width="22.140625" style="41" customWidth="1"/>
    <col min="3" max="3" width="20.7109375" style="41" customWidth="1"/>
    <col min="4" max="4" width="35.7109375" style="41" customWidth="1"/>
    <col min="5" max="5" width="15.7109375" style="49" customWidth="1"/>
    <col min="6" max="6" width="13.85546875" style="47" customWidth="1"/>
    <col min="7" max="7" width="29.7109375" style="47" customWidth="1"/>
    <col min="8" max="8" width="23.5703125" style="49" customWidth="1"/>
    <col min="9" max="9" width="27.5703125" style="49" customWidth="1"/>
  </cols>
  <sheetData>
    <row r="1" spans="1:9" s="95" customFormat="1" ht="79.5" customHeight="1">
      <c r="A1" s="96" t="s">
        <v>1002</v>
      </c>
      <c r="B1" s="97" t="s">
        <v>1003</v>
      </c>
      <c r="C1" s="97" t="s">
        <v>1004</v>
      </c>
      <c r="D1" s="97" t="s">
        <v>1005</v>
      </c>
      <c r="E1" s="98" t="s">
        <v>1006</v>
      </c>
      <c r="F1" s="97" t="s">
        <v>1007</v>
      </c>
      <c r="G1" s="97" t="s">
        <v>1008</v>
      </c>
      <c r="H1" s="98" t="s">
        <v>1009</v>
      </c>
      <c r="I1" s="98" t="s">
        <v>1010</v>
      </c>
    </row>
    <row r="2" spans="1:9" ht="100.5" customHeight="1">
      <c r="A2" s="42"/>
      <c r="B2" s="66"/>
      <c r="C2" s="66"/>
      <c r="D2" s="66"/>
      <c r="E2" s="44"/>
      <c r="F2" s="43"/>
      <c r="G2" s="45">
        <f>+Tabla2[[#This Row],[Viáticos]]*Tabla2[[#This Row],['# días]]</f>
        <v>0</v>
      </c>
      <c r="H2" s="44"/>
      <c r="I2" s="44"/>
    </row>
    <row r="3" spans="1:9" ht="100.5" customHeight="1">
      <c r="A3" s="42"/>
      <c r="B3" s="66"/>
      <c r="C3" s="66"/>
      <c r="D3" s="66"/>
      <c r="E3" s="44"/>
      <c r="F3" s="43"/>
      <c r="G3" s="45">
        <f>+Tabla2[[#This Row],[Viáticos]]*Tabla2[[#This Row],['# días]]</f>
        <v>0</v>
      </c>
      <c r="H3" s="44"/>
      <c r="I3" s="44"/>
    </row>
    <row r="4" spans="1:9" ht="100.5" customHeight="1">
      <c r="A4" s="42"/>
      <c r="B4" s="66"/>
      <c r="C4" s="66"/>
      <c r="D4" s="66"/>
      <c r="E4" s="44"/>
      <c r="F4" s="43"/>
      <c r="G4" s="45">
        <f>+Tabla2[[#This Row],[Viáticos]]*Tabla2[[#This Row],['# días]]</f>
        <v>0</v>
      </c>
      <c r="H4" s="44"/>
      <c r="I4" s="44"/>
    </row>
    <row r="5" spans="1:9" ht="100.5" customHeight="1">
      <c r="A5" s="42"/>
      <c r="B5" s="66"/>
      <c r="C5" s="66"/>
      <c r="D5" s="66"/>
      <c r="E5" s="44"/>
      <c r="F5" s="43"/>
      <c r="G5" s="45">
        <f>+Tabla2[[#This Row],[Viáticos]]*Tabla2[[#This Row],['# días]]</f>
        <v>0</v>
      </c>
      <c r="H5" s="44"/>
      <c r="I5" s="44"/>
    </row>
    <row r="6" spans="1:9" ht="100.5" customHeight="1">
      <c r="A6" s="42"/>
      <c r="B6" s="66"/>
      <c r="C6" s="66"/>
      <c r="D6" s="66"/>
      <c r="E6" s="44"/>
      <c r="F6" s="43"/>
      <c r="G6" s="45">
        <f>+Tabla2[[#This Row],[Viáticos]]*Tabla2[[#This Row],['# días]]</f>
        <v>0</v>
      </c>
      <c r="H6" s="44"/>
      <c r="I6" s="44"/>
    </row>
    <row r="7" spans="1:9" ht="100.5" customHeight="1">
      <c r="A7" s="42"/>
      <c r="B7" s="66"/>
      <c r="C7" s="66"/>
      <c r="D7" s="66"/>
      <c r="E7" s="44"/>
      <c r="F7" s="43"/>
      <c r="G7" s="45">
        <f>+Tabla2[[#This Row],[Viáticos]]*Tabla2[[#This Row],['# días]]</f>
        <v>0</v>
      </c>
      <c r="H7" s="44"/>
      <c r="I7" s="44"/>
    </row>
    <row r="8" spans="1:9" ht="100.5" customHeight="1">
      <c r="A8" s="42"/>
      <c r="B8" s="66"/>
      <c r="C8" s="66"/>
      <c r="D8" s="66"/>
      <c r="E8" s="44"/>
      <c r="F8" s="43"/>
      <c r="G8" s="45">
        <f>+Tabla2[[#This Row],[Viáticos]]*Tabla2[[#This Row],['# días]]</f>
        <v>0</v>
      </c>
      <c r="H8" s="44"/>
      <c r="I8" s="44"/>
    </row>
    <row r="9" spans="1:9" ht="100.5" customHeight="1">
      <c r="A9" s="42"/>
      <c r="B9" s="66"/>
      <c r="C9" s="66"/>
      <c r="D9" s="66"/>
      <c r="E9" s="44"/>
      <c r="F9" s="43"/>
      <c r="G9" s="45">
        <f>+Tabla2[[#This Row],[Viáticos]]*Tabla2[[#This Row],['# días]]</f>
        <v>0</v>
      </c>
      <c r="H9" s="44"/>
      <c r="I9" s="44"/>
    </row>
    <row r="10" spans="1:9" ht="100.5" customHeight="1">
      <c r="A10" s="42"/>
      <c r="B10" s="66"/>
      <c r="C10" s="66"/>
      <c r="D10" s="66"/>
      <c r="E10" s="44"/>
      <c r="F10" s="43"/>
      <c r="G10" s="45">
        <f>+Tabla2[[#This Row],[Viáticos]]*Tabla2[[#This Row],['# días]]</f>
        <v>0</v>
      </c>
      <c r="H10" s="44"/>
      <c r="I10" s="44"/>
    </row>
    <row r="11" spans="1:9" ht="100.5" customHeight="1">
      <c r="A11" s="42"/>
      <c r="B11" s="66"/>
      <c r="C11" s="66"/>
      <c r="D11" s="66"/>
      <c r="E11" s="44"/>
      <c r="F11" s="43"/>
      <c r="G11" s="45">
        <f>+Tabla2[[#This Row],[Viáticos]]*Tabla2[[#This Row],['# días]]</f>
        <v>0</v>
      </c>
      <c r="H11" s="44"/>
      <c r="I11" s="44"/>
    </row>
    <row r="12" spans="1:9" ht="100.5" customHeight="1">
      <c r="A12" s="42"/>
      <c r="B12" s="66"/>
      <c r="C12" s="66"/>
      <c r="D12" s="66"/>
      <c r="E12" s="44"/>
      <c r="F12" s="43"/>
      <c r="G12" s="45">
        <f>+Tabla2[[#This Row],[Viáticos]]*Tabla2[[#This Row],['# días]]</f>
        <v>0</v>
      </c>
      <c r="H12" s="44"/>
      <c r="I12" s="44"/>
    </row>
    <row r="13" spans="1:9" ht="100.5" customHeight="1">
      <c r="A13" s="42"/>
      <c r="B13" s="66"/>
      <c r="C13" s="66"/>
      <c r="D13" s="66"/>
      <c r="E13" s="44"/>
      <c r="F13" s="43"/>
      <c r="G13" s="45">
        <f>+Tabla2[[#This Row],[Viáticos]]*Tabla2[[#This Row],['# días]]</f>
        <v>0</v>
      </c>
      <c r="H13" s="44"/>
      <c r="I13" s="44"/>
    </row>
    <row r="14" spans="1:9" ht="100.5" customHeight="1">
      <c r="A14" s="42"/>
      <c r="B14" s="66"/>
      <c r="C14" s="66"/>
      <c r="D14" s="66"/>
      <c r="E14" s="44"/>
      <c r="F14" s="43"/>
      <c r="G14" s="45">
        <f>+Tabla2[[#This Row],[Viáticos]]*Tabla2[[#This Row],['# días]]</f>
        <v>0</v>
      </c>
      <c r="H14" s="44"/>
      <c r="I14" s="44"/>
    </row>
    <row r="15" spans="1:9" ht="100.5" customHeight="1">
      <c r="A15" s="42"/>
      <c r="B15" s="66"/>
      <c r="C15" s="66"/>
      <c r="D15" s="66"/>
      <c r="E15" s="44"/>
      <c r="F15" s="43"/>
      <c r="G15" s="45">
        <f>+Tabla2[[#This Row],[Viáticos]]*Tabla2[[#This Row],['# días]]</f>
        <v>0</v>
      </c>
      <c r="H15" s="44"/>
      <c r="I15" s="44"/>
    </row>
    <row r="16" spans="1:9" ht="100.5" customHeight="1">
      <c r="A16" s="42"/>
      <c r="B16" s="66"/>
      <c r="C16" s="66"/>
      <c r="D16" s="66"/>
      <c r="E16" s="44"/>
      <c r="F16" s="43"/>
      <c r="G16" s="45">
        <f>+Tabla2[[#This Row],[Viáticos]]*Tabla2[[#This Row],['# días]]</f>
        <v>0</v>
      </c>
      <c r="H16" s="44"/>
      <c r="I16" s="44"/>
    </row>
    <row r="17" spans="1:9" ht="100.5" customHeight="1">
      <c r="A17" s="42"/>
      <c r="B17" s="66"/>
      <c r="C17" s="66"/>
      <c r="D17" s="66"/>
      <c r="E17" s="44"/>
      <c r="F17" s="43"/>
      <c r="G17" s="45">
        <f>+Tabla2[[#This Row],[Viáticos]]*Tabla2[[#This Row],['# días]]</f>
        <v>0</v>
      </c>
      <c r="H17" s="44"/>
      <c r="I17" s="44"/>
    </row>
    <row r="18" spans="1:9" ht="100.5" customHeight="1">
      <c r="A18" s="42"/>
      <c r="B18" s="66"/>
      <c r="C18" s="66"/>
      <c r="D18" s="66"/>
      <c r="E18" s="44"/>
      <c r="F18" s="43"/>
      <c r="G18" s="45">
        <f>+Tabla2[[#This Row],[Viáticos]]*Tabla2[[#This Row],['# días]]</f>
        <v>0</v>
      </c>
      <c r="H18" s="44"/>
      <c r="I18" s="44"/>
    </row>
    <row r="19" spans="1:9" ht="100.5" customHeight="1">
      <c r="A19" s="42"/>
      <c r="B19" s="66"/>
      <c r="C19" s="66"/>
      <c r="D19" s="66"/>
      <c r="E19" s="44"/>
      <c r="F19" s="43"/>
      <c r="G19" s="45">
        <f>+Tabla2[[#This Row],[Viáticos]]*Tabla2[[#This Row],['# días]]</f>
        <v>0</v>
      </c>
      <c r="H19" s="44"/>
      <c r="I19" s="44"/>
    </row>
    <row r="20" spans="1:9" ht="100.5" customHeight="1">
      <c r="A20" s="42"/>
      <c r="B20" s="66"/>
      <c r="C20" s="66"/>
      <c r="D20" s="66"/>
      <c r="E20" s="44"/>
      <c r="F20" s="43"/>
      <c r="G20" s="45">
        <f>+Tabla2[[#This Row],[Viáticos]]*Tabla2[[#This Row],['# días]]</f>
        <v>0</v>
      </c>
      <c r="H20" s="44"/>
      <c r="I20" s="44"/>
    </row>
    <row r="21" spans="1:9" ht="100.5" customHeight="1">
      <c r="A21" s="42"/>
      <c r="B21" s="66"/>
      <c r="C21" s="66"/>
      <c r="D21" s="66"/>
      <c r="E21" s="44"/>
      <c r="F21" s="43"/>
      <c r="G21" s="45">
        <f>+Tabla2[[#This Row],[Viáticos]]*Tabla2[[#This Row],['# días]]</f>
        <v>0</v>
      </c>
      <c r="H21" s="44"/>
      <c r="I21" s="44"/>
    </row>
    <row r="22" spans="1:9" ht="59.25" customHeight="1">
      <c r="A22" s="42"/>
      <c r="B22" s="66"/>
      <c r="C22" s="66"/>
      <c r="D22" s="66"/>
      <c r="E22" s="44"/>
      <c r="F22" s="43"/>
      <c r="G22" s="45">
        <f>+Tabla2[[#This Row],[Viáticos]]*Tabla2[[#This Row],['# días]]</f>
        <v>0</v>
      </c>
      <c r="H22" s="44"/>
      <c r="I22" s="44"/>
    </row>
    <row r="23" spans="1:9" ht="72" customHeight="1">
      <c r="A23" s="42"/>
      <c r="B23" s="50"/>
      <c r="C23" s="50"/>
      <c r="D23" s="50"/>
      <c r="E23" s="51"/>
      <c r="F23" s="52"/>
      <c r="G23" s="53">
        <f>+Tabla2[[#This Row],[Viáticos]]*Tabla2[[#This Row],['# días]]</f>
        <v>0</v>
      </c>
      <c r="H23" s="51"/>
      <c r="I23" s="51"/>
    </row>
    <row r="24" spans="1:9" ht="59.25" customHeight="1">
      <c r="A24" s="42"/>
      <c r="B24" s="50"/>
      <c r="C24" s="50"/>
      <c r="D24" s="50"/>
      <c r="E24" s="51"/>
      <c r="F24" s="52"/>
      <c r="G24" s="53">
        <f>+Tabla2[[#This Row],[Viáticos]]*Tabla2[[#This Row],['# días]]</f>
        <v>0</v>
      </c>
      <c r="H24" s="51"/>
      <c r="I24" s="51"/>
    </row>
    <row r="25" spans="1:9" ht="61.5" customHeight="1">
      <c r="A25" s="42"/>
      <c r="B25" s="50"/>
      <c r="C25" s="50"/>
      <c r="D25" s="50"/>
      <c r="E25" s="51"/>
      <c r="F25" s="52"/>
      <c r="G25" s="53">
        <f>+Tabla2[[#This Row],[Viáticos]]*Tabla2[[#This Row],['# días]]</f>
        <v>0</v>
      </c>
      <c r="H25" s="51"/>
      <c r="I25" s="51"/>
    </row>
    <row r="26" spans="1:9" ht="59.25" customHeight="1">
      <c r="A26" s="42"/>
      <c r="B26" s="66"/>
      <c r="C26" s="66"/>
      <c r="D26" s="66"/>
      <c r="E26" s="44"/>
      <c r="F26" s="43"/>
      <c r="G26" s="45">
        <f>+Tabla2[[#This Row],[Viáticos]]*Tabla2[[#This Row],['# días]]</f>
        <v>0</v>
      </c>
      <c r="H26" s="44"/>
      <c r="I26" s="44"/>
    </row>
    <row r="27" spans="1:9" ht="59.25" customHeight="1">
      <c r="A27" s="42"/>
      <c r="B27" s="66"/>
      <c r="C27" s="66"/>
      <c r="D27" s="66"/>
      <c r="E27" s="44"/>
      <c r="F27" s="43"/>
      <c r="G27" s="45">
        <f>+Tabla2[[#This Row],[Viáticos]]*Tabla2[[#This Row],['# días]]</f>
        <v>0</v>
      </c>
      <c r="H27" s="44"/>
      <c r="I27" s="44"/>
    </row>
    <row r="28" spans="1:9" ht="59.25" customHeight="1">
      <c r="A28" s="42"/>
      <c r="B28" s="66"/>
      <c r="C28" s="66"/>
      <c r="D28" s="66"/>
      <c r="E28" s="44"/>
      <c r="F28" s="43"/>
      <c r="G28" s="45">
        <f>+Tabla2[[#This Row],[Viáticos]]*Tabla2[[#This Row],['# días]]</f>
        <v>0</v>
      </c>
      <c r="H28" s="44"/>
      <c r="I28" s="44"/>
    </row>
    <row r="29" spans="1:9" ht="59.25" customHeight="1">
      <c r="A29" s="42"/>
      <c r="B29" s="66"/>
      <c r="C29" s="66"/>
      <c r="D29" s="66"/>
      <c r="E29" s="44"/>
      <c r="F29" s="43"/>
      <c r="G29" s="45">
        <f>+Tabla2[[#This Row],[Viáticos]]*Tabla2[[#This Row],['# días]]</f>
        <v>0</v>
      </c>
      <c r="H29" s="44"/>
      <c r="I29" s="44"/>
    </row>
    <row r="30" spans="1:9" ht="59.25" customHeight="1">
      <c r="A30" s="42"/>
      <c r="B30" s="66"/>
      <c r="C30" s="66"/>
      <c r="D30" s="66"/>
      <c r="E30" s="44"/>
      <c r="F30" s="43"/>
      <c r="G30" s="45">
        <f>+Tabla2[[#This Row],[Viáticos]]*Tabla2[[#This Row],['# días]]</f>
        <v>0</v>
      </c>
      <c r="H30" s="44"/>
      <c r="I30" s="44"/>
    </row>
    <row r="31" spans="1:9" ht="59.25" customHeight="1">
      <c r="A31" s="42"/>
      <c r="B31" s="66"/>
      <c r="C31" s="66"/>
      <c r="D31" s="66"/>
      <c r="E31" s="44"/>
      <c r="F31" s="43"/>
      <c r="G31" s="45">
        <f>+Tabla2[[#This Row],[Viáticos]]*Tabla2[[#This Row],['# días]]</f>
        <v>0</v>
      </c>
      <c r="H31" s="44"/>
      <c r="I31" s="44"/>
    </row>
    <row r="32" spans="1:9" ht="59.25" customHeight="1">
      <c r="A32" s="42"/>
      <c r="B32" s="66"/>
      <c r="C32" s="66"/>
      <c r="D32" s="66"/>
      <c r="E32" s="44"/>
      <c r="F32" s="43"/>
      <c r="G32" s="45">
        <f>+Tabla2[[#This Row],[Viáticos]]*Tabla2[[#This Row],['# días]]</f>
        <v>0</v>
      </c>
      <c r="H32" s="44"/>
      <c r="I32" s="44"/>
    </row>
    <row r="33" spans="1:9" ht="59.25" customHeight="1">
      <c r="A33" s="42"/>
      <c r="B33" s="66"/>
      <c r="C33" s="66"/>
      <c r="D33" s="66"/>
      <c r="E33" s="44"/>
      <c r="F33" s="43"/>
      <c r="G33" s="45">
        <f>+Tabla2[[#This Row],[Viáticos]]*Tabla2[[#This Row],['# días]]</f>
        <v>0</v>
      </c>
      <c r="H33" s="44"/>
      <c r="I33" s="44"/>
    </row>
    <row r="34" spans="1:9" ht="59.25" customHeight="1">
      <c r="A34" s="42"/>
      <c r="B34" s="66"/>
      <c r="C34" s="66"/>
      <c r="D34" s="66"/>
      <c r="E34" s="44"/>
      <c r="F34" s="43"/>
      <c r="G34" s="45">
        <f>+Tabla2[[#This Row],[Viáticos]]*Tabla2[[#This Row],['# días]]</f>
        <v>0</v>
      </c>
      <c r="H34" s="44"/>
      <c r="I34" s="44"/>
    </row>
    <row r="35" spans="1:9" ht="59.25" customHeight="1">
      <c r="A35" s="42"/>
      <c r="B35" s="66"/>
      <c r="C35" s="66"/>
      <c r="D35" s="66"/>
      <c r="E35" s="44"/>
      <c r="F35" s="43"/>
      <c r="G35" s="45">
        <f>+Tabla2[[#This Row],[Viáticos]]*Tabla2[[#This Row],['# días]]</f>
        <v>0</v>
      </c>
      <c r="H35" s="44"/>
      <c r="I35" s="44"/>
    </row>
    <row r="36" spans="1:9" ht="59.25" customHeight="1">
      <c r="A36" s="42"/>
      <c r="B36" s="66"/>
      <c r="C36" s="66"/>
      <c r="D36" s="66"/>
      <c r="E36" s="44"/>
      <c r="F36" s="43"/>
      <c r="G36" s="45">
        <f>+Tabla2[[#This Row],[Viáticos]]*Tabla2[[#This Row],['# días]]</f>
        <v>0</v>
      </c>
      <c r="H36" s="44"/>
      <c r="I36" s="44"/>
    </row>
    <row r="37" spans="1:9" ht="59.25" customHeight="1">
      <c r="A37" s="42"/>
      <c r="B37" s="66"/>
      <c r="C37" s="66"/>
      <c r="D37" s="66"/>
      <c r="E37" s="44"/>
      <c r="F37" s="43"/>
      <c r="G37" s="45">
        <f>+Tabla2[[#This Row],[Viáticos]]*Tabla2[[#This Row],['# días]]</f>
        <v>0</v>
      </c>
      <c r="H37" s="44"/>
      <c r="I37" s="44"/>
    </row>
    <row r="38" spans="1:9" ht="59.25" customHeight="1">
      <c r="A38" s="42"/>
      <c r="B38" s="66"/>
      <c r="C38" s="66"/>
      <c r="D38" s="66"/>
      <c r="E38" s="44"/>
      <c r="F38" s="43"/>
      <c r="G38" s="45">
        <f>+Tabla2[[#This Row],[Viáticos]]*Tabla2[[#This Row],['# días]]</f>
        <v>0</v>
      </c>
      <c r="H38" s="44"/>
      <c r="I38" s="44"/>
    </row>
    <row r="39" spans="1:9" ht="59.25" customHeight="1">
      <c r="A39" s="42"/>
      <c r="B39" s="66"/>
      <c r="C39" s="66"/>
      <c r="D39" s="66"/>
      <c r="E39" s="44"/>
      <c r="F39" s="43"/>
      <c r="G39" s="45">
        <f>+Tabla2[[#This Row],[Viáticos]]*Tabla2[[#This Row],['# días]]</f>
        <v>0</v>
      </c>
      <c r="H39" s="45"/>
      <c r="I39" s="45"/>
    </row>
    <row r="40" spans="1:9" s="46" customFormat="1" ht="107.25" customHeight="1">
      <c r="A40" s="42"/>
      <c r="B40" s="66"/>
      <c r="C40" s="66"/>
      <c r="D40" s="66"/>
      <c r="E40" s="44"/>
      <c r="F40" s="43"/>
      <c r="G40" s="45">
        <f>+Tabla2[[#This Row],[Viáticos]]*Tabla2[[#This Row],['# días]]</f>
        <v>0</v>
      </c>
      <c r="H40" s="44"/>
      <c r="I40" s="44"/>
    </row>
    <row r="41" spans="1:9" ht="85.5" customHeight="1">
      <c r="A41" s="42"/>
      <c r="B41" s="66"/>
      <c r="C41" s="66"/>
      <c r="D41" s="66"/>
      <c r="E41" s="44"/>
      <c r="F41" s="43"/>
      <c r="G41" s="45">
        <f>+Tabla2[[#This Row],[Viáticos]]*Tabla2[[#This Row],['# días]]</f>
        <v>0</v>
      </c>
      <c r="H41" s="44"/>
      <c r="I41" s="44"/>
    </row>
    <row r="42" spans="1:9" ht="85.5" customHeight="1">
      <c r="A42" s="42"/>
      <c r="B42" s="66"/>
      <c r="C42" s="66"/>
      <c r="D42" s="66"/>
      <c r="E42" s="44"/>
      <c r="F42" s="43"/>
      <c r="G42" s="45">
        <f>+Tabla2[[#This Row],[Viáticos]]*Tabla2[[#This Row],['# días]]</f>
        <v>0</v>
      </c>
      <c r="H42" s="44"/>
      <c r="I42" s="44"/>
    </row>
    <row r="43" spans="1:9" ht="85.5" customHeight="1">
      <c r="A43" s="42"/>
      <c r="B43" s="66"/>
      <c r="C43" s="66"/>
      <c r="D43" s="66"/>
      <c r="E43" s="44"/>
      <c r="F43" s="43"/>
      <c r="G43" s="45">
        <f>+Tabla2[[#This Row],[Viáticos]]*Tabla2[[#This Row],['# días]]</f>
        <v>0</v>
      </c>
      <c r="H43" s="44"/>
      <c r="I43" s="44"/>
    </row>
    <row r="44" spans="1:9" s="46" customFormat="1" ht="81" customHeight="1">
      <c r="A44" s="42"/>
      <c r="B44" s="66"/>
      <c r="C44" s="66"/>
      <c r="D44" s="66"/>
      <c r="E44" s="44"/>
      <c r="F44" s="43"/>
      <c r="G44" s="45">
        <f>+Tabla2[[#This Row],[Viáticos]]*Tabla2[[#This Row],['# días]]</f>
        <v>0</v>
      </c>
      <c r="H44" s="44"/>
      <c r="I44" s="44"/>
    </row>
    <row r="45" spans="1:9" s="70" customFormat="1" ht="78.75" customHeight="1">
      <c r="A45" s="42"/>
      <c r="B45" s="66"/>
      <c r="C45" s="66"/>
      <c r="D45" s="66"/>
      <c r="E45" s="44"/>
      <c r="F45" s="43"/>
      <c r="G45" s="45">
        <f>+Tabla2[[#This Row],[Viáticos]]*Tabla2[[#This Row],['# días]]</f>
        <v>0</v>
      </c>
      <c r="H45" s="44"/>
      <c r="I45" s="44"/>
    </row>
    <row r="46" spans="1:9" s="70" customFormat="1" ht="87.75" customHeight="1">
      <c r="A46" s="42"/>
      <c r="B46" s="66"/>
      <c r="C46" s="66"/>
      <c r="D46" s="66"/>
      <c r="E46" s="44"/>
      <c r="F46" s="43"/>
      <c r="G46" s="45">
        <f>+Tabla2[[#This Row],[Viáticos]]*Tabla2[[#This Row],['# días]]</f>
        <v>0</v>
      </c>
      <c r="H46" s="44"/>
      <c r="I46" s="44"/>
    </row>
    <row r="47" spans="1:9" ht="87" customHeight="1">
      <c r="A47" s="42"/>
      <c r="B47" s="66"/>
      <c r="C47" s="66"/>
      <c r="D47" s="66"/>
      <c r="E47" s="44"/>
      <c r="F47" s="43"/>
      <c r="G47" s="45">
        <f>+Tabla2[[#This Row],[Viáticos]]*Tabla2[[#This Row],['# días]]</f>
        <v>0</v>
      </c>
      <c r="H47" s="44"/>
      <c r="I47" s="44"/>
    </row>
    <row r="48" spans="1:9" ht="59.25" customHeight="1">
      <c r="A48" s="42"/>
      <c r="B48" s="66"/>
      <c r="C48" s="66"/>
      <c r="D48" s="66"/>
      <c r="E48" s="44"/>
      <c r="F48" s="43"/>
      <c r="G48" s="45">
        <f>+Tabla2[[#This Row],[Viáticos]]*Tabla2[[#This Row],['# días]]</f>
        <v>0</v>
      </c>
      <c r="H48" s="44"/>
      <c r="I48" s="44"/>
    </row>
    <row r="49" spans="1:9" ht="78" customHeight="1">
      <c r="A49" s="42"/>
      <c r="B49" s="66"/>
      <c r="C49" s="66"/>
      <c r="D49" s="66"/>
      <c r="E49" s="44"/>
      <c r="F49" s="43"/>
      <c r="G49" s="45">
        <f>+Tabla2[[#This Row],[Viáticos]]*Tabla2[[#This Row],['# días]]</f>
        <v>0</v>
      </c>
      <c r="H49" s="44"/>
      <c r="I49" s="44"/>
    </row>
    <row r="50" spans="1:9" ht="78" customHeight="1">
      <c r="A50" s="42"/>
      <c r="B50" s="66"/>
      <c r="C50" s="66"/>
      <c r="D50" s="66"/>
      <c r="E50" s="44"/>
      <c r="F50" s="43"/>
      <c r="G50" s="45">
        <f>+Tabla2[[#This Row],[Viáticos]]*Tabla2[[#This Row],['# días]]</f>
        <v>0</v>
      </c>
      <c r="H50" s="44"/>
      <c r="I50" s="44"/>
    </row>
    <row r="51" spans="1:9" ht="78" customHeight="1">
      <c r="A51" s="42"/>
      <c r="B51" s="66"/>
      <c r="C51" s="66"/>
      <c r="D51" s="66"/>
      <c r="E51" s="44"/>
      <c r="F51" s="43"/>
      <c r="G51" s="45">
        <f>+Tabla2[[#This Row],[Viáticos]]*Tabla2[[#This Row],['# días]]</f>
        <v>0</v>
      </c>
      <c r="H51" s="44"/>
      <c r="I51" s="44"/>
    </row>
    <row r="52" spans="1:9" ht="90" customHeight="1">
      <c r="A52" s="42"/>
      <c r="B52" s="66"/>
      <c r="C52" s="66"/>
      <c r="D52" s="66"/>
      <c r="E52" s="44"/>
      <c r="F52" s="43"/>
      <c r="G52" s="45">
        <f>+Tabla2[[#This Row],[Viáticos]]*Tabla2[[#This Row],['# días]]</f>
        <v>0</v>
      </c>
      <c r="H52" s="44"/>
      <c r="I52" s="44"/>
    </row>
    <row r="53" spans="1:9" ht="87" customHeight="1">
      <c r="A53" s="42"/>
      <c r="B53" s="66"/>
      <c r="C53" s="66"/>
      <c r="D53" s="66"/>
      <c r="E53" s="44"/>
      <c r="F53" s="43"/>
      <c r="G53" s="45">
        <f>+Tabla2[[#This Row],[Viáticos]]*Tabla2[[#This Row],['# días]]</f>
        <v>0</v>
      </c>
      <c r="H53" s="44"/>
      <c r="I53" s="44"/>
    </row>
    <row r="54" spans="1:9" ht="75.75" customHeight="1">
      <c r="A54" s="42"/>
      <c r="B54" s="66"/>
      <c r="C54" s="66"/>
      <c r="D54" s="66"/>
      <c r="E54" s="44"/>
      <c r="F54" s="43"/>
      <c r="G54" s="45">
        <f>+Tabla2[[#This Row],[Viáticos]]*Tabla2[[#This Row],['# días]]</f>
        <v>0</v>
      </c>
      <c r="H54" s="44"/>
      <c r="I54" s="44"/>
    </row>
    <row r="55" spans="1:9" ht="81.75" customHeight="1">
      <c r="A55" s="42"/>
      <c r="B55" s="66"/>
      <c r="C55" s="66"/>
      <c r="D55" s="66"/>
      <c r="E55" s="44"/>
      <c r="F55" s="43"/>
      <c r="G55" s="45">
        <f>+Tabla2[[#This Row],[Viáticos]]*Tabla2[[#This Row],['# días]]</f>
        <v>0</v>
      </c>
      <c r="H55" s="44"/>
      <c r="I55" s="44"/>
    </row>
    <row r="56" spans="1:9" ht="99.75" customHeight="1">
      <c r="A56" s="42"/>
      <c r="B56" s="66"/>
      <c r="C56" s="66"/>
      <c r="D56" s="66"/>
      <c r="E56" s="44"/>
      <c r="F56" s="43"/>
      <c r="G56" s="45">
        <f>+Tabla2[[#This Row],[Viáticos]]*Tabla2[[#This Row],['# días]]</f>
        <v>0</v>
      </c>
      <c r="H56" s="44"/>
      <c r="I56" s="44"/>
    </row>
    <row r="57" spans="1:9" ht="101.25" customHeight="1">
      <c r="A57" s="42"/>
      <c r="B57" s="66"/>
      <c r="C57" s="66"/>
      <c r="D57" s="66"/>
      <c r="E57" s="44"/>
      <c r="F57" s="43"/>
      <c r="G57" s="45">
        <f>+Tabla2[[#This Row],[Viáticos]]*Tabla2[[#This Row],['# días]]</f>
        <v>0</v>
      </c>
      <c r="H57" s="44"/>
      <c r="I57" s="44"/>
    </row>
    <row r="58" spans="1:9" ht="75" customHeight="1">
      <c r="A58" s="42"/>
      <c r="B58" s="66"/>
      <c r="C58" s="66"/>
      <c r="D58" s="66"/>
      <c r="E58" s="44"/>
      <c r="F58" s="43"/>
      <c r="G58" s="45">
        <f>+Tabla2[[#This Row],[Viáticos]]*Tabla2[[#This Row],['# días]]</f>
        <v>0</v>
      </c>
      <c r="H58" s="44"/>
      <c r="I58" s="44"/>
    </row>
    <row r="59" spans="1:9" s="47" customFormat="1" ht="90.75" customHeight="1">
      <c r="A59" s="42"/>
      <c r="B59" s="66"/>
      <c r="C59" s="66"/>
      <c r="D59" s="66"/>
      <c r="E59" s="44"/>
      <c r="F59" s="43"/>
      <c r="G59" s="45">
        <f>+Tabla2[[#This Row],[Viáticos]]*Tabla2[[#This Row],['# días]]</f>
        <v>0</v>
      </c>
      <c r="H59" s="44"/>
      <c r="I59" s="44"/>
    </row>
    <row r="60" spans="1:9" ht="90.75" customHeight="1">
      <c r="A60" s="42"/>
      <c r="B60" s="66"/>
      <c r="C60" s="66"/>
      <c r="D60" s="66"/>
      <c r="E60" s="44"/>
      <c r="F60" s="43"/>
      <c r="G60" s="45">
        <f>+Tabla2[[#This Row],[Viáticos]]*Tabla2[[#This Row],['# días]]</f>
        <v>0</v>
      </c>
      <c r="H60" s="44"/>
      <c r="I60" s="44"/>
    </row>
    <row r="61" spans="1:9" ht="90.75" customHeight="1">
      <c r="A61" s="42"/>
      <c r="B61" s="66"/>
      <c r="C61" s="66"/>
      <c r="D61" s="66"/>
      <c r="E61" s="44"/>
      <c r="F61" s="43"/>
      <c r="G61" s="45">
        <f>+Tabla2[[#This Row],[Viáticos]]*Tabla2[[#This Row],['# días]]</f>
        <v>0</v>
      </c>
      <c r="H61" s="44"/>
      <c r="I61" s="44"/>
    </row>
    <row r="62" spans="1:9" ht="90.75" customHeight="1">
      <c r="A62" s="42"/>
      <c r="B62" s="66"/>
      <c r="C62" s="66"/>
      <c r="D62" s="66"/>
      <c r="E62" s="44"/>
      <c r="F62" s="43"/>
      <c r="G62" s="45">
        <f>+Tabla2[[#This Row],[Viáticos]]*Tabla2[[#This Row],['# días]]</f>
        <v>0</v>
      </c>
      <c r="H62" s="44"/>
      <c r="I62" s="44"/>
    </row>
    <row r="63" spans="1:9" ht="72.75" customHeight="1">
      <c r="A63" s="42"/>
      <c r="B63" s="66"/>
      <c r="C63" s="66"/>
      <c r="D63" s="66"/>
      <c r="E63" s="44"/>
      <c r="F63" s="43"/>
      <c r="G63" s="45">
        <f>+Tabla2[[#This Row],[Viáticos]]*Tabla2[[#This Row],['# días]]</f>
        <v>0</v>
      </c>
      <c r="H63" s="44"/>
      <c r="I63" s="44"/>
    </row>
    <row r="64" spans="1:9" ht="90.75" customHeight="1">
      <c r="A64" s="42"/>
      <c r="B64" s="66"/>
      <c r="C64" s="66"/>
      <c r="D64" s="66"/>
      <c r="E64" s="44"/>
      <c r="F64" s="43"/>
      <c r="G64" s="45">
        <f>+Tabla2[[#This Row],[Viáticos]]*Tabla2[[#This Row],['# días]]</f>
        <v>0</v>
      </c>
      <c r="H64" s="44"/>
      <c r="I64" s="44"/>
    </row>
    <row r="65" spans="1:9" ht="94.5" customHeight="1">
      <c r="A65" s="42"/>
      <c r="B65" s="66"/>
      <c r="C65" s="66"/>
      <c r="D65" s="66"/>
      <c r="E65" s="44"/>
      <c r="F65" s="43"/>
      <c r="G65" s="45">
        <f>+Tabla2[[#This Row],[Viáticos]]*Tabla2[[#This Row],['# días]]</f>
        <v>0</v>
      </c>
      <c r="H65" s="44"/>
      <c r="I65" s="44"/>
    </row>
    <row r="66" spans="1:9" ht="88.5" customHeight="1">
      <c r="A66" s="42"/>
      <c r="B66" s="66"/>
      <c r="C66" s="66"/>
      <c r="D66" s="66"/>
      <c r="E66" s="44"/>
      <c r="F66" s="43"/>
      <c r="G66" s="45">
        <f>+Tabla2[[#This Row],[Viáticos]]*Tabla2[[#This Row],['# días]]</f>
        <v>0</v>
      </c>
      <c r="H66" s="44"/>
      <c r="I66" s="44"/>
    </row>
    <row r="67" spans="1:9" ht="79.5" customHeight="1">
      <c r="A67" s="42"/>
      <c r="B67" s="66"/>
      <c r="C67" s="66"/>
      <c r="D67" s="66"/>
      <c r="E67" s="44"/>
      <c r="F67" s="43"/>
      <c r="G67" s="45">
        <f>+Tabla2[[#This Row],[Viáticos]]*Tabla2[[#This Row],['# días]]</f>
        <v>0</v>
      </c>
      <c r="H67" s="44"/>
      <c r="I67" s="44"/>
    </row>
    <row r="68" spans="1:9" ht="114.75" customHeight="1">
      <c r="A68" s="42"/>
      <c r="B68" s="66"/>
      <c r="C68" s="66"/>
      <c r="D68" s="66"/>
      <c r="E68" s="44"/>
      <c r="F68" s="43"/>
      <c r="G68" s="45">
        <f>+Tabla2[[#This Row],[Viáticos]]*Tabla2[[#This Row],['# días]]</f>
        <v>0</v>
      </c>
      <c r="H68" s="44"/>
      <c r="I68" s="44"/>
    </row>
    <row r="69" spans="1:9" ht="93.75" customHeight="1">
      <c r="A69" s="42"/>
      <c r="B69" s="66"/>
      <c r="C69" s="66"/>
      <c r="D69" s="66"/>
      <c r="E69" s="44"/>
      <c r="F69" s="43"/>
      <c r="G69" s="45">
        <f>+Tabla2[[#This Row],[Viáticos]]*Tabla2[[#This Row],['# días]]</f>
        <v>0</v>
      </c>
      <c r="H69" s="44"/>
      <c r="I69" s="44"/>
    </row>
    <row r="70" spans="1:9" ht="99.75" customHeight="1">
      <c r="A70" s="42"/>
      <c r="B70" s="66"/>
      <c r="C70" s="66"/>
      <c r="D70" s="66"/>
      <c r="E70" s="44"/>
      <c r="F70" s="43"/>
      <c r="G70" s="45">
        <f>+Tabla2[[#This Row],[Viáticos]]*Tabla2[[#This Row],['# días]]</f>
        <v>0</v>
      </c>
      <c r="H70" s="44"/>
      <c r="I70" s="44"/>
    </row>
    <row r="71" spans="1:9" ht="113.25" customHeight="1">
      <c r="A71" s="42"/>
      <c r="B71" s="66"/>
      <c r="C71" s="66"/>
      <c r="D71" s="66"/>
      <c r="E71" s="44"/>
      <c r="F71" s="43"/>
      <c r="G71" s="45">
        <f>+Tabla2[[#This Row],[Viáticos]]*Tabla2[[#This Row],['# días]]</f>
        <v>0</v>
      </c>
      <c r="H71" s="44"/>
      <c r="I71" s="44"/>
    </row>
    <row r="72" spans="1:9" ht="102" customHeight="1">
      <c r="A72" s="42"/>
      <c r="B72" s="66"/>
      <c r="C72" s="66"/>
      <c r="D72" s="66"/>
      <c r="E72" s="44"/>
      <c r="F72" s="43"/>
      <c r="G72" s="45">
        <f>+Tabla2[[#This Row],[Viáticos]]*Tabla2[[#This Row],['# días]]</f>
        <v>0</v>
      </c>
      <c r="H72" s="44"/>
      <c r="I72" s="44"/>
    </row>
    <row r="73" spans="1:9" ht="110.25" customHeight="1">
      <c r="A73" s="42"/>
      <c r="B73" s="66"/>
      <c r="C73" s="66"/>
      <c r="D73" s="66"/>
      <c r="E73" s="44"/>
      <c r="F73" s="43"/>
      <c r="G73" s="45">
        <f>+Tabla2[[#This Row],[Viáticos]]*Tabla2[[#This Row],['# días]]</f>
        <v>0</v>
      </c>
      <c r="H73" s="44"/>
      <c r="I73" s="44"/>
    </row>
    <row r="74" spans="1:9" ht="138" customHeight="1">
      <c r="A74" s="42"/>
      <c r="B74" s="66"/>
      <c r="C74" s="66"/>
      <c r="D74" s="66"/>
      <c r="E74" s="44"/>
      <c r="F74" s="43"/>
      <c r="G74" s="45">
        <f>+Tabla2[[#This Row],[Viáticos]]*Tabla2[[#This Row],['# días]]</f>
        <v>0</v>
      </c>
      <c r="H74" s="44"/>
      <c r="I74" s="44"/>
    </row>
    <row r="75" spans="1:9" ht="100.5" customHeight="1">
      <c r="A75" s="42"/>
      <c r="B75" s="66"/>
      <c r="C75" s="66"/>
      <c r="D75" s="66"/>
      <c r="E75" s="44"/>
      <c r="F75" s="43"/>
      <c r="G75" s="45">
        <f>+Tabla2[[#This Row],[Viáticos]]*Tabla2[[#This Row],['# días]]</f>
        <v>0</v>
      </c>
      <c r="H75" s="44"/>
      <c r="I75" s="44"/>
    </row>
    <row r="76" spans="1:9" ht="104.25" customHeight="1">
      <c r="A76" s="42"/>
      <c r="B76" s="66"/>
      <c r="C76" s="66"/>
      <c r="D76" s="66"/>
      <c r="E76" s="44"/>
      <c r="F76" s="43"/>
      <c r="G76" s="45">
        <f>+Tabla2[[#This Row],[Viáticos]]*Tabla2[[#This Row],['# días]]</f>
        <v>0</v>
      </c>
      <c r="H76" s="44"/>
      <c r="I76" s="44"/>
    </row>
    <row r="77" spans="1:9" ht="102" customHeight="1">
      <c r="A77" s="42"/>
      <c r="B77" s="66"/>
      <c r="C77" s="66"/>
      <c r="D77" s="66"/>
      <c r="E77" s="44"/>
      <c r="F77" s="43"/>
      <c r="G77" s="45">
        <f>+Tabla2[[#This Row],[Viáticos]]*Tabla2[[#This Row],['# días]]</f>
        <v>0</v>
      </c>
      <c r="H77" s="44"/>
      <c r="I77" s="44"/>
    </row>
    <row r="78" spans="1:9" ht="114" customHeight="1">
      <c r="A78" s="42"/>
      <c r="B78" s="66"/>
      <c r="C78" s="66"/>
      <c r="D78" s="66"/>
      <c r="E78" s="44"/>
      <c r="F78" s="43"/>
      <c r="G78" s="45">
        <f>+Tabla2[[#This Row],[Viáticos]]*Tabla2[[#This Row],['# días]]</f>
        <v>0</v>
      </c>
      <c r="H78" s="44"/>
      <c r="I78" s="44"/>
    </row>
    <row r="79" spans="1:9" ht="138" customHeight="1">
      <c r="A79" s="42"/>
      <c r="B79" s="66"/>
      <c r="C79" s="66"/>
      <c r="D79" s="66"/>
      <c r="E79" s="44"/>
      <c r="F79" s="43"/>
      <c r="G79" s="45">
        <f>+Tabla2[[#This Row],[Viáticos]]*Tabla2[[#This Row],['# días]]</f>
        <v>0</v>
      </c>
      <c r="H79" s="44"/>
      <c r="I79" s="44"/>
    </row>
    <row r="80" spans="1:9" ht="113.25" customHeight="1">
      <c r="A80" s="42"/>
      <c r="B80" s="66"/>
      <c r="C80" s="66"/>
      <c r="D80" s="66"/>
      <c r="E80" s="44"/>
      <c r="F80" s="43"/>
      <c r="G80" s="45">
        <f>+Tabla2[[#This Row],[Viáticos]]*Tabla2[[#This Row],['# días]]</f>
        <v>0</v>
      </c>
      <c r="H80" s="44"/>
      <c r="I80" s="44"/>
    </row>
    <row r="81" spans="1:9" ht="114" customHeight="1">
      <c r="A81" s="42"/>
      <c r="B81" s="66"/>
      <c r="C81" s="66"/>
      <c r="D81" s="66"/>
      <c r="E81" s="44"/>
      <c r="F81" s="43"/>
      <c r="G81" s="45">
        <f>+Tabla2[[#This Row],[Viáticos]]*Tabla2[[#This Row],['# días]]</f>
        <v>0</v>
      </c>
      <c r="H81" s="44"/>
      <c r="I81" s="44"/>
    </row>
    <row r="82" spans="1:9" ht="110.25" customHeight="1">
      <c r="A82" s="42"/>
      <c r="B82" s="66"/>
      <c r="C82" s="66"/>
      <c r="D82" s="66"/>
      <c r="E82" s="44"/>
      <c r="F82" s="43"/>
      <c r="G82" s="45">
        <f>+Tabla2[[#This Row],[Viáticos]]*Tabla2[[#This Row],['# días]]</f>
        <v>0</v>
      </c>
      <c r="H82" s="44"/>
      <c r="I82" s="44"/>
    </row>
    <row r="83" spans="1:9" ht="110.25" customHeight="1">
      <c r="A83" s="42"/>
      <c r="B83" s="66"/>
      <c r="C83" s="66"/>
      <c r="D83" s="66"/>
      <c r="E83" s="44"/>
      <c r="F83" s="43"/>
      <c r="G83" s="45">
        <f>+Tabla2[[#This Row],[Viáticos]]*Tabla2[[#This Row],['# días]]</f>
        <v>0</v>
      </c>
      <c r="H83" s="44"/>
      <c r="I83" s="44"/>
    </row>
    <row r="84" spans="1:9" ht="110.25" customHeight="1">
      <c r="A84" s="42"/>
      <c r="B84" s="66"/>
      <c r="C84" s="66"/>
      <c r="D84" s="66"/>
      <c r="E84" s="44"/>
      <c r="F84" s="43"/>
      <c r="G84" s="45">
        <f>+Tabla2[[#This Row],[Viáticos]]*Tabla2[[#This Row],['# días]]</f>
        <v>0</v>
      </c>
      <c r="H84" s="44"/>
      <c r="I84" s="44"/>
    </row>
    <row r="85" spans="1:9" ht="114" customHeight="1">
      <c r="A85" s="42"/>
      <c r="B85" s="66"/>
      <c r="C85" s="66"/>
      <c r="D85" s="66"/>
      <c r="E85" s="44"/>
      <c r="F85" s="43"/>
      <c r="G85" s="45">
        <f>+Tabla2[[#This Row],[Viáticos]]*Tabla2[[#This Row],['# días]]</f>
        <v>0</v>
      </c>
      <c r="H85" s="44"/>
      <c r="I85" s="44"/>
    </row>
    <row r="86" spans="1:9" ht="117" customHeight="1">
      <c r="A86" s="42"/>
      <c r="B86" s="66"/>
      <c r="C86" s="66"/>
      <c r="D86" s="66"/>
      <c r="E86" s="44"/>
      <c r="F86" s="43"/>
      <c r="G86" s="45">
        <f>+Tabla2[[#This Row],[Viáticos]]*Tabla2[[#This Row],['# días]]</f>
        <v>0</v>
      </c>
      <c r="H86" s="44"/>
      <c r="I86" s="44"/>
    </row>
    <row r="87" spans="1:9" ht="105.75" customHeight="1">
      <c r="A87" s="42"/>
      <c r="B87" s="66"/>
      <c r="C87" s="66"/>
      <c r="D87" s="66"/>
      <c r="E87" s="44"/>
      <c r="F87" s="43"/>
      <c r="G87" s="45">
        <f>+Tabla2[[#This Row],[Viáticos]]*Tabla2[[#This Row],['# días]]</f>
        <v>0</v>
      </c>
      <c r="H87" s="44"/>
      <c r="I87" s="44"/>
    </row>
    <row r="88" spans="1:9" ht="105.75" customHeight="1">
      <c r="A88" s="42"/>
      <c r="B88" s="66"/>
      <c r="C88" s="66"/>
      <c r="D88" s="66"/>
      <c r="E88" s="44"/>
      <c r="F88" s="43"/>
      <c r="G88" s="45">
        <f>+Tabla2[[#This Row],[Viáticos]]*Tabla2[[#This Row],['# días]]</f>
        <v>0</v>
      </c>
      <c r="H88" s="44"/>
      <c r="I88" s="44"/>
    </row>
    <row r="89" spans="1:9" ht="105.75" customHeight="1">
      <c r="A89" s="42"/>
      <c r="B89" s="66"/>
      <c r="C89" s="66"/>
      <c r="D89" s="66"/>
      <c r="E89" s="44"/>
      <c r="F89" s="43"/>
      <c r="G89" s="45">
        <f>+Tabla2[[#This Row],[Viáticos]]*Tabla2[[#This Row],['# días]]</f>
        <v>0</v>
      </c>
      <c r="H89" s="44"/>
      <c r="I89" s="44"/>
    </row>
    <row r="90" spans="1:9" ht="106.5" customHeight="1">
      <c r="A90" s="42"/>
      <c r="B90" s="66"/>
      <c r="C90" s="66"/>
      <c r="D90" s="66"/>
      <c r="E90" s="44"/>
      <c r="F90" s="43"/>
      <c r="G90" s="45">
        <f>+Tabla2[[#This Row],[Viáticos]]*Tabla2[[#This Row],['# días]]</f>
        <v>0</v>
      </c>
      <c r="H90" s="44"/>
      <c r="I90" s="44"/>
    </row>
    <row r="91" spans="1:9" ht="55.5" customHeight="1">
      <c r="A91" s="42"/>
      <c r="B91" s="66"/>
      <c r="C91" s="66"/>
      <c r="D91" s="66"/>
      <c r="E91" s="44"/>
      <c r="F91" s="43"/>
      <c r="G91" s="45">
        <f>+Tabla2[[#This Row],[Viáticos]]*Tabla2[[#This Row],['# días]]</f>
        <v>0</v>
      </c>
      <c r="H91" s="45"/>
      <c r="I91" s="45"/>
    </row>
    <row r="92" spans="1:9" ht="55.5" customHeight="1">
      <c r="A92" s="42"/>
      <c r="B92" s="66"/>
      <c r="C92" s="66"/>
      <c r="D92" s="66"/>
      <c r="E92" s="44"/>
      <c r="F92" s="43"/>
      <c r="G92" s="45">
        <f>+Tabla2[[#This Row],[Viáticos]]*Tabla2[[#This Row],['# días]]</f>
        <v>0</v>
      </c>
      <c r="H92" s="44"/>
      <c r="I92" s="44"/>
    </row>
    <row r="93" spans="1:9" ht="55.5" customHeight="1">
      <c r="A93" s="42"/>
      <c r="B93" s="66"/>
      <c r="C93" s="66"/>
      <c r="D93" s="66"/>
      <c r="E93" s="44"/>
      <c r="F93" s="43"/>
      <c r="G93" s="45">
        <f>+Tabla2[[#This Row],[Viáticos]]*Tabla2[[#This Row],['# días]]</f>
        <v>0</v>
      </c>
      <c r="H93" s="44"/>
      <c r="I93" s="44"/>
    </row>
    <row r="94" spans="1:9" ht="55.5" customHeight="1">
      <c r="A94" s="42"/>
      <c r="B94" s="66"/>
      <c r="C94" s="66"/>
      <c r="D94" s="66"/>
      <c r="E94" s="44"/>
      <c r="F94" s="43"/>
      <c r="G94" s="45">
        <f>+Tabla2[[#This Row],[Viáticos]]*Tabla2[[#This Row],['# días]]</f>
        <v>0</v>
      </c>
      <c r="H94" s="44"/>
      <c r="I94" s="44"/>
    </row>
    <row r="95" spans="1:9" ht="55.5" customHeight="1">
      <c r="A95" s="42"/>
      <c r="B95" s="66"/>
      <c r="C95" s="66"/>
      <c r="D95" s="66"/>
      <c r="E95" s="44"/>
      <c r="F95" s="43"/>
      <c r="G95" s="45">
        <f>+Tabla2[[#This Row],[Viáticos]]*Tabla2[[#This Row],['# días]]</f>
        <v>0</v>
      </c>
      <c r="H95" s="44"/>
      <c r="I95" s="44"/>
    </row>
    <row r="96" spans="1:9" ht="55.5" customHeight="1">
      <c r="A96" s="42"/>
      <c r="B96" s="66"/>
      <c r="C96" s="66"/>
      <c r="D96" s="66"/>
      <c r="E96" s="44"/>
      <c r="F96" s="43"/>
      <c r="G96" s="45">
        <f>+Tabla2[[#This Row],[Viáticos]]*Tabla2[[#This Row],['# días]]</f>
        <v>0</v>
      </c>
      <c r="H96" s="44"/>
      <c r="I96" s="44"/>
    </row>
    <row r="97" spans="1:9" ht="55.5" customHeight="1">
      <c r="A97" s="42"/>
      <c r="B97" s="66"/>
      <c r="C97" s="66"/>
      <c r="D97" s="66"/>
      <c r="E97" s="44"/>
      <c r="F97" s="43"/>
      <c r="G97" s="45">
        <f>+Tabla2[[#This Row],[Viáticos]]*Tabla2[[#This Row],['# días]]</f>
        <v>0</v>
      </c>
      <c r="H97" s="44"/>
      <c r="I97" s="44"/>
    </row>
    <row r="98" spans="1:9" ht="33" customHeight="1">
      <c r="A98" s="42"/>
      <c r="B98" s="66"/>
      <c r="C98" s="66"/>
      <c r="D98" s="66"/>
      <c r="E98" s="44"/>
      <c r="F98" s="43"/>
      <c r="G98" s="45">
        <f>+Tabla2[[#This Row],[Viáticos]]*Tabla2[[#This Row],['# días]]</f>
        <v>0</v>
      </c>
      <c r="H98" s="45"/>
      <c r="I98" s="45"/>
    </row>
    <row r="99" spans="1:9" ht="31.5" customHeight="1">
      <c r="A99" s="90"/>
      <c r="B99" s="91"/>
      <c r="C99" s="91"/>
      <c r="D99" s="91"/>
      <c r="E99" s="92"/>
      <c r="F99" s="93"/>
      <c r="G99" s="94">
        <f>+Tabla2[[#This Row],[Viáticos]]*Tabla2[[#This Row],['# días]]</f>
        <v>0</v>
      </c>
      <c r="H99" s="92"/>
      <c r="I99" s="92"/>
    </row>
    <row r="100" spans="1:9">
      <c r="E100" s="71"/>
      <c r="G100" s="72"/>
      <c r="H100" s="71"/>
      <c r="I100" s="71"/>
    </row>
  </sheetData>
  <dataValidations count="1">
    <dataValidation type="list" allowBlank="1" showInputMessage="1" showErrorMessage="1" sqref="A2:A99" xr:uid="{00000000-0002-0000-0700-000000000000}">
      <formula1>metas</formula1>
    </dataValidation>
  </dataValidations>
  <pageMargins left="0.7" right="0.7" top="0.75" bottom="0.75" header="0.3" footer="0.3"/>
  <pageSetup scale="39"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0"/>
  <sheetViews>
    <sheetView zoomScale="70" zoomScaleNormal="70" zoomScaleSheetLayoutView="160" workbookViewId="0">
      <selection activeCell="C18" sqref="C18"/>
    </sheetView>
  </sheetViews>
  <sheetFormatPr baseColWidth="10" defaultColWidth="11.5703125" defaultRowHeight="15"/>
  <cols>
    <col min="1" max="2" width="19.140625" style="58" customWidth="1"/>
    <col min="3" max="9" width="19.140625" style="31" customWidth="1"/>
    <col min="10" max="12" width="19.140625" customWidth="1"/>
    <col min="13" max="14" width="19.140625" style="31" customWidth="1"/>
    <col min="17" max="17" width="13" bestFit="1" customWidth="1"/>
    <col min="18" max="18" width="14.5703125" bestFit="1" customWidth="1"/>
  </cols>
  <sheetData>
    <row r="1" spans="1:18" s="100" customFormat="1" ht="87" customHeight="1">
      <c r="A1" s="99" t="s">
        <v>1002</v>
      </c>
      <c r="B1" s="99" t="s">
        <v>1011</v>
      </c>
      <c r="C1" s="99" t="s">
        <v>1012</v>
      </c>
      <c r="D1" s="99" t="s">
        <v>1013</v>
      </c>
      <c r="E1" s="99" t="s">
        <v>1014</v>
      </c>
      <c r="F1" s="99" t="s">
        <v>1015</v>
      </c>
      <c r="G1" s="99" t="s">
        <v>1016</v>
      </c>
      <c r="H1" s="99" t="s">
        <v>1017</v>
      </c>
      <c r="I1" s="99" t="s">
        <v>1018</v>
      </c>
      <c r="J1" s="99" t="s">
        <v>1019</v>
      </c>
      <c r="K1" s="99" t="s">
        <v>1020</v>
      </c>
      <c r="L1" s="99" t="s">
        <v>1021</v>
      </c>
      <c r="M1" s="99" t="s">
        <v>1022</v>
      </c>
      <c r="N1" s="99" t="s">
        <v>1023</v>
      </c>
    </row>
    <row r="2" spans="1:18" s="46" customFormat="1">
      <c r="A2" s="33"/>
      <c r="B2" s="66"/>
      <c r="C2" s="43"/>
      <c r="D2" s="43"/>
      <c r="E2" s="43"/>
      <c r="F2" s="44">
        <f>+D2*E2</f>
        <v>0</v>
      </c>
      <c r="G2" s="44"/>
      <c r="H2" s="44"/>
      <c r="I2" s="67">
        <f>+G2*H2</f>
        <v>0</v>
      </c>
      <c r="J2" s="65"/>
      <c r="K2" s="65"/>
      <c r="L2" s="69">
        <f>+I2+K2</f>
        <v>0</v>
      </c>
      <c r="M2" s="65"/>
      <c r="N2" s="43"/>
    </row>
    <row r="3" spans="1:18" s="46" customFormat="1">
      <c r="A3" s="33"/>
      <c r="B3" s="66"/>
      <c r="C3" s="43"/>
      <c r="D3" s="43"/>
      <c r="E3" s="43"/>
      <c r="F3" s="44">
        <f t="shared" ref="F3:F19" si="0">+D3*E3</f>
        <v>0</v>
      </c>
      <c r="G3" s="43"/>
      <c r="H3" s="43"/>
      <c r="I3" s="67">
        <f t="shared" ref="I3:I19" si="1">+G3*H3</f>
        <v>0</v>
      </c>
      <c r="J3" s="65"/>
      <c r="K3" s="65"/>
      <c r="L3" s="69">
        <f t="shared" ref="L3:L19" si="2">+I3+K3</f>
        <v>0</v>
      </c>
      <c r="M3" s="65"/>
      <c r="N3" s="43"/>
      <c r="Q3" s="68"/>
    </row>
    <row r="4" spans="1:18" s="47" customFormat="1">
      <c r="A4" s="33"/>
      <c r="B4" s="66"/>
      <c r="C4" s="43"/>
      <c r="D4" s="43"/>
      <c r="E4" s="43"/>
      <c r="F4" s="44">
        <f t="shared" si="0"/>
        <v>0</v>
      </c>
      <c r="G4" s="44"/>
      <c r="H4" s="44"/>
      <c r="I4" s="67">
        <f t="shared" si="1"/>
        <v>0</v>
      </c>
      <c r="J4" s="43"/>
      <c r="K4" s="44"/>
      <c r="L4" s="69">
        <f t="shared" si="2"/>
        <v>0</v>
      </c>
      <c r="M4" s="43"/>
      <c r="N4" s="43"/>
    </row>
    <row r="5" spans="1:18" s="46" customFormat="1" ht="13.5" customHeight="1">
      <c r="A5" s="33"/>
      <c r="B5" s="66"/>
      <c r="C5" s="43"/>
      <c r="D5" s="43"/>
      <c r="E5" s="43"/>
      <c r="F5" s="44">
        <f t="shared" si="0"/>
        <v>0</v>
      </c>
      <c r="G5" s="43"/>
      <c r="H5" s="43"/>
      <c r="I5" s="67">
        <f t="shared" si="1"/>
        <v>0</v>
      </c>
      <c r="J5" s="65"/>
      <c r="K5" s="65"/>
      <c r="L5" s="69">
        <f t="shared" si="2"/>
        <v>0</v>
      </c>
      <c r="M5" s="43"/>
      <c r="N5" s="43"/>
    </row>
    <row r="6" spans="1:18">
      <c r="A6" s="33"/>
      <c r="B6" s="64"/>
      <c r="C6" s="62"/>
      <c r="D6" s="62"/>
      <c r="E6" s="62"/>
      <c r="F6" s="44">
        <f t="shared" si="0"/>
        <v>0</v>
      </c>
      <c r="G6" s="62"/>
      <c r="H6" s="62"/>
      <c r="I6" s="67">
        <f t="shared" si="1"/>
        <v>0</v>
      </c>
      <c r="J6" s="63"/>
      <c r="K6" s="63"/>
      <c r="L6" s="69">
        <f t="shared" si="2"/>
        <v>0</v>
      </c>
      <c r="M6" s="62"/>
      <c r="N6" s="62"/>
    </row>
    <row r="7" spans="1:18">
      <c r="A7" s="33"/>
      <c r="B7" s="64"/>
      <c r="C7" s="62"/>
      <c r="D7" s="62"/>
      <c r="E7" s="62"/>
      <c r="F7" s="44">
        <f t="shared" si="0"/>
        <v>0</v>
      </c>
      <c r="G7" s="62"/>
      <c r="H7" s="62"/>
      <c r="I7" s="67">
        <f t="shared" si="1"/>
        <v>0</v>
      </c>
      <c r="J7" s="63"/>
      <c r="K7" s="63"/>
      <c r="L7" s="69">
        <f t="shared" si="2"/>
        <v>0</v>
      </c>
      <c r="M7" s="62"/>
      <c r="N7" s="62"/>
      <c r="R7" s="28"/>
    </row>
    <row r="8" spans="1:18">
      <c r="A8" s="33"/>
      <c r="B8" s="64"/>
      <c r="C8" s="62"/>
      <c r="D8" s="62"/>
      <c r="E8" s="62"/>
      <c r="F8" s="44">
        <f t="shared" si="0"/>
        <v>0</v>
      </c>
      <c r="G8" s="62"/>
      <c r="H8" s="62"/>
      <c r="I8" s="67">
        <f t="shared" si="1"/>
        <v>0</v>
      </c>
      <c r="J8" s="63"/>
      <c r="K8" s="63"/>
      <c r="L8" s="69">
        <f t="shared" si="2"/>
        <v>0</v>
      </c>
      <c r="M8" s="62"/>
      <c r="N8" s="62"/>
    </row>
    <row r="9" spans="1:18">
      <c r="A9" s="33"/>
      <c r="B9" s="64"/>
      <c r="C9" s="62"/>
      <c r="D9" s="62"/>
      <c r="E9" s="62"/>
      <c r="F9" s="44">
        <f t="shared" si="0"/>
        <v>0</v>
      </c>
      <c r="G9" s="62"/>
      <c r="H9" s="62"/>
      <c r="I9" s="67">
        <f t="shared" si="1"/>
        <v>0</v>
      </c>
      <c r="J9" s="63"/>
      <c r="K9" s="63"/>
      <c r="L9" s="69">
        <f t="shared" si="2"/>
        <v>0</v>
      </c>
      <c r="M9" s="62"/>
      <c r="N9" s="62"/>
    </row>
    <row r="10" spans="1:18">
      <c r="A10" s="33"/>
      <c r="B10" s="64"/>
      <c r="C10" s="62"/>
      <c r="D10" s="62"/>
      <c r="E10" s="62"/>
      <c r="F10" s="44">
        <f t="shared" si="0"/>
        <v>0</v>
      </c>
      <c r="G10" s="62"/>
      <c r="H10" s="62"/>
      <c r="I10" s="67">
        <f t="shared" si="1"/>
        <v>0</v>
      </c>
      <c r="J10" s="63"/>
      <c r="K10" s="63"/>
      <c r="L10" s="69">
        <f t="shared" si="2"/>
        <v>0</v>
      </c>
      <c r="M10" s="62"/>
      <c r="N10" s="62"/>
    </row>
    <row r="11" spans="1:18">
      <c r="A11" s="33"/>
      <c r="B11" s="64"/>
      <c r="C11" s="62"/>
      <c r="D11" s="62"/>
      <c r="E11" s="62"/>
      <c r="F11" s="44">
        <f t="shared" si="0"/>
        <v>0</v>
      </c>
      <c r="G11" s="62"/>
      <c r="H11" s="62"/>
      <c r="I11" s="67">
        <f t="shared" si="1"/>
        <v>0</v>
      </c>
      <c r="J11" s="63"/>
      <c r="K11" s="63"/>
      <c r="L11" s="69">
        <f t="shared" si="2"/>
        <v>0</v>
      </c>
      <c r="M11" s="62"/>
      <c r="N11" s="62"/>
    </row>
    <row r="12" spans="1:18">
      <c r="A12" s="33"/>
      <c r="B12" s="64"/>
      <c r="C12" s="62"/>
      <c r="D12" s="62"/>
      <c r="E12" s="62"/>
      <c r="F12" s="44">
        <f t="shared" si="0"/>
        <v>0</v>
      </c>
      <c r="G12" s="62"/>
      <c r="H12" s="62"/>
      <c r="I12" s="67">
        <f t="shared" si="1"/>
        <v>0</v>
      </c>
      <c r="J12" s="63"/>
      <c r="K12" s="63"/>
      <c r="L12" s="69">
        <f t="shared" si="2"/>
        <v>0</v>
      </c>
      <c r="M12" s="62"/>
      <c r="N12" s="62"/>
    </row>
    <row r="13" spans="1:18">
      <c r="A13" s="33"/>
      <c r="B13" s="64"/>
      <c r="C13" s="62"/>
      <c r="D13" s="62"/>
      <c r="E13" s="62"/>
      <c r="F13" s="44">
        <f t="shared" si="0"/>
        <v>0</v>
      </c>
      <c r="G13" s="62"/>
      <c r="H13" s="62"/>
      <c r="I13" s="67">
        <f t="shared" si="1"/>
        <v>0</v>
      </c>
      <c r="J13" s="63"/>
      <c r="K13" s="63"/>
      <c r="L13" s="69">
        <f t="shared" si="2"/>
        <v>0</v>
      </c>
      <c r="M13" s="62"/>
      <c r="N13" s="62"/>
    </row>
    <row r="14" spans="1:18">
      <c r="A14" s="33"/>
      <c r="B14" s="64"/>
      <c r="C14" s="62"/>
      <c r="D14" s="62"/>
      <c r="E14" s="62"/>
      <c r="F14" s="44">
        <f t="shared" si="0"/>
        <v>0</v>
      </c>
      <c r="G14" s="62"/>
      <c r="H14" s="62"/>
      <c r="I14" s="67">
        <f t="shared" si="1"/>
        <v>0</v>
      </c>
      <c r="J14" s="63"/>
      <c r="K14" s="63"/>
      <c r="L14" s="69">
        <f t="shared" si="2"/>
        <v>0</v>
      </c>
      <c r="M14" s="62"/>
      <c r="N14" s="62"/>
    </row>
    <row r="15" spans="1:18">
      <c r="A15" s="33"/>
      <c r="B15" s="64"/>
      <c r="C15" s="62"/>
      <c r="D15" s="62"/>
      <c r="E15" s="62"/>
      <c r="F15" s="44">
        <f t="shared" si="0"/>
        <v>0</v>
      </c>
      <c r="G15" s="62"/>
      <c r="H15" s="62"/>
      <c r="I15" s="67">
        <f t="shared" si="1"/>
        <v>0</v>
      </c>
      <c r="J15" s="63"/>
      <c r="K15" s="63"/>
      <c r="L15" s="69">
        <f t="shared" si="2"/>
        <v>0</v>
      </c>
      <c r="M15" s="62"/>
      <c r="N15" s="62"/>
    </row>
    <row r="16" spans="1:18">
      <c r="A16" s="33"/>
      <c r="B16" s="64"/>
      <c r="C16" s="62"/>
      <c r="D16" s="62"/>
      <c r="E16" s="62"/>
      <c r="F16" s="44">
        <f t="shared" si="0"/>
        <v>0</v>
      </c>
      <c r="G16" s="62"/>
      <c r="H16" s="62"/>
      <c r="I16" s="67">
        <f t="shared" si="1"/>
        <v>0</v>
      </c>
      <c r="J16" s="63"/>
      <c r="K16" s="63"/>
      <c r="L16" s="69">
        <f t="shared" si="2"/>
        <v>0</v>
      </c>
      <c r="M16" s="62"/>
      <c r="N16" s="62"/>
    </row>
    <row r="17" spans="1:14">
      <c r="A17" s="33"/>
      <c r="B17" s="64"/>
      <c r="C17" s="62"/>
      <c r="D17" s="62"/>
      <c r="E17" s="62"/>
      <c r="F17" s="44">
        <f t="shared" si="0"/>
        <v>0</v>
      </c>
      <c r="G17" s="62"/>
      <c r="H17" s="62"/>
      <c r="I17" s="67">
        <f t="shared" si="1"/>
        <v>0</v>
      </c>
      <c r="J17" s="63"/>
      <c r="K17" s="63"/>
      <c r="L17" s="69">
        <f t="shared" si="2"/>
        <v>0</v>
      </c>
      <c r="M17" s="62"/>
      <c r="N17" s="62"/>
    </row>
    <row r="18" spans="1:14">
      <c r="A18" s="33"/>
      <c r="B18" s="64"/>
      <c r="C18" s="62"/>
      <c r="D18" s="62"/>
      <c r="E18" s="62"/>
      <c r="F18" s="44">
        <f t="shared" si="0"/>
        <v>0</v>
      </c>
      <c r="G18" s="62"/>
      <c r="H18" s="62"/>
      <c r="I18" s="67">
        <f t="shared" si="1"/>
        <v>0</v>
      </c>
      <c r="J18" s="63"/>
      <c r="K18" s="63"/>
      <c r="L18" s="69">
        <f t="shared" si="2"/>
        <v>0</v>
      </c>
      <c r="M18" s="62"/>
      <c r="N18" s="62"/>
    </row>
    <row r="19" spans="1:14">
      <c r="A19" s="33"/>
      <c r="B19" s="64"/>
      <c r="C19" s="62"/>
      <c r="D19" s="62"/>
      <c r="E19" s="62"/>
      <c r="F19" s="44">
        <f t="shared" si="0"/>
        <v>0</v>
      </c>
      <c r="G19" s="62"/>
      <c r="H19" s="62"/>
      <c r="I19" s="67">
        <f t="shared" si="1"/>
        <v>0</v>
      </c>
      <c r="J19" s="63"/>
      <c r="K19" s="63"/>
      <c r="L19" s="69">
        <f t="shared" si="2"/>
        <v>0</v>
      </c>
      <c r="M19" s="62"/>
      <c r="N19" s="62"/>
    </row>
    <row r="20" spans="1:14">
      <c r="A20" s="61" t="s">
        <v>1024</v>
      </c>
      <c r="B20" s="61"/>
      <c r="C20" s="59"/>
      <c r="D20" s="59"/>
      <c r="E20" s="59"/>
      <c r="F20" s="60">
        <f>SUM(F2:F19)</f>
        <v>0</v>
      </c>
      <c r="G20" s="60"/>
      <c r="H20" s="60"/>
      <c r="I20" s="60">
        <f>SUM(I2:I19)</f>
        <v>0</v>
      </c>
      <c r="J20" s="60">
        <f>SUM(J2:J19)</f>
        <v>0</v>
      </c>
      <c r="K20" s="60">
        <f>SUM(K2:K19)</f>
        <v>0</v>
      </c>
      <c r="L20" s="60">
        <f>SUM(L2:L19)</f>
        <v>0</v>
      </c>
      <c r="M20" s="59"/>
      <c r="N20" s="59"/>
    </row>
  </sheetData>
  <dataValidations count="1">
    <dataValidation type="list" allowBlank="1" showInputMessage="1" showErrorMessage="1" sqref="A2:A19" xr:uid="{00000000-0002-0000-0800-000000000000}">
      <formula1>metas</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7" ma:contentTypeDescription="Create a new document." ma:contentTypeScope="" ma:versionID="8168d7fa03397917f5aacb57417f3c6b">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5d123a3d17f4cd91dfc173d322b028b2"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be4f576-4149-455b-a884-6cb5df46e56a" xsi:nil="true"/>
  </documentManagement>
</p:properties>
</file>

<file path=customXml/itemProps1.xml><?xml version="1.0" encoding="utf-8"?>
<ds:datastoreItem xmlns:ds="http://schemas.openxmlformats.org/officeDocument/2006/customXml" ds:itemID="{D038058B-BA11-42BD-93EE-A8EE8C999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4F322-F172-4DA9-A37D-24690BC9A6F3}">
  <ds:schemaRefs>
    <ds:schemaRef ds:uri="http://schemas.microsoft.com/sharepoint/v3/contenttype/forms"/>
  </ds:schemaRefs>
</ds:datastoreItem>
</file>

<file path=customXml/itemProps3.xml><?xml version="1.0" encoding="utf-8"?>
<ds:datastoreItem xmlns:ds="http://schemas.openxmlformats.org/officeDocument/2006/customXml" ds:itemID="{A7A3FCB1-7B0D-4BFD-BD36-FC977D430827}">
  <ds:schemaRefs>
    <ds:schemaRef ds:uri="380cf33b-f7fa-4eb8-aaac-c2471e7c383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0be4f576-4149-455b-a884-6cb5df46e56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26</vt:i4>
      </vt:variant>
    </vt:vector>
  </HeadingPairs>
  <TitlesOfParts>
    <vt:vector size="38" baseType="lpstr">
      <vt:lpstr>PLAN DE ACCIÓN</vt:lpstr>
      <vt:lpstr>METAS PLAN ESTRATEGICO</vt:lpstr>
      <vt:lpstr>ACCESIBILIDAD</vt:lpstr>
      <vt:lpstr>G INTERINST</vt:lpstr>
      <vt:lpstr>P RADIAL Y AUDIOV</vt:lpstr>
      <vt:lpstr>C CULTURAL</vt:lpstr>
      <vt:lpstr>U PRODUCTIVAS</vt:lpstr>
      <vt:lpstr>COMISIONES</vt:lpstr>
      <vt:lpstr>EVENTOS</vt:lpstr>
      <vt:lpstr>Metas cuatrenio</vt:lpstr>
      <vt:lpstr>Valor Viaticos</vt:lpstr>
      <vt:lpstr>Listas</vt:lpstr>
      <vt:lpstr>'Metas cuatrenio'!_Toc16493523</vt:lpstr>
      <vt:lpstr>'Metas cuatrenio'!_Toc16493524</vt:lpstr>
      <vt:lpstr>COMISIONES!Área_de_impresión</vt:lpstr>
      <vt:lpstr>EVENTOS!Área_de_impresión</vt:lpstr>
      <vt:lpstr>Catálogo</vt:lpstr>
      <vt:lpstr>CODIGOCPA</vt:lpstr>
      <vt:lpstr>Correo</vt:lpstr>
      <vt:lpstr>CPA</vt:lpstr>
      <vt:lpstr>DEPARTAMENTO</vt:lpstr>
      <vt:lpstr>gasto</vt:lpstr>
      <vt:lpstr>GRUPO</vt:lpstr>
      <vt:lpstr>Jefe</vt:lpstr>
      <vt:lpstr>JEFES</vt:lpstr>
      <vt:lpstr>M</vt:lpstr>
      <vt:lpstr>mes</vt:lpstr>
      <vt:lpstr>Meta</vt:lpstr>
      <vt:lpstr>MODALIDAD</vt:lpstr>
      <vt:lpstr>MODALIDADC</vt:lpstr>
      <vt:lpstr>MUNICIPIO</vt:lpstr>
      <vt:lpstr>OBJETO</vt:lpstr>
      <vt:lpstr>OBJETOG</vt:lpstr>
      <vt:lpstr>proceso</vt:lpstr>
      <vt:lpstr>Producto</vt:lpstr>
      <vt:lpstr>Proyecto2024</vt:lpstr>
      <vt:lpstr>Proyecto20242026</vt:lpstr>
      <vt:lpstr>SELECCION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Martha  Gomez</cp:lastModifiedBy>
  <cp:revision/>
  <dcterms:created xsi:type="dcterms:W3CDTF">2020-10-14T22:06:12Z</dcterms:created>
  <dcterms:modified xsi:type="dcterms:W3CDTF">2024-11-19T16:51:14Z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