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MARTHA TRABAJO 2020-2022\"/>
    </mc:Choice>
  </mc:AlternateContent>
  <xr:revisionPtr revIDLastSave="0" documentId="8_{4FE8C2CF-635B-47BB-A58B-1C345C9E8D74}" xr6:coauthVersionLast="36" xr6:coauthVersionMax="36" xr10:uidLastSave="{00000000-0000-0000-0000-000000000000}"/>
  <bookViews>
    <workbookView xWindow="0" yWindow="0" windowWidth="24000" windowHeight="9630" activeTab="2" xr2:uid="{00000000-000D-0000-FFFF-FFFF00000000}"/>
  </bookViews>
  <sheets>
    <sheet name="Mejoramiento de condiciones" sheetId="1" r:id="rId1"/>
    <sheet name="Fortalecimiento de Procesos" sheetId="2" r:id="rId2"/>
    <sheet name="PAA 2022" sheetId="3" r:id="rId3"/>
  </sheets>
  <definedNames>
    <definedName name="_xlnm.Print_Area" localSheetId="1">'Fortalecimiento de Procesos'!$A$1:$Z$40</definedName>
    <definedName name="_xlnm.Print_Area" localSheetId="0">'Mejoramiento de condiciones'!$A$1:$X$38</definedName>
    <definedName name="k" localSheetId="1">#REF!</definedName>
    <definedName name="k">#REF!</definedName>
    <definedName name="META" localSheetId="1">#REF!</definedName>
    <definedName name="MET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53" i="3" l="1"/>
  <c r="O153" i="3" s="1"/>
  <c r="Q153" i="3" s="1"/>
  <c r="V152" i="3"/>
  <c r="O152" i="3" s="1"/>
  <c r="Q152" i="3" s="1"/>
  <c r="V151" i="3"/>
  <c r="O151" i="3" s="1"/>
  <c r="Q151" i="3" s="1"/>
  <c r="V150" i="3"/>
  <c r="O150" i="3" s="1"/>
  <c r="Q150" i="3" s="1"/>
  <c r="V149" i="3"/>
  <c r="O149" i="3"/>
  <c r="Q149" i="3" s="1"/>
  <c r="V148" i="3"/>
  <c r="O148" i="3" s="1"/>
  <c r="Q148" i="3" s="1"/>
  <c r="V147" i="3"/>
  <c r="O147" i="3" s="1"/>
  <c r="Q147" i="3" s="1"/>
  <c r="V146" i="3"/>
  <c r="O146" i="3"/>
  <c r="Q146" i="3" s="1"/>
  <c r="V145" i="3"/>
  <c r="O145" i="3"/>
  <c r="Q145" i="3" s="1"/>
  <c r="V144" i="3"/>
  <c r="O144" i="3" s="1"/>
  <c r="Q144" i="3" s="1"/>
  <c r="V143" i="3"/>
  <c r="O143" i="3" s="1"/>
  <c r="Q143" i="3" s="1"/>
  <c r="V142" i="3"/>
  <c r="O142" i="3" s="1"/>
  <c r="Q142" i="3" s="1"/>
  <c r="V141" i="3"/>
  <c r="O141" i="3" s="1"/>
  <c r="Q141" i="3" s="1"/>
  <c r="V140" i="3"/>
  <c r="O140" i="3" s="1"/>
  <c r="Q140" i="3" s="1"/>
  <c r="V139" i="3"/>
  <c r="O139" i="3" s="1"/>
  <c r="Q139" i="3" s="1"/>
  <c r="V138" i="3"/>
  <c r="O138" i="3" s="1"/>
  <c r="Q138" i="3" s="1"/>
  <c r="V137" i="3"/>
  <c r="O137" i="3"/>
  <c r="Q137" i="3" s="1"/>
  <c r="V136" i="3"/>
  <c r="O136" i="3" s="1"/>
  <c r="Q136" i="3" s="1"/>
  <c r="V135" i="3"/>
  <c r="O135" i="3" s="1"/>
  <c r="Q135" i="3" s="1"/>
  <c r="V134" i="3"/>
  <c r="O134" i="3" s="1"/>
  <c r="Q134" i="3" s="1"/>
  <c r="V133" i="3"/>
  <c r="O133" i="3"/>
  <c r="Q133" i="3" s="1"/>
  <c r="V132" i="3"/>
  <c r="O132" i="3" s="1"/>
  <c r="Q132" i="3" s="1"/>
  <c r="V131" i="3"/>
  <c r="O131" i="3" s="1"/>
  <c r="Q131" i="3" s="1"/>
  <c r="V130" i="3"/>
  <c r="O130" i="3" s="1"/>
  <c r="Q130" i="3" s="1"/>
  <c r="V129" i="3"/>
  <c r="O129" i="3" s="1"/>
  <c r="Q129" i="3" s="1"/>
  <c r="V128" i="3"/>
  <c r="O128" i="3" s="1"/>
  <c r="Q128" i="3" s="1"/>
  <c r="V127" i="3"/>
  <c r="O127" i="3" s="1"/>
  <c r="Q127" i="3" s="1"/>
  <c r="V126" i="3"/>
  <c r="O126" i="3"/>
  <c r="Q126" i="3" s="1"/>
  <c r="V125" i="3"/>
  <c r="O125" i="3"/>
  <c r="Q125" i="3" s="1"/>
  <c r="V124" i="3"/>
  <c r="O124" i="3" s="1"/>
  <c r="Q124" i="3" s="1"/>
  <c r="V123" i="3"/>
  <c r="O123" i="3" s="1"/>
  <c r="Q123" i="3" s="1"/>
  <c r="V122" i="3"/>
  <c r="O122" i="3" s="1"/>
  <c r="Q122" i="3" s="1"/>
  <c r="V121" i="3"/>
  <c r="O121" i="3" s="1"/>
  <c r="Q121" i="3" s="1"/>
  <c r="V120" i="3"/>
  <c r="O120" i="3" s="1"/>
  <c r="Q120" i="3" s="1"/>
  <c r="V119" i="3"/>
  <c r="O119" i="3" s="1"/>
  <c r="Q119" i="3" s="1"/>
  <c r="V118" i="3"/>
  <c r="O118" i="3" s="1"/>
  <c r="Q118" i="3" s="1"/>
  <c r="V117" i="3"/>
  <c r="O117" i="3"/>
  <c r="Q117" i="3" s="1"/>
  <c r="V116" i="3"/>
  <c r="O116" i="3" s="1"/>
  <c r="Q116" i="3" s="1"/>
  <c r="V115" i="3"/>
  <c r="O115" i="3" s="1"/>
  <c r="Q115" i="3" s="1"/>
  <c r="V114" i="3"/>
  <c r="O114" i="3"/>
  <c r="Q114" i="3" s="1"/>
  <c r="V113" i="3"/>
  <c r="O113" i="3"/>
  <c r="Q113" i="3" s="1"/>
  <c r="V112" i="3"/>
  <c r="O112" i="3" s="1"/>
  <c r="Q112" i="3" s="1"/>
  <c r="V111" i="3"/>
  <c r="O111" i="3" s="1"/>
  <c r="Q111" i="3" s="1"/>
  <c r="V110" i="3"/>
  <c r="O110" i="3" s="1"/>
  <c r="Q110" i="3" s="1"/>
  <c r="V109" i="3"/>
  <c r="O109" i="3" s="1"/>
  <c r="Q109" i="3" s="1"/>
  <c r="V108" i="3"/>
  <c r="O108" i="3" s="1"/>
  <c r="Q108" i="3" s="1"/>
  <c r="V107" i="3"/>
  <c r="O107" i="3" s="1"/>
  <c r="Q107" i="3" s="1"/>
  <c r="V106" i="3"/>
  <c r="O106" i="3" s="1"/>
  <c r="Q106" i="3" s="1"/>
  <c r="V105" i="3"/>
  <c r="O105" i="3"/>
  <c r="Q105" i="3" s="1"/>
  <c r="V104" i="3"/>
  <c r="O104" i="3" s="1"/>
  <c r="Q104" i="3" s="1"/>
  <c r="V103" i="3"/>
  <c r="O103" i="3" s="1"/>
  <c r="Q103" i="3" s="1"/>
  <c r="V102" i="3"/>
  <c r="O102" i="3" s="1"/>
  <c r="Q102" i="3" s="1"/>
  <c r="V101" i="3"/>
  <c r="O101" i="3"/>
  <c r="Q101" i="3" s="1"/>
  <c r="V100" i="3"/>
  <c r="O100" i="3" s="1"/>
  <c r="Q100" i="3" s="1"/>
  <c r="V99" i="3"/>
  <c r="O99" i="3" s="1"/>
  <c r="Q99" i="3" s="1"/>
  <c r="V98" i="3"/>
  <c r="O98" i="3" s="1"/>
  <c r="Q98" i="3" s="1"/>
  <c r="V97" i="3"/>
  <c r="O97" i="3" s="1"/>
  <c r="Q97" i="3" s="1"/>
  <c r="V96" i="3"/>
  <c r="O96" i="3" s="1"/>
  <c r="Q96" i="3" s="1"/>
  <c r="V95" i="3"/>
  <c r="O95" i="3" s="1"/>
  <c r="Q95" i="3" s="1"/>
  <c r="V94" i="3"/>
  <c r="O94" i="3"/>
  <c r="Q94" i="3" s="1"/>
  <c r="V93" i="3"/>
  <c r="O93" i="3"/>
  <c r="Q93" i="3" s="1"/>
  <c r="V92" i="3"/>
  <c r="O92" i="3" s="1"/>
  <c r="Q92" i="3" s="1"/>
  <c r="V91" i="3"/>
  <c r="O91" i="3" s="1"/>
  <c r="Q91" i="3" s="1"/>
  <c r="V90" i="3"/>
  <c r="O90" i="3" s="1"/>
  <c r="Q90" i="3" s="1"/>
  <c r="V89" i="3"/>
  <c r="O89" i="3" s="1"/>
  <c r="Q89" i="3" s="1"/>
  <c r="V88" i="3"/>
  <c r="O88" i="3" s="1"/>
  <c r="Q88" i="3" s="1"/>
  <c r="V87" i="3"/>
  <c r="O87" i="3" s="1"/>
  <c r="Q87" i="3" s="1"/>
  <c r="V86" i="3"/>
  <c r="O86" i="3" s="1"/>
  <c r="Q86" i="3" s="1"/>
  <c r="V85" i="3"/>
  <c r="O85" i="3"/>
  <c r="Q85" i="3" s="1"/>
  <c r="V84" i="3"/>
  <c r="O84" i="3" s="1"/>
  <c r="Q84" i="3" s="1"/>
  <c r="V83" i="3"/>
  <c r="O83" i="3" s="1"/>
  <c r="Q83" i="3" s="1"/>
  <c r="V82" i="3"/>
  <c r="O82" i="3"/>
  <c r="Q82" i="3" s="1"/>
  <c r="V81" i="3"/>
  <c r="O81" i="3"/>
  <c r="Q81" i="3" s="1"/>
  <c r="V80" i="3"/>
  <c r="O80" i="3" s="1"/>
  <c r="Q80" i="3" s="1"/>
  <c r="V79" i="3"/>
  <c r="O79" i="3" s="1"/>
  <c r="Q79" i="3" s="1"/>
  <c r="V78" i="3"/>
  <c r="O78" i="3" s="1"/>
  <c r="Q78" i="3" s="1"/>
  <c r="V77" i="3"/>
  <c r="O77" i="3" s="1"/>
  <c r="Q77" i="3" s="1"/>
  <c r="V76" i="3"/>
  <c r="O76" i="3" s="1"/>
  <c r="Q76" i="3" s="1"/>
  <c r="V75" i="3"/>
  <c r="O75" i="3" s="1"/>
  <c r="Q75" i="3" s="1"/>
  <c r="V74" i="3"/>
  <c r="O74" i="3" s="1"/>
  <c r="Q74" i="3" s="1"/>
  <c r="V73" i="3"/>
  <c r="O73" i="3"/>
  <c r="Q73" i="3" s="1"/>
  <c r="V72" i="3"/>
  <c r="O72" i="3" s="1"/>
  <c r="Q72" i="3" s="1"/>
  <c r="V71" i="3"/>
  <c r="O71" i="3" s="1"/>
  <c r="Q71" i="3" s="1"/>
  <c r="V70" i="3"/>
  <c r="O70" i="3" s="1"/>
  <c r="Q70" i="3" s="1"/>
  <c r="V69" i="3"/>
  <c r="O69" i="3"/>
  <c r="Q69" i="3" s="1"/>
  <c r="V68" i="3"/>
  <c r="O68" i="3" s="1"/>
  <c r="Q68" i="3" s="1"/>
  <c r="V67" i="3"/>
  <c r="O67" i="3" s="1"/>
  <c r="Q67" i="3" s="1"/>
  <c r="V66" i="3"/>
  <c r="O66" i="3" s="1"/>
  <c r="Q66" i="3" s="1"/>
  <c r="V65" i="3"/>
  <c r="O65" i="3" s="1"/>
  <c r="Q65" i="3" s="1"/>
  <c r="V64" i="3"/>
  <c r="O64" i="3" s="1"/>
  <c r="Q64" i="3" s="1"/>
  <c r="V63" i="3"/>
  <c r="O63" i="3" s="1"/>
  <c r="Q63" i="3" s="1"/>
  <c r="V62" i="3"/>
  <c r="O62" i="3"/>
  <c r="Q62" i="3" s="1"/>
  <c r="V61" i="3"/>
  <c r="O61" i="3"/>
  <c r="Q61" i="3" s="1"/>
  <c r="V60" i="3"/>
  <c r="O60" i="3" s="1"/>
  <c r="Q60" i="3" s="1"/>
  <c r="V59" i="3"/>
  <c r="O59" i="3" s="1"/>
  <c r="Q59" i="3" s="1"/>
  <c r="V58" i="3"/>
  <c r="O58" i="3" s="1"/>
  <c r="Q58" i="3" s="1"/>
  <c r="V57" i="3"/>
  <c r="O57" i="3" s="1"/>
  <c r="Q57" i="3" s="1"/>
  <c r="V56" i="3"/>
  <c r="O56" i="3" s="1"/>
  <c r="Q56" i="3" s="1"/>
  <c r="V55" i="3"/>
  <c r="O55" i="3" s="1"/>
  <c r="Q55" i="3" s="1"/>
  <c r="V54" i="3"/>
  <c r="O54" i="3" s="1"/>
  <c r="Q54" i="3" s="1"/>
  <c r="V53" i="3"/>
  <c r="O53" i="3"/>
  <c r="Q53" i="3" s="1"/>
  <c r="V52" i="3"/>
  <c r="O52" i="3" s="1"/>
  <c r="Q52" i="3" s="1"/>
  <c r="V51" i="3"/>
  <c r="O51" i="3" s="1"/>
  <c r="Q51" i="3" s="1"/>
  <c r="V50" i="3"/>
  <c r="O50" i="3"/>
  <c r="Q50" i="3" s="1"/>
  <c r="V49" i="3"/>
  <c r="O49" i="3"/>
  <c r="Q49" i="3" s="1"/>
  <c r="V48" i="3"/>
  <c r="O48" i="3" s="1"/>
  <c r="Q48" i="3" s="1"/>
  <c r="AA47" i="3"/>
  <c r="V47" i="3" s="1"/>
  <c r="O47" i="3" s="1"/>
  <c r="Q47" i="3" s="1"/>
  <c r="V46" i="3"/>
  <c r="O46" i="3" s="1"/>
  <c r="Q46" i="3" s="1"/>
  <c r="V45" i="3"/>
  <c r="O45" i="3"/>
  <c r="Q45" i="3" s="1"/>
  <c r="V44" i="3"/>
  <c r="O44" i="3"/>
  <c r="Q44" i="3" s="1"/>
  <c r="V43" i="3"/>
  <c r="O43" i="3" s="1"/>
  <c r="Q43" i="3" s="1"/>
  <c r="V42" i="3"/>
  <c r="O42" i="3" s="1"/>
  <c r="Q42" i="3" s="1"/>
  <c r="V41" i="3"/>
  <c r="O41" i="3" s="1"/>
  <c r="Q41" i="3" s="1"/>
  <c r="V40" i="3"/>
  <c r="O40" i="3" s="1"/>
  <c r="Q40" i="3" s="1"/>
  <c r="V39" i="3"/>
  <c r="O39" i="3" s="1"/>
  <c r="Q39" i="3" s="1"/>
  <c r="V38" i="3"/>
  <c r="O38" i="3" s="1"/>
  <c r="Q38" i="3" s="1"/>
  <c r="V37" i="3"/>
  <c r="O37" i="3" s="1"/>
  <c r="Q37" i="3" s="1"/>
  <c r="V36" i="3"/>
  <c r="O36" i="3"/>
  <c r="Q36" i="3" s="1"/>
  <c r="V35" i="3"/>
  <c r="O35" i="3" s="1"/>
  <c r="Q35" i="3" s="1"/>
  <c r="V34" i="3"/>
  <c r="O34" i="3" s="1"/>
  <c r="Q34" i="3" s="1"/>
  <c r="V33" i="3"/>
  <c r="O33" i="3" s="1"/>
  <c r="Q33" i="3" s="1"/>
  <c r="V32" i="3"/>
  <c r="O32" i="3"/>
  <c r="Q32" i="3" s="1"/>
  <c r="V31" i="3"/>
  <c r="O31" i="3" s="1"/>
  <c r="Q31" i="3" s="1"/>
  <c r="V30" i="3"/>
  <c r="O30" i="3" s="1"/>
  <c r="Q30" i="3" s="1"/>
  <c r="V29" i="3"/>
  <c r="O29" i="3" s="1"/>
  <c r="Q29" i="3" s="1"/>
  <c r="V28" i="3"/>
  <c r="O28" i="3" s="1"/>
  <c r="Q28" i="3" s="1"/>
  <c r="V27" i="3"/>
  <c r="O27" i="3" s="1"/>
  <c r="Q27" i="3" s="1"/>
  <c r="V26" i="3"/>
  <c r="O26" i="3" s="1"/>
  <c r="Q26" i="3" s="1"/>
  <c r="V25" i="3"/>
  <c r="O25" i="3"/>
  <c r="Q25" i="3" s="1"/>
  <c r="V24" i="3"/>
  <c r="O24" i="3"/>
  <c r="Q24" i="3" s="1"/>
  <c r="V23" i="3"/>
  <c r="O23" i="3" s="1"/>
  <c r="Q23" i="3" s="1"/>
  <c r="V22" i="3"/>
  <c r="O22" i="3" s="1"/>
  <c r="Q22" i="3" s="1"/>
  <c r="V21" i="3"/>
  <c r="O21" i="3" s="1"/>
  <c r="Q21" i="3" s="1"/>
  <c r="V20" i="3"/>
  <c r="O20" i="3" s="1"/>
  <c r="Q20" i="3" s="1"/>
  <c r="V19" i="3"/>
  <c r="O19" i="3" s="1"/>
  <c r="Q19" i="3" s="1"/>
  <c r="V18" i="3"/>
  <c r="O18" i="3" s="1"/>
  <c r="Q18" i="3" s="1"/>
  <c r="V17" i="3"/>
  <c r="O17" i="3" s="1"/>
  <c r="Q17" i="3" s="1"/>
  <c r="V16" i="3"/>
  <c r="O16" i="3"/>
  <c r="Q16" i="3" s="1"/>
  <c r="V15" i="3"/>
  <c r="O15" i="3" s="1"/>
  <c r="Q15" i="3" s="1"/>
  <c r="V14" i="3"/>
  <c r="O14" i="3" s="1"/>
  <c r="Q14" i="3" s="1"/>
  <c r="V13" i="3"/>
  <c r="O13" i="3"/>
  <c r="Q13" i="3" s="1"/>
  <c r="V12" i="3"/>
  <c r="O12" i="3"/>
  <c r="Q12" i="3" s="1"/>
  <c r="V11" i="3"/>
  <c r="O11" i="3" s="1"/>
  <c r="Q11" i="3" s="1"/>
  <c r="V10" i="3"/>
  <c r="O10" i="3" s="1"/>
  <c r="Q10" i="3" s="1"/>
  <c r="V9" i="3"/>
  <c r="O9" i="3" s="1"/>
  <c r="Q9" i="3" s="1"/>
  <c r="V8" i="3"/>
  <c r="O8" i="3" s="1"/>
  <c r="Q8" i="3" s="1"/>
  <c r="V7" i="3"/>
  <c r="O7" i="3" s="1"/>
  <c r="Q7" i="3" s="1"/>
  <c r="V6" i="3"/>
  <c r="O6" i="3" s="1"/>
  <c r="Q6" i="3" s="1"/>
  <c r="V5" i="3"/>
  <c r="O5" i="3" s="1"/>
  <c r="Q5" i="3" s="1"/>
  <c r="V4" i="3"/>
  <c r="O4" i="3"/>
  <c r="Q4" i="3" s="1"/>
  <c r="V3" i="3"/>
  <c r="O3" i="3" s="1"/>
  <c r="Q3" i="3" s="1"/>
  <c r="V2" i="3"/>
  <c r="O2" i="3" s="1"/>
  <c r="O154" i="3" l="1"/>
  <c r="Q2" i="3"/>
  <c r="I28" i="2"/>
  <c r="N28" i="2" s="1"/>
  <c r="I29" i="2"/>
  <c r="I30" i="2" s="1"/>
  <c r="J30" i="2" s="1"/>
  <c r="N29" i="2"/>
  <c r="S29" i="2" s="1"/>
  <c r="D30" i="2"/>
  <c r="W30" i="2"/>
  <c r="V30" i="2"/>
  <c r="U30" i="2"/>
  <c r="R30" i="2"/>
  <c r="Q30" i="2"/>
  <c r="P30" i="2"/>
  <c r="M30" i="2"/>
  <c r="L30" i="2"/>
  <c r="K30" i="2"/>
  <c r="H30" i="2"/>
  <c r="G30" i="2"/>
  <c r="F30" i="2"/>
  <c r="E28" i="2"/>
  <c r="E30" i="2" s="1"/>
  <c r="E29" i="2"/>
  <c r="J29" i="2"/>
  <c r="J28" i="2"/>
  <c r="I23" i="2"/>
  <c r="N23" i="2" s="1"/>
  <c r="I24" i="2"/>
  <c r="I25" i="2" s="1"/>
  <c r="J25" i="2" s="1"/>
  <c r="N24" i="2"/>
  <c r="O24" i="2" s="1"/>
  <c r="S24" i="2"/>
  <c r="X24" i="2" s="1"/>
  <c r="Y24" i="2" s="1"/>
  <c r="D25" i="2"/>
  <c r="W25" i="2"/>
  <c r="V25" i="2"/>
  <c r="U25" i="2"/>
  <c r="R25" i="2"/>
  <c r="Q25" i="2"/>
  <c r="P25" i="2"/>
  <c r="M25" i="2"/>
  <c r="L25" i="2"/>
  <c r="K25" i="2"/>
  <c r="H25" i="2"/>
  <c r="G25" i="2"/>
  <c r="F25" i="2"/>
  <c r="H6" i="2" s="1"/>
  <c r="I6" i="2" s="1"/>
  <c r="J6" i="2" s="1"/>
  <c r="K6" i="2" s="1"/>
  <c r="L6" i="2" s="1"/>
  <c r="M6" i="2" s="1"/>
  <c r="N6" i="2" s="1"/>
  <c r="O6" i="2" s="1"/>
  <c r="P6" i="2" s="1"/>
  <c r="Q6" i="2" s="1"/>
  <c r="R6" i="2" s="1"/>
  <c r="S6" i="2" s="1"/>
  <c r="G6" i="2" s="1"/>
  <c r="E23" i="2"/>
  <c r="E25" i="2" s="1"/>
  <c r="E24" i="2"/>
  <c r="J24" i="2"/>
  <c r="J23" i="2"/>
  <c r="N19" i="2"/>
  <c r="O19" i="2" s="1"/>
  <c r="O20" i="2" s="1"/>
  <c r="S19" i="2"/>
  <c r="X19" i="2" s="1"/>
  <c r="Y19" i="2" s="1"/>
  <c r="T19" i="2"/>
  <c r="T20" i="2" s="1"/>
  <c r="I18" i="2"/>
  <c r="N18" i="2" s="1"/>
  <c r="I19" i="2"/>
  <c r="J19" i="2"/>
  <c r="I13" i="2"/>
  <c r="N13" i="2" s="1"/>
  <c r="I14" i="2"/>
  <c r="N14" i="2" s="1"/>
  <c r="U15" i="2"/>
  <c r="V15" i="2"/>
  <c r="W15" i="2"/>
  <c r="D15" i="2"/>
  <c r="R15" i="2"/>
  <c r="Q15" i="2"/>
  <c r="P15" i="2"/>
  <c r="M15" i="2"/>
  <c r="L15" i="2"/>
  <c r="K15" i="2"/>
  <c r="I15" i="2"/>
  <c r="J15" i="2" s="1"/>
  <c r="H15" i="2"/>
  <c r="G15" i="2"/>
  <c r="F15" i="2"/>
  <c r="H7" i="2" s="1"/>
  <c r="I7" i="2" s="1"/>
  <c r="J7" i="2" s="1"/>
  <c r="K7" i="2" s="1"/>
  <c r="L7" i="2" s="1"/>
  <c r="M7" i="2" s="1"/>
  <c r="N7" i="2" s="1"/>
  <c r="O7" i="2" s="1"/>
  <c r="P7" i="2" s="1"/>
  <c r="Q7" i="2" s="1"/>
  <c r="R7" i="2" s="1"/>
  <c r="S7" i="2" s="1"/>
  <c r="G7" i="2" s="1"/>
  <c r="E13" i="2"/>
  <c r="E14" i="2"/>
  <c r="E15" i="2"/>
  <c r="J14" i="2"/>
  <c r="J13" i="2"/>
  <c r="H5" i="2"/>
  <c r="I5" i="2"/>
  <c r="J5" i="2" s="1"/>
  <c r="K5" i="2" s="1"/>
  <c r="L5" i="2" s="1"/>
  <c r="M5" i="2" s="1"/>
  <c r="N5" i="2" s="1"/>
  <c r="O5" i="2" s="1"/>
  <c r="P5" i="2" s="1"/>
  <c r="Q5" i="2" s="1"/>
  <c r="R5" i="2" s="1"/>
  <c r="S5" i="2" s="1"/>
  <c r="G5" i="2" s="1"/>
  <c r="G2" i="2" s="1"/>
  <c r="I24" i="1"/>
  <c r="N24" i="1" s="1"/>
  <c r="I25" i="1"/>
  <c r="N25" i="1"/>
  <c r="O25" i="1" s="1"/>
  <c r="S25" i="1"/>
  <c r="X25" i="1" s="1"/>
  <c r="Y25" i="1" s="1"/>
  <c r="I26" i="1"/>
  <c r="N26" i="1" s="1"/>
  <c r="I27" i="1"/>
  <c r="N27" i="1"/>
  <c r="O27" i="1" s="1"/>
  <c r="S27" i="1"/>
  <c r="X27" i="1" s="1"/>
  <c r="Y27" i="1" s="1"/>
  <c r="I28" i="1"/>
  <c r="N28" i="1" s="1"/>
  <c r="I29" i="1"/>
  <c r="N29" i="1"/>
  <c r="O29" i="1" s="1"/>
  <c r="S29" i="1"/>
  <c r="X29" i="1" s="1"/>
  <c r="Y29" i="1" s="1"/>
  <c r="I30" i="1"/>
  <c r="N30" i="1" s="1"/>
  <c r="I31" i="1"/>
  <c r="N31" i="1"/>
  <c r="O31" i="1" s="1"/>
  <c r="S31" i="1"/>
  <c r="X31" i="1" s="1"/>
  <c r="Y31" i="1" s="1"/>
  <c r="D32" i="1"/>
  <c r="W32" i="1"/>
  <c r="V32" i="1"/>
  <c r="U32" i="1"/>
  <c r="R32" i="1"/>
  <c r="Q32" i="1"/>
  <c r="P32" i="1"/>
  <c r="M32" i="1"/>
  <c r="L32" i="1"/>
  <c r="K32" i="1"/>
  <c r="I32" i="1"/>
  <c r="J32" i="1" s="1"/>
  <c r="H32" i="1"/>
  <c r="G32" i="1"/>
  <c r="I6" i="1" s="1"/>
  <c r="J6" i="1" s="1"/>
  <c r="F32" i="1"/>
  <c r="E24" i="1"/>
  <c r="E32" i="1" s="1"/>
  <c r="E25" i="1"/>
  <c r="E26" i="1"/>
  <c r="E27" i="1"/>
  <c r="E28" i="1"/>
  <c r="E29" i="1"/>
  <c r="E30" i="1"/>
  <c r="E31" i="1"/>
  <c r="J31" i="1"/>
  <c r="J30" i="1"/>
  <c r="J29" i="1"/>
  <c r="J28" i="1"/>
  <c r="J27" i="1"/>
  <c r="J26" i="1"/>
  <c r="J25" i="1"/>
  <c r="J24" i="1"/>
  <c r="I18" i="1"/>
  <c r="N18" i="1" s="1"/>
  <c r="I19" i="1"/>
  <c r="N19" i="1"/>
  <c r="O19" i="1" s="1"/>
  <c r="I20" i="1"/>
  <c r="N20" i="1" s="1"/>
  <c r="D21" i="1"/>
  <c r="W21" i="1"/>
  <c r="V21" i="1"/>
  <c r="U21" i="1"/>
  <c r="R21" i="1"/>
  <c r="Q21" i="1"/>
  <c r="P21" i="1"/>
  <c r="M21" i="1"/>
  <c r="L21" i="1"/>
  <c r="K21" i="1"/>
  <c r="H21" i="1"/>
  <c r="G21" i="1"/>
  <c r="F21" i="1"/>
  <c r="E18" i="1"/>
  <c r="E21" i="1" s="1"/>
  <c r="E19" i="1"/>
  <c r="E20" i="1"/>
  <c r="J19" i="1"/>
  <c r="J18" i="1"/>
  <c r="I11" i="1"/>
  <c r="N11" i="1" s="1"/>
  <c r="I12" i="1"/>
  <c r="N12" i="1" s="1"/>
  <c r="I13" i="1"/>
  <c r="N13" i="1" s="1"/>
  <c r="I14" i="1"/>
  <c r="N14" i="1" s="1"/>
  <c r="D15" i="1"/>
  <c r="W15" i="1"/>
  <c r="V15" i="1"/>
  <c r="U15" i="1"/>
  <c r="R15" i="1"/>
  <c r="Q15" i="1"/>
  <c r="P15" i="1"/>
  <c r="M15" i="1"/>
  <c r="L15" i="1"/>
  <c r="K15" i="1"/>
  <c r="I15" i="1"/>
  <c r="J15" i="1" s="1"/>
  <c r="H15" i="1"/>
  <c r="G15" i="1"/>
  <c r="F15" i="1"/>
  <c r="E11" i="1"/>
  <c r="E15" i="1" s="1"/>
  <c r="E12" i="1"/>
  <c r="E13" i="1"/>
  <c r="E14" i="1"/>
  <c r="H6" i="1"/>
  <c r="H5" i="1"/>
  <c r="I5" i="1" s="1"/>
  <c r="J5" i="1" s="1"/>
  <c r="H4" i="1"/>
  <c r="I4" i="1" s="1"/>
  <c r="J4" i="1" s="1"/>
  <c r="O14" i="1" l="1"/>
  <c r="S14" i="1"/>
  <c r="O23" i="2"/>
  <c r="S23" i="2"/>
  <c r="N25" i="2"/>
  <c r="O25" i="2" s="1"/>
  <c r="G4" i="1"/>
  <c r="K4" i="1"/>
  <c r="L4" i="1" s="1"/>
  <c r="M4" i="1" s="1"/>
  <c r="N4" i="1" s="1"/>
  <c r="O4" i="1" s="1"/>
  <c r="P4" i="1" s="1"/>
  <c r="Q4" i="1" s="1"/>
  <c r="R4" i="1" s="1"/>
  <c r="S4" i="1" s="1"/>
  <c r="K5" i="1"/>
  <c r="L5" i="1" s="1"/>
  <c r="M5" i="1" s="1"/>
  <c r="N5" i="1" s="1"/>
  <c r="O5" i="1" s="1"/>
  <c r="P5" i="1" s="1"/>
  <c r="Q5" i="1" s="1"/>
  <c r="R5" i="1" s="1"/>
  <c r="S5" i="1" s="1"/>
  <c r="G5" i="1"/>
  <c r="O13" i="1"/>
  <c r="S13" i="1"/>
  <c r="O18" i="2"/>
  <c r="S18" i="2"/>
  <c r="G6" i="1"/>
  <c r="K6" i="1"/>
  <c r="L6" i="1" s="1"/>
  <c r="M6" i="1" s="1"/>
  <c r="N6" i="1" s="1"/>
  <c r="O6" i="1" s="1"/>
  <c r="P6" i="1" s="1"/>
  <c r="Q6" i="1" s="1"/>
  <c r="R6" i="1" s="1"/>
  <c r="S6" i="1" s="1"/>
  <c r="E19" i="2"/>
  <c r="Y20" i="2"/>
  <c r="S14" i="2"/>
  <c r="O14" i="2"/>
  <c r="O28" i="2"/>
  <c r="S28" i="2"/>
  <c r="N30" i="2"/>
  <c r="O30" i="2" s="1"/>
  <c r="S12" i="1"/>
  <c r="O12" i="1"/>
  <c r="O11" i="1"/>
  <c r="S11" i="1"/>
  <c r="N15" i="1"/>
  <c r="O15" i="1" s="1"/>
  <c r="S30" i="1"/>
  <c r="O30" i="1"/>
  <c r="S26" i="1"/>
  <c r="O26" i="1"/>
  <c r="S20" i="1"/>
  <c r="O20" i="1"/>
  <c r="O13" i="2"/>
  <c r="N15" i="2"/>
  <c r="O15" i="2" s="1"/>
  <c r="S13" i="2"/>
  <c r="S18" i="1"/>
  <c r="N21" i="1"/>
  <c r="O21" i="1" s="1"/>
  <c r="O18" i="1"/>
  <c r="X29" i="2"/>
  <c r="Y29" i="2" s="1"/>
  <c r="T29" i="2"/>
  <c r="S28" i="1"/>
  <c r="O28" i="1"/>
  <c r="N32" i="1"/>
  <c r="O32" i="1" s="1"/>
  <c r="S24" i="1"/>
  <c r="O24" i="1"/>
  <c r="J12" i="1"/>
  <c r="J14" i="1"/>
  <c r="S19" i="1"/>
  <c r="J18" i="2"/>
  <c r="J20" i="2" s="1"/>
  <c r="T24" i="2"/>
  <c r="O29" i="2"/>
  <c r="I21" i="1"/>
  <c r="J21" i="1" s="1"/>
  <c r="H4" i="2"/>
  <c r="I4" i="2" s="1"/>
  <c r="J4" i="2" s="1"/>
  <c r="K4" i="2" s="1"/>
  <c r="L4" i="2" s="1"/>
  <c r="M4" i="2" s="1"/>
  <c r="N4" i="2" s="1"/>
  <c r="O4" i="2" s="1"/>
  <c r="P4" i="2" s="1"/>
  <c r="Q4" i="2" s="1"/>
  <c r="R4" i="2" s="1"/>
  <c r="S4" i="2" s="1"/>
  <c r="G4" i="2" s="1"/>
  <c r="J20" i="1"/>
  <c r="J11" i="1"/>
  <c r="J13" i="1"/>
  <c r="T25" i="1"/>
  <c r="T27" i="1"/>
  <c r="T29" i="1"/>
  <c r="T31" i="1"/>
  <c r="G2" i="1" l="1"/>
  <c r="X30" i="1"/>
  <c r="Y30" i="1" s="1"/>
  <c r="T30" i="1"/>
  <c r="S25" i="2"/>
  <c r="T23" i="2"/>
  <c r="X23" i="2"/>
  <c r="S21" i="1"/>
  <c r="T21" i="1" s="1"/>
  <c r="X18" i="1"/>
  <c r="T18" i="1"/>
  <c r="X18" i="2"/>
  <c r="Y18" i="2" s="1"/>
  <c r="E18" i="2" s="1"/>
  <c r="T18" i="2"/>
  <c r="T13" i="2"/>
  <c r="S15" i="2"/>
  <c r="X13" i="2"/>
  <c r="X13" i="1"/>
  <c r="Y13" i="1" s="1"/>
  <c r="T13" i="1"/>
  <c r="X20" i="1"/>
  <c r="Y20" i="1" s="1"/>
  <c r="T20" i="1"/>
  <c r="T12" i="1"/>
  <c r="X12" i="1"/>
  <c r="Y12" i="1" s="1"/>
  <c r="T26" i="1"/>
  <c r="X26" i="1"/>
  <c r="Y26" i="1" s="1"/>
  <c r="X24" i="1"/>
  <c r="T24" i="1"/>
  <c r="S32" i="1"/>
  <c r="T32" i="1" s="1"/>
  <c r="S30" i="2"/>
  <c r="T30" i="2" s="1"/>
  <c r="T28" i="2"/>
  <c r="X28" i="2"/>
  <c r="T28" i="1"/>
  <c r="X28" i="1"/>
  <c r="Y28" i="1" s="1"/>
  <c r="X11" i="1"/>
  <c r="S15" i="1"/>
  <c r="T15" i="1" s="1"/>
  <c r="T11" i="1"/>
  <c r="X14" i="2"/>
  <c r="Y14" i="2" s="1"/>
  <c r="T14" i="2"/>
  <c r="X14" i="1"/>
  <c r="Y14" i="1" s="1"/>
  <c r="T14" i="1"/>
  <c r="T19" i="1"/>
  <c r="X19" i="1"/>
  <c r="Y19" i="1" s="1"/>
  <c r="X25" i="2" l="1"/>
  <c r="Y25" i="2" s="1"/>
  <c r="Y23" i="2"/>
  <c r="X32" i="1"/>
  <c r="Y32" i="1" s="1"/>
  <c r="Y24" i="1"/>
  <c r="U16" i="2"/>
  <c r="V16" i="2" s="1"/>
  <c r="W16" i="2" s="1"/>
  <c r="T15" i="2"/>
  <c r="S26" i="2"/>
  <c r="T25" i="2"/>
  <c r="X15" i="1"/>
  <c r="Y15" i="1" s="1"/>
  <c r="Y11" i="1"/>
  <c r="X15" i="2"/>
  <c r="Y15" i="2" s="1"/>
  <c r="Y13" i="2"/>
  <c r="X30" i="2"/>
  <c r="Y30" i="2" s="1"/>
  <c r="Y28" i="2"/>
  <c r="X21" i="1"/>
  <c r="Y21" i="1" s="1"/>
  <c r="Y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Jenny Malaver</author>
  </authors>
  <commentList>
    <comment ref="F6" authorId="0" shapeId="0" xr:uid="{00000000-0006-0000-0100-000001000000}">
      <text>
        <r>
          <rPr>
            <b/>
            <sz val="9"/>
            <color indexed="81"/>
            <rFont val="Tahoma"/>
            <family val="2"/>
          </rPr>
          <t>Jenny Malaver:</t>
        </r>
        <r>
          <rPr>
            <sz val="9"/>
            <color indexed="81"/>
            <rFont val="Tahoma"/>
            <family val="2"/>
          </rPr>
          <t xml:space="preserve">
Revisar meta en SPI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Jenny Malaver</author>
  </authors>
  <commentList>
    <comment ref="N63" authorId="0" shapeId="0" xr:uid="{00000000-0006-0000-0200-000001000000}">
      <text>
        <r>
          <rPr>
            <b/>
            <sz val="9"/>
            <color indexed="81"/>
            <rFont val="Tahoma"/>
            <family val="2"/>
          </rPr>
          <t>Jenny Malaver:</t>
        </r>
        <r>
          <rPr>
            <sz val="11"/>
            <color indexed="81"/>
            <rFont val="Tahoma"/>
            <family val="2"/>
          </rPr>
          <t xml:space="preserve">Cambiar meta  a 100%
</t>
        </r>
      </text>
    </comment>
    <comment ref="N75" authorId="0" shapeId="0" xr:uid="{00000000-0006-0000-0200-000002000000}">
      <text>
        <r>
          <rPr>
            <b/>
            <sz val="9"/>
            <color indexed="81"/>
            <rFont val="Tahoma"/>
            <family val="2"/>
          </rPr>
          <t xml:space="preserve">Jenny Malaver:
Cambiar meta a porcentaja 100%
</t>
        </r>
        <r>
          <rPr>
            <sz val="9"/>
            <color indexed="81"/>
            <rFont val="Tahoma"/>
            <family val="2"/>
          </rPr>
          <t xml:space="preserve">
</t>
        </r>
      </text>
    </comment>
    <comment ref="N80" authorId="0" shapeId="0" xr:uid="{00000000-0006-0000-0200-000003000000}">
      <text>
        <r>
          <rPr>
            <b/>
            <sz val="9"/>
            <color indexed="81"/>
            <rFont val="Tahoma"/>
            <family val="2"/>
          </rPr>
          <t>Jenny Malaver:</t>
        </r>
        <r>
          <rPr>
            <sz val="9"/>
            <color indexed="81"/>
            <rFont val="Tahoma"/>
            <family val="2"/>
          </rPr>
          <t xml:space="preserve">
Cambiar meta a porcentaje</t>
        </r>
      </text>
    </comment>
  </commentList>
</comments>
</file>

<file path=xl/sharedStrings.xml><?xml version="1.0" encoding="utf-8"?>
<sst xmlns="http://schemas.openxmlformats.org/spreadsheetml/2006/main" count="3310" uniqueCount="797">
  <si>
    <t>MEJORAMIENTO DE LAS CONDICIONES PARA LA GARANTIA DE LOS DERECHOS DE LAS PERSONAS CON DISCAPACIDAD VISUAL EN EL PAÍS</t>
  </si>
  <si>
    <t>EFICACIA 
(Logro Unidades de Meta)</t>
  </si>
  <si>
    <t>EJECUCIÓN PRESUPUESTAL</t>
  </si>
  <si>
    <t xml:space="preserve">NACIÓN </t>
  </si>
  <si>
    <t xml:space="preserve">PROPIOS </t>
  </si>
  <si>
    <t>CODIGO PROGRAMA PRESUPUESTAL Y PRODUCTO</t>
  </si>
  <si>
    <t>PRODUCTO</t>
  </si>
  <si>
    <t>Indicador</t>
  </si>
  <si>
    <t>U. medida</t>
  </si>
  <si>
    <t>Meta de producto Cuatrienio</t>
  </si>
  <si>
    <t>Meta 2021</t>
  </si>
  <si>
    <t>% Avance Acumulado</t>
  </si>
  <si>
    <t>Avance enero</t>
  </si>
  <si>
    <t>Avance Febrero</t>
  </si>
  <si>
    <t>Avance Marzo</t>
  </si>
  <si>
    <t>Avance Abril</t>
  </si>
  <si>
    <t>Avance Mayo</t>
  </si>
  <si>
    <t>Avance Junio</t>
  </si>
  <si>
    <t>Avance Julio</t>
  </si>
  <si>
    <t>Avance Agosto</t>
  </si>
  <si>
    <t>Avance Septiembre</t>
  </si>
  <si>
    <t xml:space="preserve">Avance Octubre </t>
  </si>
  <si>
    <t>Avance Noviembre</t>
  </si>
  <si>
    <t>Avance Diciembre</t>
  </si>
  <si>
    <t xml:space="preserve">Observaciones Avance </t>
  </si>
  <si>
    <t>Servicio de asistencia técnica en educación con enfoque incluyente y de calidad</t>
  </si>
  <si>
    <t>Entidades, organizaciones y núcleos familiares asistidos técnicamente</t>
  </si>
  <si>
    <t>Número de entidades, organizaciones y núcleos familiares</t>
  </si>
  <si>
    <t>Educación: 17
Accesibilidad: 90
Empleabilidad: 5
Campañas: 31</t>
  </si>
  <si>
    <t>Educación: 0
Accesibilidad: 14
Empleabilidad: 2
Campañas: 6</t>
  </si>
  <si>
    <t>Servicio de promoción y divulgación de los derechos de las personas con discapacidad</t>
  </si>
  <si>
    <t xml:space="preserve">Eventos realizados para promover la inclusión de la población con discapacidad </t>
  </si>
  <si>
    <t>Número de eventos</t>
  </si>
  <si>
    <t xml:space="preserve">
Investigación:1
Documentos:1
Organizaciónes:10</t>
  </si>
  <si>
    <t xml:space="preserve">
Investigación:0
Documentos:0
Organizaciónes:0</t>
  </si>
  <si>
    <t>Servicio de producción de contenidos y ajustes razonables para promover y garantizar el acceso a la información y a la comunicación para personas discapacitadas</t>
  </si>
  <si>
    <t>Contenidos y Piezas audiovisuales en lenguaje accesible elaborados y divulgados</t>
  </si>
  <si>
    <t xml:space="preserve">Número de contenidos y Piezas audiovisuales </t>
  </si>
  <si>
    <t>Material dotado:608
Adquisición en la tienda: 674
Imprimir material: 151,882
Talleres realizados:92
Textos estructurados: 630
Exposiciones Realizadas: 3
Vídeos con audio-descripción: 74
Producción Emisora: 837</t>
  </si>
  <si>
    <t>Material dotado:193
Adquisición en la tienda: 208
Imprimir material: 98,784
Talleres realizados: 12
Textos estructurados: 118
Exposiciones Realizadas: 0
Vídeos con audio-descripción: 19
Producción Emisora: 161</t>
  </si>
  <si>
    <t>DESAGREGADO POR META PROYECTO</t>
  </si>
  <si>
    <t>PROYECTO</t>
  </si>
  <si>
    <t xml:space="preserve">META </t>
  </si>
  <si>
    <t xml:space="preserve"> Meta 2022</t>
  </si>
  <si>
    <t>Valor  acumulado vigencia</t>
  </si>
  <si>
    <t>Enero</t>
  </si>
  <si>
    <t>Febrero</t>
  </si>
  <si>
    <t xml:space="preserve">Marzo </t>
  </si>
  <si>
    <t>Valor  acumulado Trimestre 1</t>
  </si>
  <si>
    <t>% Avance Acumulado Trimestre  1</t>
  </si>
  <si>
    <t>Abril</t>
  </si>
  <si>
    <t>Mayo</t>
  </si>
  <si>
    <t xml:space="preserve">Junio </t>
  </si>
  <si>
    <t>Valor  acumulado Trimestre II</t>
  </si>
  <si>
    <t>% Avance Acumulado Trimestre  II</t>
  </si>
  <si>
    <t>Julio</t>
  </si>
  <si>
    <t>Agosto</t>
  </si>
  <si>
    <t>Septiembre</t>
  </si>
  <si>
    <t>Valor  acumulado Trimestre III</t>
  </si>
  <si>
    <t>% Avance Acumulado Trimestre  III</t>
  </si>
  <si>
    <t>Octubre</t>
  </si>
  <si>
    <t>Noviembre</t>
  </si>
  <si>
    <t>Diciembre</t>
  </si>
  <si>
    <t>Valor  acumulado Trimestre IV</t>
  </si>
  <si>
    <t>% Avance Acumulado Trimestre  IV</t>
  </si>
  <si>
    <t>Brindar asistencia técnica en educación a las entidades territoriales certificadas para  el mejoramiento de los procesos de atención de las personas con discapacidad visual</t>
  </si>
  <si>
    <t>Brindar asesoría a entidades publicas y privadas que generen condiciones de accesibilidad al espacio físico, a la información y al uso de tecnología especializada para las personas con discapacidad visual</t>
  </si>
  <si>
    <t>Asesorar a las instancias competentes para promover la empleabilidad de las personas con discapacidad visual</t>
  </si>
  <si>
    <t>Desarrollar campañas de comunicación relacionadas con la temática de discapacidad visual y el quehacer institucional</t>
  </si>
  <si>
    <t xml:space="preserve">Total </t>
  </si>
  <si>
    <t xml:space="preserve"> META </t>
  </si>
  <si>
    <t>Desarrollar ejercicios de investigación para mejorar las condiciones de inclusión de las personas con discapacidad visual</t>
  </si>
  <si>
    <t>Gestionar documentos de propuestas normativas para hacer efectivos los derechos de las personas con discapacidad visual</t>
  </si>
  <si>
    <t xml:space="preserve">Promover y asesorar a organizaciones sociales y  otros colectivos de personas con discapacidad, para  la participación y el ejercicio de sus derechos </t>
  </si>
  <si>
    <t>Dotar instituciones que atiendan personas con discapacidad visual con libros y textos en braille y material en relieve y macrotipo</t>
  </si>
  <si>
    <t xml:space="preserve">Disponer de material, productos y ayudas para la adquisición por parte de las  personas con discapacidad visual </t>
  </si>
  <si>
    <t xml:space="preserve">Transcribir e imprimir libros, textos y material para las personas con discapacidad visual </t>
  </si>
  <si>
    <t>Desarrollar talleres especializados en temas relacionados con la discapacidad visual</t>
  </si>
  <si>
    <t>Producir y publicar en formatos accesibles documentos digitales para personas con discapacidad visual</t>
  </si>
  <si>
    <t>Realizar exposiciones permanentes y temporales para personas con discapacidad visual y público en general en la sala multisensorial</t>
  </si>
  <si>
    <t>Producir y adaptar material audiovisual para promover la inclusión de las personas con discapacidad visual</t>
  </si>
  <si>
    <t>Producir y emitir contenidos radiales para promover la inclusión de las personas con discapacidad visual</t>
  </si>
  <si>
    <t>FORTALECIMIENTO DE PROCESOS Y RECURSOS DEL INCI PARA CONTRIBUIR CON EL MEJORAMIENTO DE SERVICIOS A LAS PERSONAS CON DISCAPACIDAD VISUAL NACIONAL</t>
  </si>
  <si>
    <t>Meta 2022</t>
  </si>
  <si>
    <t>% Avance</t>
  </si>
  <si>
    <t>Avance agosto</t>
  </si>
  <si>
    <t>Avance septiembre</t>
  </si>
  <si>
    <t>Observaciones Avance Mes</t>
  </si>
  <si>
    <t>Servicio de gestión documental</t>
  </si>
  <si>
    <t>Sistema de gestión documental implementado</t>
  </si>
  <si>
    <t>Número de sistemas</t>
  </si>
  <si>
    <t>Seguimiento al Programa de Gestión Documental, PINAR y  Plan de Conservación.</t>
  </si>
  <si>
    <t>Servicio de Educación Informal para la Gestión Administrativa</t>
  </si>
  <si>
    <t xml:space="preserve">Personas capacitadas </t>
  </si>
  <si>
    <t xml:space="preserve">Número de personas </t>
  </si>
  <si>
    <t>Ejecución de las actividades del  Plan de capacitación</t>
  </si>
  <si>
    <t>Estructuración y aprobación de las actividades del  Plan de capacitación</t>
  </si>
  <si>
    <t>Servicio de Implementación Sistemas de Gestión</t>
  </si>
  <si>
    <t xml:space="preserve">Sistema de Gestión implementado </t>
  </si>
  <si>
    <t>Ejecución  de cronogramas de actulización del SIG, ejecución del cronograma para implementación del software SIG. Ejecución del plan del Sistema de Gestión de Seguridad y Salud en el trabajo.</t>
  </si>
  <si>
    <t>Servicios de información actualizado</t>
  </si>
  <si>
    <t xml:space="preserve">Sistemas de información actualizados </t>
  </si>
  <si>
    <t>Número de sistemas de información</t>
  </si>
  <si>
    <t>Ejecución de los planes de la Politica de Gobierno Digital</t>
  </si>
  <si>
    <t>||</t>
  </si>
  <si>
    <t>&lt;</t>
  </si>
  <si>
    <t>META</t>
  </si>
  <si>
    <t>FORTALECIMIENTO DE PROCESOS Y RECURSOS DEL INCI PARA CONTRIBUIR CON EL MEJORAMIENTO DE SERVICIOS A LAS PERSONAS CON DISCAPACIDAD VISUAL</t>
  </si>
  <si>
    <t>Implementar los instrumentos archivísticos en la entidad</t>
  </si>
  <si>
    <t>Actualizar y ejecutar el programa de gestión documental</t>
  </si>
  <si>
    <t>Ejecutar el Programa de Bienestar para contribuir al mejoramiento de la Calidad de Vida de los servidores de la entidad **</t>
  </si>
  <si>
    <t>Fortalecer las capacidades, conocimientos y habilidades de los servidores en el puesto de trabajo, a través de la implementación del Plan Institucional de Capacitación</t>
  </si>
  <si>
    <t>**NSPI</t>
  </si>
  <si>
    <t>Implementar el Sistema de Gestión y Seguridad en el Trabajo</t>
  </si>
  <si>
    <t>Implementar el Modelo Integrado de Planeación y Gestión</t>
  </si>
  <si>
    <t>Actualizar la plataforma tecnológica de la entidad</t>
  </si>
  <si>
    <t>Mejorar la seguridad de la información</t>
  </si>
  <si>
    <t>Dejara aquí para ocultar para el trimestre</t>
  </si>
  <si>
    <t>OBJETIVOS DE DESARROLLO SOSTENIBLE</t>
  </si>
  <si>
    <t>Derechos Humanos</t>
  </si>
  <si>
    <t>Dimensión Modelo Integrado de Planeación y Gestión</t>
  </si>
  <si>
    <t>Objetivo Institucional</t>
  </si>
  <si>
    <t>Objetivo Especifico</t>
  </si>
  <si>
    <t>Proyecto de inversión</t>
  </si>
  <si>
    <t>Producto del proyecto</t>
  </si>
  <si>
    <t>Código Producto del Proyecto o Código plan de adquisiciones</t>
  </si>
  <si>
    <t>Proceso Responsable</t>
  </si>
  <si>
    <t>Grupo de trabajo y/o proceso</t>
  </si>
  <si>
    <t>Meta Plan Estratégico</t>
  </si>
  <si>
    <t>Meta Cuatrienio</t>
  </si>
  <si>
    <t xml:space="preserve">Actividad </t>
  </si>
  <si>
    <t>Meta 2022
 de la Actividad ó Meta anual</t>
  </si>
  <si>
    <t>Avance Porcentual Acumulado (Indicador)</t>
  </si>
  <si>
    <t xml:space="preserve">Peso Porcentual de la Actividad en relación con la Meta </t>
  </si>
  <si>
    <t>Avance con relación al peso porcentual</t>
  </si>
  <si>
    <t>Indicador Eficacia de cada actividad</t>
  </si>
  <si>
    <t xml:space="preserve"> Presupuesto por Meta del proyecto de inversión</t>
  </si>
  <si>
    <t>Fecha Inicio de la actividad</t>
  </si>
  <si>
    <t>Fecha Fin de la actividad</t>
  </si>
  <si>
    <t>Avance Acumulado númerico o Porcentaje de la Actividad</t>
  </si>
  <si>
    <t>observaciones gestión mes enero</t>
  </si>
  <si>
    <t>Avance númerico o porcentual mes enero</t>
  </si>
  <si>
    <t>Evidencia mes enero</t>
  </si>
  <si>
    <t>observaciones gestión mes febrero</t>
  </si>
  <si>
    <t>Avance numérico o porcentual mes febrero</t>
  </si>
  <si>
    <t>Evidencia mes febrero</t>
  </si>
  <si>
    <t>observaciones gestión mes marzo</t>
  </si>
  <si>
    <t>Avance númerico o porcentual mes marzo</t>
  </si>
  <si>
    <t>Evidencia mes marzo</t>
  </si>
  <si>
    <t>observaciones gestión mes abril</t>
  </si>
  <si>
    <t>Avance númerico o porcentual mes abril</t>
  </si>
  <si>
    <t>Evidencia mes abril</t>
  </si>
  <si>
    <t>observaciones gestión mes mayo</t>
  </si>
  <si>
    <t>Avance númerico o porcentual mes mayo</t>
  </si>
  <si>
    <t>Evidencia mes mayo</t>
  </si>
  <si>
    <t>observaciones gestión mes junio</t>
  </si>
  <si>
    <t>Avance númerico o porcentual mes junio</t>
  </si>
  <si>
    <t>Evidencia mes junio</t>
  </si>
  <si>
    <t>observaciones gestión mes julio</t>
  </si>
  <si>
    <t>Avance númerico o porcentual mes julio</t>
  </si>
  <si>
    <t>Evidencia mes julio</t>
  </si>
  <si>
    <t>observaciones gestión mes agosto</t>
  </si>
  <si>
    <t>Avance númerico o porcentual mes agosto</t>
  </si>
  <si>
    <t>Evidencia mes agosto</t>
  </si>
  <si>
    <t>observaciones gestión mes septiembre</t>
  </si>
  <si>
    <t>Avance númerico o porcentual mes septiembre</t>
  </si>
  <si>
    <t>Evidencia mes septiembre</t>
  </si>
  <si>
    <t>observaciones gestión mes  octubre</t>
  </si>
  <si>
    <t>Avance númerico o porcentual mes octubre</t>
  </si>
  <si>
    <t>Evidencia mes octubre</t>
  </si>
  <si>
    <t>observaciones gestión mes noviembre</t>
  </si>
  <si>
    <t>Avance númerico o porcentual mes noviembre</t>
  </si>
  <si>
    <t>Evidencia mes noviembre</t>
  </si>
  <si>
    <t>observaciones gestión mes  diciembre</t>
  </si>
  <si>
    <t>Avance númerico o porcentual mes diciembre</t>
  </si>
  <si>
    <t>Evidencia mes diciembre</t>
  </si>
  <si>
    <t>Objetivo 4: Garantizar una educación inclusiva, equitativa y de calidad y promover oportunidades de aprendizaje durante toda la vida para todos
Objetivo 10: Reducción de las desigualdades</t>
  </si>
  <si>
    <t>Objetivo 4: Derecho a la educación. 
Igualdad de derechos de las mujeres y las niñas en educación.
Derecho al trabajo, a la formación técnica y profesional.
Objetivo 10: Derecho a la igualdad y no discriminación.
Derecho de participar en los asuntos públicos.
Derecho a la seguridad social.Promoción de condiciones satisfactorias para la migración.
Derecho de los migrantes a transferir ingresos y ahorros</t>
  </si>
  <si>
    <t>Direccionamiento Estratégico y Planeación
Gestión con Valores para Resultados</t>
  </si>
  <si>
    <t>Fortalecer las condiciones de actores públicos y privados para la inclusión de las personas con discapacidad visual</t>
  </si>
  <si>
    <t>Fortalecer las entidades publicas y privadas para la atención de personas con discapacidad visual</t>
  </si>
  <si>
    <t>PROYECTO MEJORAMIENTO DE LAS CONDICIONES PARA LA GARANTÍA DE LOS DERECHOS DE LAS PERSONAS CON DISCAPACIDAD VISUAL EN EL PAÍS</t>
  </si>
  <si>
    <t>MC-01</t>
  </si>
  <si>
    <t xml:space="preserve">Asistencia Técnica
</t>
  </si>
  <si>
    <t xml:space="preserve">Grupo Educación
</t>
  </si>
  <si>
    <t>No aplica</t>
  </si>
  <si>
    <t>Asesorar al ICFES para la presentación de las pruebas SABER por parte de las personas con discapacidad visual</t>
  </si>
  <si>
    <t>Número de asesorías realizadas para la presentación de las pruebas SABER por parte de las personas con discapacidad visual</t>
  </si>
  <si>
    <t>Febrero de 2022</t>
  </si>
  <si>
    <t>Noviembre  de 2022</t>
  </si>
  <si>
    <t xml:space="preserve">No se planearon actividades para este mes  </t>
  </si>
  <si>
    <t xml:space="preserve">Se continúa con el proceso de liquidación del convenio y se realiza reunión con la secretaría general, la dirección de evaluación, la subdirección de producción de instrumentos, y la subdirección de diseño de instrumentos de ICFES, para acordar los puntos a bordar en la carta de intención que se va a firmar en este año para continuar aunando esfuerzos y garantizar las presentación de las pruebas con los ajustes razonables que se  requieran para que las personas  con discapacidad visual. </t>
  </si>
  <si>
    <t xml:space="preserve">Por solicitud del ICFES se realizó reunión con la Contraloría quien este año estará con ellos realizando auditoria con el fin de dar respuestas a preguntas relacionada con el objeto del convenio. 
las Oficinas jurídicas de cada una de las entidades están revisando la carta de intención para la asesoría y acompañamiento en esta vigencia. </t>
  </si>
  <si>
    <t xml:space="preserve">Elaborar un plan operativo de la gestión adelantada con el Ministerio de Educación Nacional para promover la educación inclusiva de las personas con discapacidad visual </t>
  </si>
  <si>
    <t>Plan operativo elaborado de la gestión adelantada con el Ministerio de Educación Nacional para promover la educación inclusiva de las personas con discapacidad visual</t>
  </si>
  <si>
    <t>Enero de 2022</t>
  </si>
  <si>
    <t xml:space="preserve">Conjuntamente con la oficina de  planeación se  elaboro  el plan  operativo de gestión. </t>
  </si>
  <si>
    <t>Se anexa en plan de acción en archivo excell</t>
  </si>
  <si>
    <t>Actividad finalizada</t>
  </si>
  <si>
    <t xml:space="preserve">Ejecutar un plan operativo de la gestión adelantada con el Ministerio de Educación Nacional para promover la educación inclusiva de las personas con discapacidad visual </t>
  </si>
  <si>
    <t>Ejecución plan operativo de la gestión adelantada con el Ministerio de Educación Nacional para promover la educación inclusiva de las personas con discapacidad visual</t>
  </si>
  <si>
    <t>Diciembre de 2022</t>
  </si>
  <si>
    <t>Se asistió al subcomité técnico operativo para la atención a las personas con discapacidad en el marco de la educación inclusiva del MEN, al Ges de educación inclusiva.</t>
  </si>
  <si>
    <t xml:space="preserve">Plan operativo  mes de febrero </t>
  </si>
  <si>
    <t xml:space="preserve">Reunión con el MEN- ICFES -INCI-INSOR para conocer estrategia de Evaluar para Avanzar. 
Reunión RED de Universidades por la discapacidad 
</t>
  </si>
  <si>
    <t xml:space="preserve">Planoperativo Marzo </t>
  </si>
  <si>
    <t>Capacitar a instituciones educativas en el uso del material de la caja de herramientas de familia</t>
  </si>
  <si>
    <t>Número de instituciones educativas capacitadas en el uso del material de la caja de herramientas de familia</t>
  </si>
  <si>
    <t>Junio de 2022</t>
  </si>
  <si>
    <t xml:space="preserve">Se hace entrega del listado de 93 Instituciones educativas quienes recibirán el kit  de familia  y se realizan los  trámites administrativos  para  la resolución de  envió a las  IE </t>
  </si>
  <si>
    <t>Creación de formulario en Google para   inscripción de jornadas de capacitación el cual se esta enviando a las IE que recibieron el kit.</t>
  </si>
  <si>
    <t>Realizar seguimiento al uso de  los  materiales  de la  caja de herramientas  de  familia entregados durante el año 2021 a Entidades Territoriales Certificadas y 2022 a Instituciones educativas</t>
  </si>
  <si>
    <t>Número de instituciones educativas y entidades territoriales  a las cuales se les realizó seguimiento capacitadas en el uso del material de la caja de herramientas de familia</t>
  </si>
  <si>
    <t>Marzo de 2022</t>
  </si>
  <si>
    <t>Noviembre de 2022</t>
  </si>
  <si>
    <t>No se planearon actividades para este mes</t>
  </si>
  <si>
    <t xml:space="preserve">Verificación con cada institución educativa del recibido del Kit y se informa de proceso de inscripción en formulario Google. </t>
  </si>
  <si>
    <t>Capacitar en el uso del material que hace parte del kit del programa de Alfabetización ACRECER ciclo 1</t>
  </si>
  <si>
    <t>Número de entidades territoriales capacitadas</t>
  </si>
  <si>
    <t xml:space="preserve">No se planearon actividades para este mes </t>
  </si>
  <si>
    <t>Se elaboró concepto de la metodología de alfabetización CLEI  para el técnico para el INPEC</t>
  </si>
  <si>
    <t>Realizar seguimiento en el uso del material que hace parte del kit del programa de Alfabetización ACRECER ciclo 1</t>
  </si>
  <si>
    <t>Número de entidades territoriales con seguimiento realizado</t>
  </si>
  <si>
    <t>Se dio concepto  técnico  al porgrama de alfabetización del IMPEC</t>
  </si>
  <si>
    <t>Brindar asistencia técnica a dos entidades territoriales en la implementación del "Proyecto de Educación Rural" para la atención de estudiantes con discapacidad visual</t>
  </si>
  <si>
    <t>Número de entidades territoriales asistidas técnicamente</t>
  </si>
  <si>
    <t>Se envio a la imprenta los  brichuere  y infografia   para la producción d el material y se modifico  la asi</t>
  </si>
  <si>
    <t xml:space="preserve">Gestión con las Entidades territoriales de Sucre y Cesar para identificar cuales son los municipios en donde se desarrollará el piloto del proyecto. 
Recolectando información cada una de las Entidades territoriales para avanzar en el alistamiento. 
</t>
  </si>
  <si>
    <t xml:space="preserve">Dictar 8  cursos virtuales en los siguientes temas: 
1)Primera Infancia 
2)Baja Visión y Entorno Escolar 
3)Familia 
4) Ciencias 
5) Braille 
6)Orientación y Movilidad   
7)Musicografia Braile 
8)Capacitación de lectores para personas con discapacidad visual como apoyo a la presentación de pruebas escritas
</t>
  </si>
  <si>
    <t xml:space="preserve">Número de cursos virtuales dictados </t>
  </si>
  <si>
    <t>Cada uno de los profesionales responsables del curso están realizando los  ajustes  al curso si se requiere</t>
  </si>
  <si>
    <t xml:space="preserve">Se inicia proceso de inscripción a los cursos  
1)Primera Infancia 
2)Baja Visión y Entorno Escolar 
3)Familia 
4) Braille 
5)Orientación y Movilidad   
</t>
  </si>
  <si>
    <t xml:space="preserve">Realizar seguimiento  a las Entidades Territoriales Certificadas en Educación  </t>
  </si>
  <si>
    <t>Número de seguimientos realizados</t>
  </si>
  <si>
    <t xml:space="preserve">S realizó gestion  con las secretarias de educación de Córdoba, Montería, Lorica y sahagún para realizar seguimiento en el mes de abril </t>
  </si>
  <si>
    <t>Se adelantó gestión con las Secretarías de Educación de Putumayo, Bucaramanga, Piedecuesta, Girón, Floridablanca, Turbo, Apartadó, Bolívar, Cartagena, Magangué, Cesar, Valledupar, Caquetá, Florencia, Casanare, Yopal, Guainía, Choco, Quibdó, Meta, Villavicencio, Valle del Cauca, Cali, Tuluá y Cartago para realizar seguimiento</t>
  </si>
  <si>
    <t>Grupo Accesibilidad</t>
  </si>
  <si>
    <t>Brindar asesoría a entidades públicas y privadas que generen condiciones de accesibilidad al espacio físico, a la información y al uso de tecnología especializada para las personas con discapacidad visual</t>
  </si>
  <si>
    <t>Elaborar cartilla de señalización para el espacio físico de sitios cerrados con base en estandares y normas técnicas dirigido a entidades públicas y privadas</t>
  </si>
  <si>
    <t>Cartillas de señalización para espacio físico en sitios cerrados elaborada.</t>
  </si>
  <si>
    <t>Aún no había iniciado el contrato de la profesional encargada de manejar el tema de accesibilidad al espacio físico.</t>
  </si>
  <si>
    <t>Ya se encuentra contratada  la profesional encargada de manejar el tema de accesibilidad al espacio físico y se encuentra en revisión Bibliográfica..</t>
  </si>
  <si>
    <t>Se está revisando y cosolidando información  bibliográfica sobre el tema.</t>
  </si>
  <si>
    <t xml:space="preserve">Brindar asesoría a entidades de alta incidencia  y las demás que soliciten asistencia técnica en temas de accesibilidad física, contenidos digitales y tecnología especializada </t>
  </si>
  <si>
    <t>Número de asesorías en temas de accesibilidad física, contenidos digitales y tecnología especializada brindadas</t>
  </si>
  <si>
    <t>Se entrega listado de asesorías realizadas</t>
  </si>
  <si>
    <t xml:space="preserve">Realizar acompañamiento a entidades de alta incidencia y las demás que soliciten asistencia técnica en temas de accesibilidad física, contenidos digitales  y tecnología especializada </t>
  </si>
  <si>
    <t>Número de entidades  acompañadas en temas de accesibilidad física, contenidos digitales  y tecnología especializada</t>
  </si>
  <si>
    <t>Se entrega listado de entidades a las que se le hizo aompañamiento</t>
  </si>
  <si>
    <t>Realizar el diseño curricular de un curso de accesibilidad en el espacio físico en articulación con el SENA.</t>
  </si>
  <si>
    <t>Curso de accesibilidad en el espacio físico en articulación con el SENA diseñado.</t>
  </si>
  <si>
    <t>A partir del mes de febrero se inciarán las acciones de articulación con SENA.</t>
  </si>
  <si>
    <t>Se tuvo reunión con Magda Hernandez e la dirección General del SENA, para articular las acciones entre las dos entidades y desde el SENA se estarán designando los profesionales que participarán en este desarrollo con INCI.</t>
  </si>
  <si>
    <t>Se programará reunión nuevamente con la diección del SENA nuevamente en abril para fijar fechas de elaboración del diseño y las personas que desde SENA participarán en este</t>
  </si>
  <si>
    <t>Dictar un curso virtual de refuerzo a instructores SENA que aprobaron el curso del 2021 de apropiación de tecnología informática, herramientas ofimáticas y manejo de dispositivos móviles para el acceso a la información de personas con discapacidad visual.</t>
  </si>
  <si>
    <t>Curso dictado</t>
  </si>
  <si>
    <t>Julio de 2022</t>
  </si>
  <si>
    <t>Se articularán acciones en el mes de febrero con la Escuela Nacional de Instructores y la dirección del SENA para la convocatoria a instructores.</t>
  </si>
  <si>
    <t>En el mes de marzo con la Escuela Nacional de Instructores y la dirección del SENA se continuarán realizando reuniones para los acuerdos correspondientes y la convocatoria de los instructores.</t>
  </si>
  <si>
    <t>Se gestionó con la Dirección general del SENA, el sitio y espacio donde se dictarán las sesiones presenciales en el mes de junio, también la propuesta de formación que se realizará en tres semanas de manera virtual y una semana presencial en Bogotá en la que el SENA traerá a los instructores de fuera de Bogotá. La Escuela Nacional de instructores est´por publicar la convoctoria para los instructores</t>
  </si>
  <si>
    <t>Dictar curso de accesibilidad en contenidos digitales a instructores SENA.</t>
  </si>
  <si>
    <t>Se está haciendo consolidación de recursos tales como documentos y videos para finalizar el desarrollo curricular del curso y después si generar las acciones para dictarlo a los instructores.</t>
  </si>
  <si>
    <t xml:space="preserve"> Grupo Gestión Interinstitucional</t>
  </si>
  <si>
    <t xml:space="preserve">Asesorar instancias para promover la empleabilidad de las personas con discapacidad visual   </t>
  </si>
  <si>
    <t>Avance en el  seguimiento de las asesorias realizadas a las instancias  (cuadro)</t>
  </si>
  <si>
    <t>Febrero 2022</t>
  </si>
  <si>
    <t>Se realizo reunión con la función publica, el SENA y la Unidad del Servicio Publico deEmpleo para articular las acciones de promocion laboral de las PDV</t>
  </si>
  <si>
    <t>Se brindo asesoría a una entidad mixta con la función publica y a dos entidades privadas</t>
  </si>
  <si>
    <t>Se entrega información de las entidades asesoradas</t>
  </si>
  <si>
    <t>Articular acciones con entidades competentes para promover y fortalecer las iniciativas de negocio de las personas con discapacidad visual</t>
  </si>
  <si>
    <t xml:space="preserve">Iniciativas de negocio  de las  personas con discapacidad visual articuladas
</t>
  </si>
  <si>
    <t xml:space="preserve">Se realizo reunión con la universidad La Gran Colombia para darles a conocer el listado de PDV interesadas en dasarrollar iniciativas de negocios </t>
  </si>
  <si>
    <t>Listado de interesados en iniciativas de negocios que se entregó a la universidad</t>
  </si>
  <si>
    <t>Se continua en conjunto con la universidad Gran Coombia asesorando las iniciativas de negocio de las PDV</t>
  </si>
  <si>
    <t>Se entrega información del sguimiento a las asesorías brindadas por la Universidad Gran Colombia l</t>
  </si>
  <si>
    <t xml:space="preserve">Dictar cursos de formación propios o  en alianza con entidades de formación para el trabajo, para promover y fortalecer las competencias de las PDV  
(plan de formación) </t>
  </si>
  <si>
    <t>Numero de cursos de formación dictados</t>
  </si>
  <si>
    <t>Se inico un curso de ingles básico para las perssonas con discapacidad visual en alianza con el SENA Regional Distrito Capital</t>
  </si>
  <si>
    <t>Listado de inscritos al curso</t>
  </si>
  <si>
    <t>Se realizo en conjunto con el SENA la inscripción a un tercer curso de ingles</t>
  </si>
  <si>
    <t>Se envia el listado de PDV inscritas al curso de inglés</t>
  </si>
  <si>
    <t xml:space="preserve">
Diseñar e implementar estrategia de articulación de la educación media con la superior y con el sector productivo</t>
  </si>
  <si>
    <t>Estrategia implementada</t>
  </si>
  <si>
    <t>N.A. para este mes</t>
  </si>
  <si>
    <t xml:space="preserve">Elaborar los guiones de dos videos para mejorar la atención de las personas con discapacidad visual en los servicios y programas que ofrece el SENA </t>
  </si>
  <si>
    <t>Videos entregados al SENA</t>
  </si>
  <si>
    <t>Se estan elaborando los guiones de los videos</t>
  </si>
  <si>
    <t xml:space="preserve">Se elaboró el guion de un video sobre Estrategias pedagogicas.  </t>
  </si>
  <si>
    <t xml:space="preserve"> Adelantar la  validación, analisis e implementación  del   instrumento de caracterización de inclusión social laboral y productiva de la población con discapacidad visual  en tres ciudades para fortalecer el proceso de empleabilidad</t>
  </si>
  <si>
    <t xml:space="preserve">Informe de resultado de la validación, analisis e implementación del instrumento aplicado en cada ciudad
</t>
  </si>
  <si>
    <t xml:space="preserve">Se estan elaborando los estudios previos para realizar un convenio de asociación para el desarrollo de esta actividad </t>
  </si>
  <si>
    <t>Objetivo 16: Paz, justicia e instituciones sólidas</t>
  </si>
  <si>
    <t>Derecho a la vida, la libertad y la seguridad.
Protección de los niños contra todas las formas de violencia, abuso o explotación.
Derecho al acceso a la justicia y al debido proceso.
Derecho a participar de los asuntos públicos.
Derecho a acceder a la información</t>
  </si>
  <si>
    <t>Gestión con Valores para Resultados</t>
  </si>
  <si>
    <t>Fortalecer la capacidad institucional para apoyar la gestión de los procesos misionales y el cumplimiento de los objetivos del INCI</t>
  </si>
  <si>
    <t>Mejorar gestión de los procesos de apoyo</t>
  </si>
  <si>
    <t>PROYECTO FORTALECIMIENTO DE PROCESOS Y RECURSOS DEL INCI PARA CONTRIBUIR CON EL MEJORAMIENTO DE SERVICIOS A LAS PERSONAS CON DISCAPACIDAD VISUAL</t>
  </si>
  <si>
    <t>FP-04</t>
  </si>
  <si>
    <t>Asistencia Técnica</t>
  </si>
  <si>
    <t>Implementar el Modelo Integrado de Planeación y Gestión en el INCI</t>
  </si>
  <si>
    <t>Actualizar los documentos del  SIG del proceso asistencia técnica y gestionar su migración al Sofware SIG</t>
  </si>
  <si>
    <t>Porcentaje de documentos actualizados y migrados al software del SIG</t>
  </si>
  <si>
    <t>NP</t>
  </si>
  <si>
    <t xml:space="preserve"> Comunicaciones</t>
  </si>
  <si>
    <t>Ejecutar el cronograma para la actualización de los contenidos de los micrositios de la página web</t>
  </si>
  <si>
    <t>Porcentaje de ejecución del cronograma para la actualización de los contenidos de los micrositios de la página web</t>
  </si>
  <si>
    <t>Dicembre de 2022</t>
  </si>
  <si>
    <t>Se está desarrollando el plan con el contratista y está dentro de sus obligaciones a entregar en Febrero.</t>
  </si>
  <si>
    <t>ya se envió el cronograma a planeación, estamos ajustando unas fechas de entrega de los portales de acuerdo a los nuevos planes de producción de la biblioteca y de asistencia técnica</t>
  </si>
  <si>
    <t>https://institutonacionalparaciegos-my.sharepoint.com/:x:/g/personal/webmaster_inci_gov_co/EYb8eLmrkytBn0eGKTFWg8AB5Mk6xB4WrnZeF-j5dfDuXg?e=4%3amY7Yat&amp;at=9</t>
  </si>
  <si>
    <t xml:space="preserve">Se avanzó en tres páginas nuevas del cronograma, en el traslado de información de la Emisora virtual INCIRadio  </t>
  </si>
  <si>
    <t xml:space="preserve">Elaborar el plan de comunicaciones </t>
  </si>
  <si>
    <t>Plan de comunicaciones elaborado</t>
  </si>
  <si>
    <t>Se envió a planeación y se subió a un drive para hacer seguimiento</t>
  </si>
  <si>
    <t>https://institutonacionalparaciegos-my.sharepoint.com/:f:/g/personal/comunicaciones_inci_gov_co/Eqrgso3yo7lDk2-hbZljNEABUyF6-rha4n-6WvykFIkz8g?e=0npmvN</t>
  </si>
  <si>
    <t xml:space="preserve">Ejecutar las campañas del plan de comunicaciones </t>
  </si>
  <si>
    <t xml:space="preserve">Número de campañas del plan de comunicaciones realizadas </t>
  </si>
  <si>
    <t>Se realizaron dos camañas en enero: Iniciamos campaña sobre braille y sobre educación inclusiva</t>
  </si>
  <si>
    <t>Campaña Braille en la revista número 137: https://inci.gov.co/blog/4-de-enero-celebremos-el-dia-del-braille    y en redes sociales: https://www.facebook.com/INCIColombia/photos/a.279112145496654/6949827228425079/.   Campaña educación en redes sociales: https://www.facebook.com/INCIColombia/photos/a.279112145496654/6919667134774422/</t>
  </si>
  <si>
    <t>se realizaron dos campañas relacionadas al plan de comunicaciones : Lenguaje Inclusivo e INCIRadio en el marco del día del periodista además de conmemorar el día de la radio y el premio de INCIRadio Zero Project. A las dos campañas se les hizo cubrimeinto en redes sociales, se les dedicó la revista INCIDigital 138 y 139 respectivamente y a la premisación de INCIRadio se le hizo un conversatorio en Facebook live</t>
  </si>
  <si>
    <t>https://inci.gov.co/blog/el-inci-y-el-periodismo-incluyente                    https://inci.gov.co/blog/premio-internacional-para-inciradio.   https://fb.watch/bvxAPZTOAH/</t>
  </si>
  <si>
    <t>dos campañas grandes, día de la cero discriminación enfocado desde (lenguaje inclusivo) y días del anden podotáctil, en la campaña de movilidad</t>
  </si>
  <si>
    <t>https://twitter.com/INCI_colombia/status/1507115042713399302.          https://twitter.com/INCI_colombia/status/1506697284209156102.        https://twitter.com/INCI_colombia/status/1504850832801546244.     https://twitter.com/INCI_colombia/status/1498734824839913479.       https://twitter.com/INCI_colombia/status/1498697720789409798</t>
  </si>
  <si>
    <t>Actualizar los documentos del  SIG del proceso de comunicaciones y gestionar su migración al Sofware SIG</t>
  </si>
  <si>
    <t>se actualizó la "caracterización proceso Comunicaciones" y "política de comunicación corporativa"</t>
  </si>
  <si>
    <t>carpeta SIG</t>
  </si>
  <si>
    <t xml:space="preserve">Disponer de material de apoyo especializado para el acceso a la información y el conocimiento por parte de las personas con discapacidad visual </t>
  </si>
  <si>
    <t>Servicio de producción de contenidos para promover y garantizar el acceso a la información y a la comunicación para personas discapacitadas</t>
  </si>
  <si>
    <t>MC-02</t>
  </si>
  <si>
    <t>Gestionar la adquisición de títulos de lectura para personas con discapacidad visual con el Ministerio de Educación Nacional</t>
  </si>
  <si>
    <t>Número de títulos adquiridos</t>
  </si>
  <si>
    <t xml:space="preserve">Seleccionar y dotar a las instituciones  que atiendan personas con discapacidad visual con libros y textos en sistema braille y material en relieve y macrotipo y/o en formato digital. </t>
  </si>
  <si>
    <t xml:space="preserve">Número de instituciones dotadas con libros y textos en sistema braille y material en relieve y macrotipo y/o en formato digital. </t>
  </si>
  <si>
    <t xml:space="preserve">Se rrealizo  dotación a 100m Instituciones educativas  28 de estas  eran  de la resolución del año pasao  </t>
  </si>
  <si>
    <t xml:space="preserve">Dotación a noventa y tres Instituciones educativas del Kit de familia </t>
  </si>
  <si>
    <t>Realizar seguimiento a la dotación de libros y textos en braille y material en relieve y macrotipo y/o en formato digital accesible de las instituciones del año 2021 y 2022</t>
  </si>
  <si>
    <t>Número de instituciones a las cuales se les realizó seguimiento de la dotación de libros y textos en braille y material en relieve y macrotipo y/o en formato digital accesible</t>
  </si>
  <si>
    <t>Producción radial y audiovisual</t>
  </si>
  <si>
    <t>Elaborar el cronograma para la producción de contenidos audiovisuales</t>
  </si>
  <si>
    <t>Cronograma para la producción de contenidos audiovisuales elaborado</t>
  </si>
  <si>
    <t>Por sugerencia de la servidora de Planeación Martha Gómez se actualiza el formato para poder hacer un seguimiento más eficaz mes a mes y así poder darle cumplimiento a la meta anual, se realizó la reunión virtual el 26 de enero de 2022 donde se establecieron mes a mes el número de piezas a crear</t>
  </si>
  <si>
    <t>Adjunto envío "CRONOGRAMA DE PRODUCCIÓN AUDIODESCRIPCIÓN 2022-2-2 ENERO" con la inclusión  de 1 video realizado para el mes de enero, dando así un avance del 8% de la meta final.</t>
  </si>
  <si>
    <t>Grabar, editar y publicar el contenido audiovisual</t>
  </si>
  <si>
    <t xml:space="preserve">Número de contenidos audiovisuales publicados </t>
  </si>
  <si>
    <t>Avance de 1 video: Se realiza un video informativo sobre los 5 libros recomendados en febrero de la Biblioteca Virtual para Ciegos INCI</t>
  </si>
  <si>
    <t>Adjunto listado de producción audiovisual enero  2022 documento Excel y evidencia producción radial y audiovisual enero</t>
  </si>
  <si>
    <t>Avance de 9 videos: Se realiza un video de la historia de la radio, y 8 videos sobre la emisora INCIRadio según el plan de trabajo planteado por el equipo, en este se referencia los programas: INCINautas, La Voz Jurídica, Educación INCIRadio, Voces INCI, Libreta de Apuntes, Espacio Audio Descripción, Acción CIudadana y Conexión INCI</t>
  </si>
  <si>
    <t>Adjunto listado de producción audiovisual febrero  2022 documento Excel y evidencia producción radial y audiovisual febrero</t>
  </si>
  <si>
    <t>En el mes de marzo se proyecta para cumplir la meta anual  8 videos, el equipo del Centro Audiovisual realiza 9 piezas informativas, cumpliendo la meta mensual en un 113%. Se realiza un video del día de la mujer, otro informativo del día del glaucoma por solicitud de comunicaciones, 4 videos informativos de los programas de la emisora INCIRadio: Café cultural 2.0, URbano live, INCI Variedades, El camello. Un video del Centro Cultural de los 5 recomendados; un video del día del agua y  un video de la señal podotáctil.</t>
  </si>
  <si>
    <t>Adjunto envío "CRONOGRAMA DE PRODUCCIÓN AUDIODESCRIPCIÓN 2022 MARZO" con la inclusión  de 9 videos  y listado de producción audiovisual marzo 2022 documento excel y evidencia producción radial y audiovisual marzo</t>
  </si>
  <si>
    <t>Actualizar la Parrilla de programación de INCI Radio</t>
  </si>
  <si>
    <t>Parrilla de programación de INCI Radio actualizada</t>
  </si>
  <si>
    <t>En el mes de enero se reactivan las grabaciones luego de realizar la contratación del equipo base,  hasta la fecha los programas siguen iguales. Para esta entrega hago envío del formato de responsabilidades donde se incluye la forma de participar del equipo de INCIRadio en cada uno de estos espacios.</t>
  </si>
  <si>
    <t>formato responsabiilidades y parrilla inciradio enero 2022 en formato Excel</t>
  </si>
  <si>
    <t>EnEn el mes de febrero sale del aire Salud Emocional y le da paso al programa el Backstage MARTES 10 AM, VIERNES 5 PM, MIERCOLES 4 AM, SABADO 9 PM</t>
  </si>
  <si>
    <t>En el mes de marzo  se reactiva el programa de Acceso Inclusivo, este programa no había dado comienzo toda vez que se debía dar cumplimiento a  los video que estaban pendientes, a partir de la fecha y luego de una reunión con subdirección se acuerda el reinicio del espacio.</t>
  </si>
  <si>
    <t>Parrilla inciradio marzo 2022 en formato Excel</t>
  </si>
  <si>
    <t xml:space="preserve">Realizar la grabación y emisión de los programas </t>
  </si>
  <si>
    <t>Número de contenidos radiales emitidos</t>
  </si>
  <si>
    <t>En el mes se realiza 8 programas, se van reactivando los programas conforme van regresando de vaciones los diferentes equipos de trabajo.</t>
  </si>
  <si>
    <t>Se envía formato de producción y emisión con los códigos correspondientes</t>
  </si>
  <si>
    <t>En el mes se realiza 69 programas, y un evento del Proyecto Cero</t>
  </si>
  <si>
    <t xml:space="preserve">En el mes se realiza 81 programas y 3 eventos: Día de la  baldosa podotácti, Foro cero discriminación y Conversatorio electoral </t>
  </si>
  <si>
    <t xml:space="preserve">Realizar el seguimiento de los contenidos radiales </t>
  </si>
  <si>
    <t>Seguimiento de los programas emitidos realizado</t>
  </si>
  <si>
    <t xml:space="preserve">En el mes se realiza 9 piezas de producción y 8 programas </t>
  </si>
  <si>
    <t>Se envía 1 captura de pantalla con los programas montados al software de streaming, informe resumen PAA enero, además el formato registro de producción y emisión  y listado de producción radial y audiovisual de enero</t>
  </si>
  <si>
    <t xml:space="preserve">En el mes se realiza 23 piezas de producción y 81 programas </t>
  </si>
  <si>
    <t>Se envía 8 capturas de pantalla con los programas montados al software de streaming, informe resumen PAA marzo, además el formato registro de producción y emisión  y listado de producción radial y audiovisual de marzo</t>
  </si>
  <si>
    <t>Actualizar los documentos del  SIG del proceso de producción radial y audiovisual y gestionar su migración al Sofware SIG</t>
  </si>
  <si>
    <t>Se hizo revisión con la servidora Martha Gómez y en febrero se hará la actualización del mismo</t>
  </si>
  <si>
    <t>Se hace  revisión con la servidora Martha Gómez y en marzo seguirá haciendose la actualización del mismo</t>
  </si>
  <si>
    <t>Se realizó actualización del cronograma de audio descripción, este formato pasó de ser anual a ser mensual mostrando los avances porcentualmente frente a la meta pactada. En caso de requererirse se actualizarán los documentos.</t>
  </si>
  <si>
    <t>CRONOGRAMA DE PRODUCCIÓN AUDIODESCRIPCIÓN 2022 MARZO</t>
  </si>
  <si>
    <t xml:space="preserve">Centro Cultural
</t>
  </si>
  <si>
    <t>Elaborar el plan operativo del centro cultural (Talleres, documentos digitales y exposiciones)</t>
  </si>
  <si>
    <t>Plan operativo  del centro cultural elaborado</t>
  </si>
  <si>
    <t xml:space="preserve">Cumplido </t>
  </si>
  <si>
    <t>Documento plan operativo 2022</t>
  </si>
  <si>
    <t>Ejecutar y hacer seguimiento al plan operativo de los talleres especializados relacionados con discapacidad visual</t>
  </si>
  <si>
    <t>Talleres especializados realizados</t>
  </si>
  <si>
    <t xml:space="preserve">Se desarrolló el primer taller de braille, el ùltimo viernes de enero. </t>
  </si>
  <si>
    <t>Hoja de seguimiento tallares 2022</t>
  </si>
  <si>
    <t xml:space="preserve">Avance                                                                                   (3 talleres de interacciòn: Agrosavia, Alcaldía de Buitima y SIC; 1 taller de braille ùltimo viernes del mes). </t>
  </si>
  <si>
    <r>
      <t xml:space="preserve">Avance                                                                      </t>
    </r>
    <r>
      <rPr>
        <b/>
        <sz val="12"/>
        <rFont val="Arial"/>
        <family val="2"/>
      </rPr>
      <t xml:space="preserve">             (4 talleres de interacciòn:  IMDRI, SIC, CRC, JAVERIANA CALI-  3 talleres de braille ùltimo viernes del mes 25 de marzo a público, IMDRI y Bituima)</t>
    </r>
  </si>
  <si>
    <t>Producir y publicar en formatos accesibles documentos para personas con discapacidad visual</t>
  </si>
  <si>
    <t xml:space="preserve">Producir y catalogar documentos en formatos digitales accesibles para la Biblioteca Virtual </t>
  </si>
  <si>
    <t xml:space="preserve">Número de documentos de la biblioteca virtual producidos y catalogados </t>
  </si>
  <si>
    <t>Este proceso se inició desde enero, una vez se contrataron las personas encargadas de la estructuración.</t>
  </si>
  <si>
    <t>Listado de libros reportados por cada estructurador.</t>
  </si>
  <si>
    <t xml:space="preserve">Avance </t>
  </si>
  <si>
    <t>Elaborar un informe trimestral de la producción y uso del servicio de la biblioteca virtual para ciegos</t>
  </si>
  <si>
    <t>Número de informes trimestrales del servicio de la biblioteca virtual para ciegos elaborados</t>
  </si>
  <si>
    <t>Abril de 2022</t>
  </si>
  <si>
    <t>Enero de 2023</t>
  </si>
  <si>
    <t>Realizar exposiciones para personas con discapacidad visual y público en general en la sala multisensorial</t>
  </si>
  <si>
    <t>Realizar las exposiciones temporales para personas con discapacidad visual</t>
  </si>
  <si>
    <t>Número de exposiciones temporales para personas con discapacidad visual realizadas</t>
  </si>
  <si>
    <t xml:space="preserve">Gestionar tres espacios para promover el tema de acceso a la cultura para personas con discapacidad visual  </t>
  </si>
  <si>
    <t>Informe elaborado de los 3 espacios gestionados para promover el tema de acceso a la cultura para personas con discapacidad visual</t>
  </si>
  <si>
    <t>Actualizar los documentos del  SIG del proceso de centro cultural y gestionar su migración al Sofware SIG</t>
  </si>
  <si>
    <t xml:space="preserve">Unidades Productivas
</t>
  </si>
  <si>
    <t xml:space="preserve">Ofertar  material, productos y ayudas para la adquisición por parte de las  personas con discapacidad visual </t>
  </si>
  <si>
    <t xml:space="preserve">Número de facturas de venta de los productos y ayudas aquiridos por parte de las personas con  discapacidad visual </t>
  </si>
  <si>
    <t>Enero  de 2022</t>
  </si>
  <si>
    <t xml:space="preserve"> Diciembre 2022</t>
  </si>
  <si>
    <t xml:space="preserve">Se atendio y vedio a 41 clientes. </t>
  </si>
  <si>
    <t>Se adjunta evidencia (registro de ventas)</t>
  </si>
  <si>
    <t xml:space="preserve">Se atendio aproximadamente a 200 personas, de las cuales a 118 de les vendio material. </t>
  </si>
  <si>
    <t>Se atendio aproximadamente a 70 personas, de las cuales a 49 se les vendio material.</t>
  </si>
  <si>
    <t>Elaborar la programación anual de producción interna</t>
  </si>
  <si>
    <t xml:space="preserve"> Programación anual de producción  elaborada</t>
  </si>
  <si>
    <t xml:space="preserve">Se elaboro y ajusto el Plan de Producción Interna  </t>
  </si>
  <si>
    <t>Documento Programación Anual de Producción Interna</t>
  </si>
  <si>
    <t>Ejecutar  y hacer seguimiento a la programación de producción</t>
  </si>
  <si>
    <t>Número de copias de cada producto o referencia producidos</t>
  </si>
  <si>
    <t xml:space="preserve">Externo: Se produjeron 5000 calendarios para Subdameris, 35 facturas de ENEL-CODENSA , 108 facturas de Vanti (gas), 30 señales, 2 laminas de zinc. Interno:  444 stikers para calendarios de INCI. </t>
  </si>
  <si>
    <t xml:space="preserve"> Software Ineditto y se entregaron mediante oficio los 5000 calendarios Subdameris.</t>
  </si>
  <si>
    <t>Producción de 90000 tarjetones en tinta y sistema Barille para elecciones de Congreso. Producción de 500 folletos "Pautas de Identificación de personas con Baja Visión". Producción de 208 facturas de Vanti y de 27 de ENEL</t>
  </si>
  <si>
    <t xml:space="preserve">Entrega de 90000 targetones (Contrato) y Remisión OP 127. Memorandos de entrega. </t>
  </si>
  <si>
    <t>Producción de 2430 unidades de trabajos, tanto internos, como externos. entre ellos 230 facturas de Vanti y ENEL.</t>
  </si>
  <si>
    <t xml:space="preserve">Elaborar el cronograma de mantenimiento de las máquinas </t>
  </si>
  <si>
    <t>cronograma de mantenimiento de las máquinas elaborado</t>
  </si>
  <si>
    <t xml:space="preserve">Se elaboro el Plan de Producción de Mantenimiento de Maquinas   </t>
  </si>
  <si>
    <t>Documento Plan de Mantenimiento de Maquinas</t>
  </si>
  <si>
    <t xml:space="preserve">Ejecutar el cronograma de mantenimiento de las máquinas </t>
  </si>
  <si>
    <t>Porcentaje de cumplimiento del cronograma de mantenimiento de las máquinas</t>
  </si>
  <si>
    <t>Dos mantenimientos correctivos a las maquinas RICOH</t>
  </si>
  <si>
    <t>Facturas</t>
  </si>
  <si>
    <t>Un mantenimiento correctivo a las maquinas RICOH</t>
  </si>
  <si>
    <t>Carpeta de hoja de vida de las maquinas</t>
  </si>
  <si>
    <t xml:space="preserve">Elaborar el plan de mercadeo para las unidades productivas </t>
  </si>
  <si>
    <t xml:space="preserve"> Plan de mercadeo elaborado</t>
  </si>
  <si>
    <t>Se elaboro el Plan de Mercadeo</t>
  </si>
  <si>
    <t>Documento  Plan de Mercadeo</t>
  </si>
  <si>
    <t xml:space="preserve">Ejecutar y hacer seguimiento al plan de mercadeo </t>
  </si>
  <si>
    <t>Porcentaje de cumplimiento del plan de mercadeo</t>
  </si>
  <si>
    <t>Se han dado respuesta a todas las solicitudes. Se han realizado  todas las cotizaciones en programa de costeo INEDITO.  Producción de 5 unidades de clises farmaceuticos y señales accesibles.</t>
  </si>
  <si>
    <t xml:space="preserve">Respuestas por correo electrónico, remisiones Almacen General del INCI y registros Software Ineditto  </t>
  </si>
  <si>
    <t xml:space="preserve">Se han dado respuesta a todas las solicitudes. Se han realizado  todas las cotizaciones en programa de costeo INEDITO.  Producción de 10 unidades de clises farmaceuticos. </t>
  </si>
  <si>
    <t xml:space="preserve">Respuestas por correo electrónico, remisiones Almacen General del INCI y registros Software Ineditto   </t>
  </si>
  <si>
    <t>Actualizar los documentos del  SIG del proceso de Unidades Productivas y gestionar su migración al Sofware SIG</t>
  </si>
  <si>
    <t>Mejorar las competencias por parte de las personas con discapacidad visual y sus colectivos para exigir la garantía de sus derechos</t>
  </si>
  <si>
    <t>MC-03</t>
  </si>
  <si>
    <t xml:space="preserve">Desarrollar la investigación sobre el uso de la tecnología en distitntos contextos por parte de la personas con discapacidad visual 
</t>
  </si>
  <si>
    <t>Informe final de la investigación realizada</t>
  </si>
  <si>
    <t>Se ajusto el proyecto con el que se desarrollara la investigación y se elaboraron los instrumentos para la recolección de la información en los territorios</t>
  </si>
  <si>
    <t xml:space="preserve">Se adjunta el proyecto y los instrumentos de recolección </t>
  </si>
  <si>
    <t>Se estan validando los  instrumentos que se aplicaran para la recolección de la información para el desarrollo de la investigación</t>
  </si>
  <si>
    <t xml:space="preserve">Socializar la investigación sobre el uso de la tecnología en distitntos contextos por parte de la personas con discapacidad visual 
</t>
  </si>
  <si>
    <t xml:space="preserve">Informe de socialización de la investigación realizada
</t>
  </si>
  <si>
    <t xml:space="preserve">N.A. para este mes </t>
  </si>
  <si>
    <t>Asesorar propuestas y proyectos de investigación en el tema de discapacidad visual</t>
  </si>
  <si>
    <t>Número de asesorias a propuestas  y proyectos de investigación en el tema de discapacidad visual realizadas</t>
  </si>
  <si>
    <t>Febrero  de 2022</t>
  </si>
  <si>
    <t>Se realizó asesorias a  Once (11) prouestas de proyectos de grado de o de investigación a  estudiantes de pregrado y posgrado</t>
  </si>
  <si>
    <t xml:space="preserve">Se ajunta la matriz con los datos de os proyectos asesorados </t>
  </si>
  <si>
    <t>Se brindo asesoría a las solicitudes de proyectos que llegan por Orfeo</t>
  </si>
  <si>
    <t>Actualizar la matriz repositorio de las investigaciones en temas relacionados con la discapacidad visual.</t>
  </si>
  <si>
    <t>Matriz actualizada semestralmente</t>
  </si>
  <si>
    <t xml:space="preserve">Febrero  de 2022 </t>
  </si>
  <si>
    <t xml:space="preserve">Se esta actualizando la matriz de repositorio con investigaciones y estudios de los temas relacionados con discpacidad visual </t>
  </si>
  <si>
    <t>Elaborar propuesta normativa para hacer efectivos los derechos de las personas con discapacidad visual</t>
  </si>
  <si>
    <t>Propuesta normativa elaborada</t>
  </si>
  <si>
    <t xml:space="preserve">La contratista Carolina rosas encargada de esta actividad informa que ha sostenido reuniones con UTL Congresista Margarita María Restrepo Arango – Proyectos de Ley de audio descripción y perros guía.  </t>
  </si>
  <si>
    <t>Elaborar conceptos a los proyectos de ley en curso para hacer efectivos los derechos de las personas con discapacidad visual</t>
  </si>
  <si>
    <t>Conceptos de ley elaborados</t>
  </si>
  <si>
    <t xml:space="preserve">Elaborar  los planes de asistencia para brindar asesoría a organizaciones de personas con discapacidad visual para fortalecer los procesos de representatividad y sostenibilidad  </t>
  </si>
  <si>
    <t>Número de planes elaborados</t>
  </si>
  <si>
    <t xml:space="preserve">Brindar asesoría a organizaciones de personas con discapacidad visual para fortalecer los procesos de representatividad y sostenibilidad  </t>
  </si>
  <si>
    <t xml:space="preserve">Ejecución  de matriz de asesoria a organizaciones </t>
  </si>
  <si>
    <t xml:space="preserve">mayo  de 2022 </t>
  </si>
  <si>
    <t xml:space="preserve">Realizar seguimiento a las procesos adelantados con las organizaciones para fortalecer su participación incidente </t>
  </si>
  <si>
    <t xml:space="preserve">Documento final evaluación del seguimiento  a los procesos adelantados con las 40 organizaciones
</t>
  </si>
  <si>
    <t xml:space="preserve">Noviembre  de 2022 </t>
  </si>
  <si>
    <t>Diseñar un kit  como apoyo a los procesos de formación con las organizaciones 
(Videos
 Produccion material didactico (imprenta)                      
3 Cartillas (Cultura organizacional, instrucciones de juegos sobre PP
Guia de representatividad)</t>
  </si>
  <si>
    <t>8 productos del kit diseñados</t>
  </si>
  <si>
    <t>Se estan elaborando los guiones de los videos .Revisión de las cartillas para su actualización y se estan diseñando los juegos sobre la tematica de representatividad</t>
  </si>
  <si>
    <t>En  constuccion</t>
  </si>
  <si>
    <t>Elaborar e implementar el plan de formación con el que se realizara la asesoría a las organizaciones y otros colectivos</t>
  </si>
  <si>
    <t xml:space="preserve"> Porcentaje de  ejecución plan de formación </t>
  </si>
  <si>
    <t>noviembre de 2022</t>
  </si>
  <si>
    <t>Se elaboró el plan de formación con la tematic para desarrolar el primer semestre</t>
  </si>
  <si>
    <t>Se adjunta el plan de formación</t>
  </si>
  <si>
    <t xml:space="preserve">Se realizaron dos activiidades en el mes de marzo..La presentación del pllan de accion  2022 de los equipos de educación t en los temas de educación y gestión interintitucional y otra sobre la biblioteca virtual del INCI. </t>
  </si>
  <si>
    <t>Brindar la asesoria juridica con el acompañamiento de la universidad libre a las personas con discapacidad  y sus familias que asistan al consultorio juridico</t>
  </si>
  <si>
    <t>Número de casos  de asesoria juridica brindada a las personas con discapacidad y familias que asisten al consultorio juridico</t>
  </si>
  <si>
    <t xml:space="preserve">Información de casosatendidos en el mes de febrero </t>
  </si>
  <si>
    <t>Se adjunta el cuadro con la información de los casos en ejecución al mes de febrero</t>
  </si>
  <si>
    <t xml:space="preserve">Se encuentran en proceso 5 casos </t>
  </si>
  <si>
    <t>Información y Comunicación</t>
  </si>
  <si>
    <t>FP-02</t>
  </si>
  <si>
    <t xml:space="preserve">Gestión documental
</t>
  </si>
  <si>
    <t xml:space="preserve">Gestionar una  asesoría con el Archivo General de la Nación en temas de Archivo y Gestión Documental del INCI </t>
  </si>
  <si>
    <t>Asesoría recibida por parte del Archivo General de la Nación</t>
  </si>
  <si>
    <t>Agosto de 2022</t>
  </si>
  <si>
    <t>Actividad programada a partir de Marzo</t>
  </si>
  <si>
    <t>No se ha solicitado asesoria al Archivo General de la Nación por el momento no se ha requerido asesoria tecnica.</t>
  </si>
  <si>
    <t>Actualizar los inventarios documentales</t>
  </si>
  <si>
    <t>Número de actualizaciones de los inventarios documentales de los procesos</t>
  </si>
  <si>
    <t>Actividad programada a partir de Febrero</t>
  </si>
  <si>
    <t>Para el mes de abril se solicitará a traves de memorando los inventarios  documetales de los archivos de gestión para entrega maxima a junio de 2022.</t>
  </si>
  <si>
    <t>Revisar y ajustar las Tablas de Retención Documental de acuerdo con las sugerencias del Archivo General de la Nación para su convalidación</t>
  </si>
  <si>
    <t xml:space="preserve">Tablas de Retención Documental  ajustadas de acuerdo con las sugerencias del Archivo General de la Nación </t>
  </si>
  <si>
    <t>Actividad programada a partir de Abril</t>
  </si>
  <si>
    <t>Actualmente se esta elaborando conforme al ACUERDO 004 DE 2019, la parte introductoria que hace parte de las TRD y se procedera a realizar ajuste teniendo en cuenta las modificaciones realizadas a la estructura organica.</t>
  </si>
  <si>
    <t>Presentar si es pertinente al Comité Institucional de Gestión y Desempeño el Cuadro de Clasificación Documental para su aprobación</t>
  </si>
  <si>
    <t>Cuadro de Clasificación Documental aprobado</t>
  </si>
  <si>
    <t>El cuadro de clasificación documental se encuentra ajustado conforme a las propuestas de TRD y deberá ser ajustado conforme a los ajustes realizados a la estructura organica y a las modficaciones realizadas por las areas que efecten la producción documental.</t>
  </si>
  <si>
    <t>Actualizar el Plan Institucional de Archivos</t>
  </si>
  <si>
    <t>Plan Institucional de Archivos actualizado</t>
  </si>
  <si>
    <t>Se actualizó y publicó PINAR</t>
  </si>
  <si>
    <t>http://www.inci.gov.co/transparencia/43-plan-de-accion-0</t>
  </si>
  <si>
    <t>Implementar y hacer seguimiento al Plan Institucional de Archivos- PINAR</t>
  </si>
  <si>
    <t>Plan Institucional de Archivos- PINAR implementado y con seguimiento realizado</t>
  </si>
  <si>
    <t>Se reportaran Actividades  a partir de Febrero</t>
  </si>
  <si>
    <t>Se avanza con las actividades programadas dentro del Plan Institucional de Archivos</t>
  </si>
  <si>
    <t>Revisar y actualizar si es pertinente el banco terminológico de tipos, series y subseries documentales</t>
  </si>
  <si>
    <t>1 Banco terminológico elaborado</t>
  </si>
  <si>
    <t>El Banco Terminologico se encuentra ajustado conforme a las propuestas de TRD y deberá ser ajustado conforme a los ajustes realizados a la estructura organica y a las modficaciones realizadas por las areas que efecten la producción documental.</t>
  </si>
  <si>
    <t>No aplica
PL:  No se otorga avance en razón a que el indicador se encuentra sobre unidad de medida de un entregable</t>
  </si>
  <si>
    <t>Actualizar el Programa de Gestión Documental</t>
  </si>
  <si>
    <t>Programa de Gestión Documental actualizado/Programa de gestión documental planeado</t>
  </si>
  <si>
    <t>Se actualizó Programa de Gestion Documental</t>
  </si>
  <si>
    <t>Se anexa PGD y Cronograma</t>
  </si>
  <si>
    <t>Implementar y hacer seguimiento al Programa de Gestión documental</t>
  </si>
  <si>
    <t>Porcentaje de ejecución del Programa de Gestión documental</t>
  </si>
  <si>
    <t>Se avanza con las actividades programadas dentro del Programa de Gestión Documental</t>
  </si>
  <si>
    <t>Elaborar el plan de conservación documental</t>
  </si>
  <si>
    <t>Plan de conservación documental elaborado</t>
  </si>
  <si>
    <t>Se actualizó y publicó Plan de Conservación Documental</t>
  </si>
  <si>
    <t>Implementar y hacer seguimiento al plan de conservación documental</t>
  </si>
  <si>
    <t>Porcentaje de ejecución del plan de conservación documental</t>
  </si>
  <si>
    <t>Se avanza con las actividades programadas dentro del Plan de Conservación Documental</t>
  </si>
  <si>
    <t>Actualizar los documentos del  SIG del proceso de gestión documental y gestionar su migración al Sofware SIG</t>
  </si>
  <si>
    <t>Talento Humano</t>
  </si>
  <si>
    <t>Fortalecer las competencias, conocimientos y habilidades de los servidores públicos</t>
  </si>
  <si>
    <t>Servicio de educación informal para la Gestión Administrativa</t>
  </si>
  <si>
    <t>FP-03</t>
  </si>
  <si>
    <t>Gestión Humana</t>
  </si>
  <si>
    <t>Ejecutar el Programa de Bienestar para contribuir al mejoramiento de la Calidad de Vida de los servidores de la entidad</t>
  </si>
  <si>
    <t xml:space="preserve">Actualizar el plan estratégico de Recursos Humanos </t>
  </si>
  <si>
    <t>Plan estratégico de Recursos Humanos para los años 2021 y 2022 actualizado</t>
  </si>
  <si>
    <t>Se realiza la actualización del Plan Estratégico de Talento Humano contando con la formulación de los planes de PIC, PBL, SST aprobados mediante Acta No. 01 de CIGD</t>
  </si>
  <si>
    <t xml:space="preserve">Elaborar un informe anual de la ejecución del Plan Estratégico de Recursos Humanos </t>
  </si>
  <si>
    <t>Documento de ejecución del plan Estratégico de Recursos Humanos elaborado</t>
  </si>
  <si>
    <t>Formular el Plan de Incentivos Institucionales</t>
  </si>
  <si>
    <t>Plan de Incentivos Institucionales formulado</t>
  </si>
  <si>
    <t>Se realiza la formulación y aprobación del Plan de Bienestar Laboral e Incentivos mediante Acta No. 01 de CIGD</t>
  </si>
  <si>
    <t>Implementar y hacer seguimiento al Plan de Incentivos Institucionales</t>
  </si>
  <si>
    <t>Porcentaje de ejecución del plan de Incentivos Institucionales</t>
  </si>
  <si>
    <t>Formular el Plan Anual de Vacantes</t>
  </si>
  <si>
    <t>Plan Anual de Vacantes formulado</t>
  </si>
  <si>
    <t>Se realiza la formulación y aprobación del Plan Anual de Vacantes y Previsión de Recursos Humanos mediante Acta No. 01 de CIGD</t>
  </si>
  <si>
    <t>Formular el  Plan de Previsión de Recursos Humanos</t>
  </si>
  <si>
    <t>Plan de Previsión de Recursos Humanos formulado</t>
  </si>
  <si>
    <t>Implementar y hacer seguimientos semestrales al Plan Anual de Vacantes y el  Plan de Previsión de Recursos Humanos</t>
  </si>
  <si>
    <t>Número de seguimientos semestrales realizados de la ejecución del plan anual de vacantes y  el Plan de Previsión de Recursos Humanos</t>
  </si>
  <si>
    <t>Formular el Plan Institucional de Capacitación</t>
  </si>
  <si>
    <t>Plan Institucional de Capacitación formulado</t>
  </si>
  <si>
    <t>Se realiza la formulación y aprobación del Plan Institucional de Capacitación mediante Acta No. 01 de CIGD</t>
  </si>
  <si>
    <t>Implementar y hacer seguimiento al Plan Institucional de Capacitación</t>
  </si>
  <si>
    <t>Porcentaje de ejecución del plan institucional de Capacitación</t>
  </si>
  <si>
    <t>Número de personas beneficiadas del Plan Institucional de Capacitación</t>
  </si>
  <si>
    <t>Formular el Plan de Trabajo Anual en Seguridad y Salud en el Trabajo</t>
  </si>
  <si>
    <t>Plan de Trabajo Anual en Seguridad y Salud en el Trabajo formulado</t>
  </si>
  <si>
    <t>Implementar y hacer seguimiento al Plan de Trabajo Anual en Seguridad y Salud en el Trabajo</t>
  </si>
  <si>
    <t xml:space="preserve">Porcentaje de ejecución del Plan de Trabajo Anual en Seguridad y Salud en el Trabajo </t>
  </si>
  <si>
    <t xml:space="preserve">Actualizar si se considera pertinente el Autodiagnóstico de Gestión del Talento Humano del MIPG  </t>
  </si>
  <si>
    <t>Autodiagnóstico actualizado</t>
  </si>
  <si>
    <t xml:space="preserve">Actualizar si se considera pertinente el Autodiagnóstico de Integridad del MIPG  </t>
  </si>
  <si>
    <t xml:space="preserve">Diligenciar el Autodiagnóstico de Confilcto de Intereses del MIPG  </t>
  </si>
  <si>
    <t>Actualizar los documentos del  SIG del proceso de gestión humana y gestionar su migración al Sofware SIG</t>
  </si>
  <si>
    <t xml:space="preserve">Servicio al ciudadano
</t>
  </si>
  <si>
    <t>Revisar y actualizar el documento "Caracterización  de usuarios"</t>
  </si>
  <si>
    <t>Documento actualizado</t>
  </si>
  <si>
    <t>Mayo de 2022</t>
  </si>
  <si>
    <t xml:space="preserve">Actualmente se encuentra en gestion </t>
  </si>
  <si>
    <t xml:space="preserve">Revisar la hoja de vida  de 3 indicadores que reflejen las temáticas, tiempos de respuesta y espera de los ciudadanos y gestionar su migración al Software del Sistema Integrado de Gestión </t>
  </si>
  <si>
    <t>Indicadores migrados al Software el SIG</t>
  </si>
  <si>
    <t>Aun no se ha migrado al Softwate sig</t>
  </si>
  <si>
    <t>Realizar seguimiento trimestral a indicadores que reflejen las temáticas, tiempos de respuesta y espera de los ciudadanos</t>
  </si>
  <si>
    <t xml:space="preserve">Número de seguimientos realizados a los indicadores </t>
  </si>
  <si>
    <t xml:space="preserve">En el primer  informe  de 2022 se realizarà serguimiento </t>
  </si>
  <si>
    <t xml:space="preserve">Actualizar si se considera pertinente el Autodiagnóstico de Servicio al ciudadano del MIPG  </t>
  </si>
  <si>
    <t>Actualizar los documentos del  SIG del proceso de servicio al ciudadano y gestionar su migración al Sofware SIG</t>
  </si>
  <si>
    <t>Direccionamiento Estratégico</t>
  </si>
  <si>
    <t>Elaborar el plan anticorrupción y de atención al ciudadano</t>
  </si>
  <si>
    <t>Plan anticorrupción elaborado</t>
  </si>
  <si>
    <t>Enero 2 de 2022</t>
  </si>
  <si>
    <t>Enero 31 de 2022</t>
  </si>
  <si>
    <t>Se realiza elaboración y publicación del Plan Anticorrupción y de atención al ciudadano</t>
  </si>
  <si>
    <t>https://www.inci.gov.co/transparencia/43-plan-de-accion-0</t>
  </si>
  <si>
    <t>Realizar el seguimiento cuatrimestral del plan anticorrupción y de atención al ciudadano</t>
  </si>
  <si>
    <t>Abril 30 de 2022</t>
  </si>
  <si>
    <t>Actividad programada para el mes de abril</t>
  </si>
  <si>
    <t>Elaborar el plan de adquisiciones</t>
  </si>
  <si>
    <t>Plan de adquisiciones elaborado</t>
  </si>
  <si>
    <t>Se elabora y publica el plan de adquisiciones</t>
  </si>
  <si>
    <t>Realizar monitoreo  y actualización del plan de adquisiciones</t>
  </si>
  <si>
    <t>Número de circulares de actualización del plan de adquisiciones elaboradas</t>
  </si>
  <si>
    <t>Se realizan las modificaciones al Plan de adquisiciones solicitadas en el mes</t>
  </si>
  <si>
    <t xml:space="preserve">Se realiza 01 circular de actualización del plan de adquisiones </t>
  </si>
  <si>
    <t>https://institutonacionalparaciegos-my.sharepoint.com/:f:/g/personal/csupanteve_inci_gov_co/EoikC5OlijdKikMqON0ODGwBs-NeNYxqVG4aT1mJ4jmFew?e=AvnBTg</t>
  </si>
  <si>
    <t>Elaborar el plan de acción anual</t>
  </si>
  <si>
    <t>Plan de acción elaborado</t>
  </si>
  <si>
    <t>Se realizó la elaboración del Plan de Acción Anual con la participación de todos los procesos</t>
  </si>
  <si>
    <t>Realizar seguimiento trimestral de la ejecución del plan de acción anual</t>
  </si>
  <si>
    <t>Número de Seguimientos trimestrales realizados</t>
  </si>
  <si>
    <t>Marzo 31 de 2022</t>
  </si>
  <si>
    <t>Actividad planeada para el mes de marzo</t>
  </si>
  <si>
    <t>Se realiza seguimiento al plan de acción para el primer trimestre y se publica en la pagina Web</t>
  </si>
  <si>
    <t>Realizar la parametrización de 6 planes institucionales en el software del Sistema Integrado de Gestión</t>
  </si>
  <si>
    <t>Núemro de planes institucionales parametrizados en el software del Sistema Integrado de Gestión</t>
  </si>
  <si>
    <t>Febrero 1 de 2022</t>
  </si>
  <si>
    <t>Actividad se iniciará  en el mes de febrero</t>
  </si>
  <si>
    <t>Se inicia construcción de los archivos para migración al Software</t>
  </si>
  <si>
    <t>Se realiza la parametrización del plan de Riesgos de Gestión y de Corrupción en el Software</t>
  </si>
  <si>
    <t>https://inci.pensemos.com/suiteve/base/client?soa=4</t>
  </si>
  <si>
    <t>Realizar la migración de los documentos del Sistema Integrado de Gestión de 6 procesos</t>
  </si>
  <si>
    <t>Número de procesos con la documentación migrada al software del Sistema Integrado de Gestión de 6 procesos</t>
  </si>
  <si>
    <t>Julio 30 de 2022</t>
  </si>
  <si>
    <t>Se inicia con la construcción del cronograma para la migración de los documentos al SIG</t>
  </si>
  <si>
    <t>Se continua con la elaboración y ejecución del cronograma SIG</t>
  </si>
  <si>
    <t>Realizar la parametrización de las matrices de riesgos de gestión y corrupción en el Software del Sistema Integrado de Gestión</t>
  </si>
  <si>
    <t>Matrices de riesgos de gestión y corrupción parametrizadas en el Software del Sistema Integrado de Gestión</t>
  </si>
  <si>
    <t>Diciembre 30 de 2022</t>
  </si>
  <si>
    <t xml:space="preserve">Se programa actividad para el mes mayo </t>
  </si>
  <si>
    <t>Realizar el seguimiento del registro de la información de los indicadores de gestión de proceso en el Software del Sistema Integrado de Gestión</t>
  </si>
  <si>
    <t>Número de  seguimientos semestrales  del registro de la información de los indicadores de gestión de proceso en el Software del Sistema Integrado de Gestión realizados</t>
  </si>
  <si>
    <t>Esta actividad se iniciará en el mes de mayo</t>
  </si>
  <si>
    <t>Realizar la formulación del plan estratégico 2023-2026 en coordinación con los diferentes procesos de la entidad</t>
  </si>
  <si>
    <t xml:space="preserve">Plan estratégico 2023-2026  formualdo </t>
  </si>
  <si>
    <t>Se realizo envió de encuesta a los procesos misionales para iniciar con el proceso de analisis de información</t>
  </si>
  <si>
    <t>Actualizar si se considera pertinente los Autodiagnósticos de las políticas del MIPG del proceso de Direccionamiento Estratégico</t>
  </si>
  <si>
    <t xml:space="preserve">Número de autodiagnósticos de las políticas del MIPG del proceso de Direccionamiento Estratégico  actualizados </t>
  </si>
  <si>
    <t>Programada para el mes de Junio</t>
  </si>
  <si>
    <t xml:space="preserve">Promover la actualización  de los autodiagnósticos demás con los otros procesos </t>
  </si>
  <si>
    <t xml:space="preserve">Número de autodiagnósticos de los demás procesos promovidos para su actualización  </t>
  </si>
  <si>
    <t>Realizar seguimiento trimestral del Plan Administrativo Sectorial</t>
  </si>
  <si>
    <t>Número de seguimientos trimestrales del Plan Adminsitrativo Sectorial realizados</t>
  </si>
  <si>
    <t>Se realiza el seguimiento del primer trimestre al Plan Administrativo Sectorial</t>
  </si>
  <si>
    <t>Realizar reuniones para revisar los documentos de cada uno de los procesos del Sistema Integrado de Gestión</t>
  </si>
  <si>
    <t>Número de reuniones para revisar los documentos del Sistema Integrado de Gestión realizadas</t>
  </si>
  <si>
    <t>Durante el primer trimestre se realizarón  reuniones para apoyar a 8 procesos</t>
  </si>
  <si>
    <t>https://institutonacionalparaciegos-my.sharepoint.com/:f:/g/personal/csupanteve_inci_gov_co/EtAha7197FFGoByZESxhvRQBZNjAq2LQ2_ypjMDm_or7gg?e=Jx5EPd</t>
  </si>
  <si>
    <t xml:space="preserve">Evaluación y Mejoramiento_x000D_
</t>
  </si>
  <si>
    <t xml:space="preserve">Formular el Plan Anual de Auditoría </t>
  </si>
  <si>
    <t>Plan de auditoría elaborado</t>
  </si>
  <si>
    <t xml:space="preserve">Ejecutar y realizar seguimiento trimestral al Plan Anual de Auditoría </t>
  </si>
  <si>
    <t>Número de seguimientos del plan de auditoría  realizados</t>
  </si>
  <si>
    <t>Actualizar los documentos del  SIG del proceso de Evaluación y Mejoramiento y gestionar su migración al Sofware SIG</t>
  </si>
  <si>
    <t>Gestión Jurídica</t>
  </si>
  <si>
    <t xml:space="preserve"> Reportar los avances al subcomité de defensa sectorial del Ministerio Educación Nacional de la sustanciación y apoyo profesional para la defensa jurídica y gestion dentro de los procesos judiciales del INCI en las diferentes jurisdicciones </t>
  </si>
  <si>
    <t>Número de reportes de los avances al subcomité de defensa sectorial del MEN realizados</t>
  </si>
  <si>
    <t>se radico de manera anticipada con el Rad. 20211020029721 del 27 de diciembre de 2021</t>
  </si>
  <si>
    <t>Orfeo</t>
  </si>
  <si>
    <t>se radico de manera anticipada con el Rad. 20221020004031 del 04 de febrero de 2022</t>
  </si>
  <si>
    <t>Se radico oficio No 20221020007701 el 9 de marzo de 2022</t>
  </si>
  <si>
    <t>Realizar seguimiento al cumplimiento  del cronograma para promover con los supervisores la gestión para el saneamiento de los 18 comodatos</t>
  </si>
  <si>
    <t>Porcentaje de  Ejecución del Cronograma para promover con los supervisores la gestión para el saneamiento de los 18 comodatos</t>
  </si>
  <si>
    <t>se actualiza el cronograma a corte julio de 2022</t>
  </si>
  <si>
    <t>se remite copia de correo</t>
  </si>
  <si>
    <t>Se realizo reunion de seguimiento de contratso de comodato el dia 07 de febrero comosatos de subdireccion  y 004-2005, 082-2004, 014-2033. el 18 de febrero convenio tripartito 012-2006. El 28 de febrero  005-2003 y 005-2008</t>
  </si>
  <si>
    <t xml:space="preserve">se remite copia de convocatoria </t>
  </si>
  <si>
    <t>se realizò reunion ce los comodatos 15 de marzo comodatos subdireccion, 24 de marzo convenio 12-2006, 24 de marzo 005-ICBF y 30 de marzo comodatos 005-2033 y 005-2008.</t>
  </si>
  <si>
    <t xml:space="preserve">Actas y convocatorias a reunion </t>
  </si>
  <si>
    <t>Revisar y actualizar si es pertinente el Normograma en el SIG  y  publicarlo en la pagina web semestralmente</t>
  </si>
  <si>
    <t>Número de actualizaciones del Normograma realizadas</t>
  </si>
  <si>
    <t>no se reporta en este mes</t>
  </si>
  <si>
    <t xml:space="preserve">se encuentra en validacion para solicitar la publicacion </t>
  </si>
  <si>
    <t xml:space="preserve">no se reporto este mes </t>
  </si>
  <si>
    <t xml:space="preserve">Adoptar la política de prevención del daño antijurídico </t>
  </si>
  <si>
    <t>Política de prevención del daño antijurídico adoptada</t>
  </si>
  <si>
    <t xml:space="preserve">no se a aprobadi pr parte de la Agencia es por ello que no se a dado la adopcion de la misma, sin embargo se realizaron reuniones y correcciones a al politica </t>
  </si>
  <si>
    <t>el 07 de febrero la ANDJE aprobo la politica mediente oficio No 20223000006861-DPE</t>
  </si>
  <si>
    <t>Se remite carta de aprobación</t>
  </si>
  <si>
    <t xml:space="preserve">Realizar seguimiento cuatrimestral de la política de prevención del daño antijurídico </t>
  </si>
  <si>
    <t>Número de seguimientos cuatrimestrales de la política de prevención del daño antijurídico realizados</t>
  </si>
  <si>
    <t xml:space="preserve">no se reporta en ese mes, sin embargo el seguimeinto solicitado por la agencia se remitio este mes de enero </t>
  </si>
  <si>
    <t xml:space="preserve">no se reporta en ese mes, sin embargo el seguimeinto solicitado por la agencia se remitio este mes de enero  </t>
  </si>
  <si>
    <t xml:space="preserve">se realizo reunion para la implementacion de la nueva politica </t>
  </si>
  <si>
    <t>convocartoria reunión</t>
  </si>
  <si>
    <t xml:space="preserve">Actualizar si se considera pertinente el Autodiagnóstico de la política de Defensa Juridica del MIPG  </t>
  </si>
  <si>
    <t>no se reporta en este periodo</t>
  </si>
  <si>
    <t xml:space="preserve">no se realizo este mes </t>
  </si>
  <si>
    <t>Gestión Contractual</t>
  </si>
  <si>
    <t>Realizar seguimiento a la liquidación de los contratos del año  2019</t>
  </si>
  <si>
    <t xml:space="preserve">Porcentaje de ejecución del cronograma de seguimiento a los contratos  susceptibles de liquidación del año 2019 </t>
  </si>
  <si>
    <t>se realizo el cargue de 18 liquidaciones presentadas por el grupo de gestion administrativa en la ltforma secopii</t>
  </si>
  <si>
    <t>publicadas en secop y se envia soporte de liquidaciones de contratos</t>
  </si>
  <si>
    <t>Realizar seguimiento a la liquidación de los contratos del año 2020</t>
  </si>
  <si>
    <t>Porcentaje de ejecución del cronograma de seguimiento a los contratos  susceptibles de liquidación del año 2020</t>
  </si>
  <si>
    <t>se realiza circular para las areas con cronograma para entrega de liquidaciones. Se realiza reunon de socializacion cn las areas</t>
  </si>
  <si>
    <t>circular e invitacon a la socializacion</t>
  </si>
  <si>
    <t>Actualizar los documentos del  SIG del proceso de gestión jurídica y gestionar su migración al Sofware SIG</t>
  </si>
  <si>
    <t>Julio 2022</t>
  </si>
  <si>
    <t>Actualizar los documentos del  SIG del proceso de gestión contractual  y gestionar su migración al Sofware SIG</t>
  </si>
  <si>
    <t>se realizo implementacion de formato de revision de supervision, se socializa el procedimiento y se implemento para pago de contratistas mes de marzo de 2022</t>
  </si>
  <si>
    <t>invitacion a socializacion y documento modelo</t>
  </si>
  <si>
    <t xml:space="preserve">Conformar el Comite de Contratacion </t>
  </si>
  <si>
    <t>Comite de Contratacion conformado</t>
  </si>
  <si>
    <t>Enero 2022</t>
  </si>
  <si>
    <t xml:space="preserve">se conformo mediante resolucion en el mes de febrero de 2022 se realizo la segunda mesa tecnica en el mes de marzo </t>
  </si>
  <si>
    <t>invitacion a mesa tecnica de contratacion</t>
  </si>
  <si>
    <t xml:space="preserve">Acompañar la elaboración de los documentos y estudios previos de los contratos de la entidad </t>
  </si>
  <si>
    <t xml:space="preserve">Porcentaje de ejecución del cronograma de acompañamiento para la elaboración de los documentos y estudios previos de los contratos de la entidad </t>
  </si>
  <si>
    <t>revision y correccion de los documentos y ep realizados por las areas</t>
  </si>
  <si>
    <t>se adjunta excel de revision de ep</t>
  </si>
  <si>
    <t>Capacitar a los funcionarios que ejerceran labores de supervisión de los contratos en las diferentes etapas contractuales</t>
  </si>
  <si>
    <t xml:space="preserve">Número de capacitaciones realizadas a los funcionarios que ejercen labores de supervisión de los contratos </t>
  </si>
  <si>
    <t>Octubre de 2022</t>
  </si>
  <si>
    <t>se realizaprimera capacitacion y socializacio de lineaminetos para supervisores vacancia temporal de la designacion de supervisor</t>
  </si>
  <si>
    <t>lineamientos a supervisores einvitacion a capacitacion</t>
  </si>
  <si>
    <t>Financiero</t>
  </si>
  <si>
    <t xml:space="preserve">Realizar conciliaciones de las cuentas de incapacidades con el proceso de gestión Humana </t>
  </si>
  <si>
    <t xml:space="preserve">Número de informes trimestrales elaborados de las conciliaciones de incapacidades </t>
  </si>
  <si>
    <t xml:space="preserve">Se han realizado dos reuniones con el grupo de Gestión Humana, alli se han planteado actividades de actualización de información de datos de incapacidades que no se han recibido de parte de Gestión Humana. El proceso Financiero no cuenta con esa información para  poder realizar trabajo de conciliación. </t>
  </si>
  <si>
    <t xml:space="preserve">Dos actas  de las dos  reuniones celebradas </t>
  </si>
  <si>
    <t>Elaborar y publicar trimestralmente el Informe de Ejecución presupuestal</t>
  </si>
  <si>
    <t>Número de informes trimestrales de Ejecución presupuestal  publicados</t>
  </si>
  <si>
    <t xml:space="preserve">El informe de Ejecución Presupuestal de Gastos  ya se encuentra elaborada y lista para publicar . La de Ejecución de Ingresos sólo se puede obtener hasta mediados de mes siguiente  por los procedimientos existentes en SIIF para el cierre de ingresos . Por lo tanto reportamos aqui la de Gastos pero la de Ingresos solo es posible suministrarla despues del 15 de Abril  aproximadamente </t>
  </si>
  <si>
    <t xml:space="preserve">Ejecución Presupuestal de Gastos a corte 31 de Marzo de 2022 enviada por correo electrónico </t>
  </si>
  <si>
    <t>Realizar reuniones  trimestrales  de seguimiento al la ejecución presupuestal de ingresos y gastos</t>
  </si>
  <si>
    <t xml:space="preserve">
Número de  reuniones  trimestrales  de seguimiento al la ejecución presupuestal de ingresos y gastos</t>
  </si>
  <si>
    <t>La primera reunión con corte trimestral  a Marzo 31 de 2022, se está Programando porque aun no podemos generar Ejecución de Ingresos   y se realizará con la Oficina de planeación para revisar ejecución plan de adquisiciones y con el proceso de Unidades productivas para conocer la proyección de ventas y recaudos</t>
  </si>
  <si>
    <t xml:space="preserve">La fecha de la reunión será entre el 11 y 13 de Abril de acuerdo con la disponibilidad de los participantes </t>
  </si>
  <si>
    <t>Actualizar los documentos del  SIG del proceso financiero y gestionar su migración al Sofware SIG</t>
  </si>
  <si>
    <t xml:space="preserve">Esta actividad se habia propuesto iniciar en JULIO pero no aprobaron esta fecha en planeación, pues el primer semestre es muy pesado  por cierre anual, informes, elaboracion de planes, todas las contrataciones. Pero atendiendo las fechas ,esta actividad esta en ejecución se han cambiado 3 formatos  y se inicia la revisión de procedimientos en el Mes de Abril . </t>
  </si>
  <si>
    <t>Formatos de Ventas de contado y Ventas a plazos modificados, asi como  el  Formato de Retefuente Rentas de trabajo publicado en el SIG  en el mes de Marzo-2022</t>
  </si>
  <si>
    <t>Administrativo</t>
  </si>
  <si>
    <t xml:space="preserve">Elaborar el Plan de Austeridad </t>
  </si>
  <si>
    <t>Plan de Austeridad elaborado</t>
  </si>
  <si>
    <t>Se elaboró el Plan  de austeridad con las mismas metas del decreto del año 2021, una vez se publique el conozca el decreto de austeridad para 2022 se actualizara conforme corresponda</t>
  </si>
  <si>
    <t>Realizar seguimiento trimestral al plan de austeridad</t>
  </si>
  <si>
    <t>Número de informes trimestrales de la ejecución del plan de austeridad</t>
  </si>
  <si>
    <t xml:space="preserve">Se presenta el seguimiento del plan de austeridad del primer  trimestre analizado con la ejecución del año base 2021 </t>
  </si>
  <si>
    <t>Elaborar el Plan de Acción Anual Institucional de Gestión Ambiental</t>
  </si>
  <si>
    <t>Plan de Acción Anual Institucional de Gestión Ambiental elaborado</t>
  </si>
  <si>
    <t>Ejecutar el  Plan  de Acción Anual  Institucional  de Gestion Ambiental</t>
  </si>
  <si>
    <t>Porcentaje de ejecución del Plan de Acción Anual Institucional de Gestión Ambiental elaborado</t>
  </si>
  <si>
    <t>Se presenta el seguimiento  del Plan de Gestión Ambiental, con las evidencias , se cumple con todas las actividades.</t>
  </si>
  <si>
    <t xml:space="preserve">Se envía por correo electrónico </t>
  </si>
  <si>
    <t xml:space="preserve">Elaborar el cronograma de Inventarios </t>
  </si>
  <si>
    <t>Cronograma de inventarios realizado</t>
  </si>
  <si>
    <t>Se publicó cronograma de inventarios de lavigencia 2022 , para iniciar su ejecución en las fechas alli determinadas</t>
  </si>
  <si>
    <t>Actualizar los documentos del  SIG del proceso administrativo y gestionar su migración al Sofware SIG</t>
  </si>
  <si>
    <t xml:space="preserve">Esta actividad  se programó inciar  en Abril, por temas de tiempo.  Estaremos reportando avances a partir de  este mes </t>
  </si>
  <si>
    <t xml:space="preserve">Esta actividad se inicia ejecución en el mes de Abril </t>
  </si>
  <si>
    <t>Servicios de información actualizados</t>
  </si>
  <si>
    <t>FP-05</t>
  </si>
  <si>
    <t xml:space="preserve">Informática y Tecnología_x000D_
</t>
  </si>
  <si>
    <t>Actualizar el Plan Estratégico de Tecnologías de la Información y las Comunicaciones</t>
  </si>
  <si>
    <t>Plan Estratégico de Tecnologías de la Información y las Comunicaciones actualizado</t>
  </si>
  <si>
    <t>Actualizado en el SIG y en la pagina INCI.</t>
  </si>
  <si>
    <t>https://inci.gov.co/transparencia/43-plan-de-accion-0</t>
  </si>
  <si>
    <t>Ejecutar y realizar seguimiento del Plan Estratégico de Tecnologías de la Información y las Comunicaciones</t>
  </si>
  <si>
    <t xml:space="preserve">Porcentaje de ejecución del Plan Estratégico de Tecnologías de la Información y las Comunicaciones </t>
  </si>
  <si>
    <t>Se tiene aprobada en el PLAN ANUAL DE ADQUISICIONES de TI</t>
  </si>
  <si>
    <t>Elaborar el Plan de preservación digital</t>
  </si>
  <si>
    <t xml:space="preserve">Plan de preservación digital elaborado </t>
  </si>
  <si>
    <t>Aprobado y cargado</t>
  </si>
  <si>
    <t>Ejecutar y hacer seguimiento del Plan de preservación digital</t>
  </si>
  <si>
    <t xml:space="preserve">Porcentaje de ejecución del Plan de preservación digital </t>
  </si>
  <si>
    <t>Se verifica la NAS en espacio y copias mes a mes almacenadas en esta, inicio del proceso de los desarrollos de Orfeo</t>
  </si>
  <si>
    <t>Contrato Orfeo 030-2022</t>
  </si>
  <si>
    <t>Elaborar el Plan de Seguridad y Privacidad de la Información</t>
  </si>
  <si>
    <t>Plan de Seguridad y Privacidad de la Información elaborado</t>
  </si>
  <si>
    <t>Se  encuentra publicado en la pagina Web INCI</t>
  </si>
  <si>
    <t>Ejecutar y hacer seguimiento al Plan de Seguridad y Privacidad de la Información</t>
  </si>
  <si>
    <t xml:space="preserve">Porcentaje de ejecución del Plan de Seguridad y Privacidad de la Información </t>
  </si>
  <si>
    <t>Se tienenen a la fecha cinco contratos de servicio y soporte a la Plataforma de la TI.</t>
  </si>
  <si>
    <t>WebSafi 004-2022, Hosting 035-2021, Aplicaciones APP 032-2022, Orfeo 030-2022, Pagina WEB 030-2022, Conectividad 052-2021</t>
  </si>
  <si>
    <t xml:space="preserve">Elaborar el plan de mantenimiento de tecnologías de la Información </t>
  </si>
  <si>
    <t>Plan de mantenimiento de tecnologías de la Información elaborado</t>
  </si>
  <si>
    <t xml:space="preserve">Ejecutar y hacer seguimiento  el plan de mantenimiento de tecnologías de la Información </t>
  </si>
  <si>
    <t xml:space="preserve">Porcentaje de ejecución del Plan de mantenimiento de tecnologías de la Información </t>
  </si>
  <si>
    <t>Las activides inician a partir de Junio, se ha adelantado en los procesos contractuales de este Plan.</t>
  </si>
  <si>
    <t xml:space="preserve">Se enviaron  Tablas  Tecnicas de los servicos solicitados por correo, se han recibido cotizaciones de los proveedores y se tienen en repositorios, se estan adelantando los Estudios Previos. </t>
  </si>
  <si>
    <t>Actualizar los documentos del  SIG del proceso de informática y tecnología y gestionar su migración al Sofware SIG</t>
  </si>
  <si>
    <t>En  proceso de revision.</t>
  </si>
  <si>
    <t>Documentacion en el repositorio del SIG.</t>
  </si>
  <si>
    <t xml:space="preserve">Actualizar si se considera pertinente el Autodiagnóstico de la política de Gobierno Digital del MIPG  </t>
  </si>
  <si>
    <t xml:space="preserve">Ejecutar las actividades del cronograma del Diagnóstico del Modelo de Seguridad y Privacidad de la Información </t>
  </si>
  <si>
    <t>Porcentaje de ejecución del cronograma del Diagnóstico del Modelo de Seguridad y Privacidad de la Información</t>
  </si>
  <si>
    <t>Elaborar el informe de Derechos autor</t>
  </si>
  <si>
    <t>Informe de Derechos autor elaborado</t>
  </si>
  <si>
    <t>En proceso de elaboracion</t>
  </si>
  <si>
    <t>Repositorios del INCI</t>
  </si>
  <si>
    <t>Elaborar el plan de tratamiento de Riesgos de seguridad y privacidad de la información</t>
  </si>
  <si>
    <t>Plan de tratamiento de Riesgos de seguridad y privacidad de la información elaborado</t>
  </si>
  <si>
    <t>Ejecutar y hacer seguimiento  el plan de tratamiento de Riesgos de seguridad y privacidad de la información</t>
  </si>
  <si>
    <t xml:space="preserve">Porcentaje de ejecución del Plan de tratamiento de Riesgos de seguridad y privacidad de la información </t>
  </si>
  <si>
    <t>Se realiza las copias de seguridad tanto de MV, Libros digitales, revision del Sistema Electrico Regulado, sistema de Red de Datos y otros</t>
  </si>
  <si>
    <t xml:space="preserve">Servidor NAS, copia en NUBE, Plataformas de TI activas (AD, telefonia IP, Firewall, Sistema Vmware,Antivirus, Conectividad, Hosting..), soporte a los Sistemas informacion.     </t>
  </si>
  <si>
    <t>Capacitar a los funcionarios en temas de seguridad y privacidad de la información y tecnologías de la información</t>
  </si>
  <si>
    <t>Capacitaciones en temas de seguridad y privacidad de la información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</si>
</sst>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
  </numFmts>
  <fonts count="27" x14ac:knownFonts="1">
    <font>
      <sz val="11"/>
      <color theme="1"/>
      <name val="Calibri"/>
      <family val="2"/>
      <scheme val="minor"/>
    </font>
    <font>
      <sz val="11"/>
      <color theme="1"/>
      <name val="Calibri"/>
      <family val="2"/>
      <scheme val="minor"/>
    </font>
    <font>
      <sz val="14"/>
      <color theme="0"/>
      <name val="Arial"/>
      <family val="2"/>
    </font>
    <font>
      <sz val="12"/>
      <color theme="0"/>
      <name val="Arial"/>
      <family val="2"/>
    </font>
    <font>
      <sz val="11"/>
      <color indexed="8"/>
      <name val="Calibri"/>
      <family val="2"/>
      <scheme val="minor"/>
    </font>
    <font>
      <sz val="12"/>
      <color indexed="8"/>
      <name val="Arial"/>
      <family val="2"/>
    </font>
    <font>
      <sz val="10"/>
      <name val="Arial"/>
      <family val="2"/>
    </font>
    <font>
      <sz val="12"/>
      <color theme="1"/>
      <name val="Arial"/>
      <family val="2"/>
    </font>
    <font>
      <b/>
      <sz val="12"/>
      <color rgb="FFFFFFFF"/>
      <name val="Arial"/>
      <family val="2"/>
    </font>
    <font>
      <b/>
      <sz val="12"/>
      <name val="Arial"/>
      <family val="2"/>
    </font>
    <font>
      <b/>
      <sz val="12"/>
      <color rgb="FF000000"/>
      <name val="Arial"/>
      <family val="2"/>
    </font>
    <font>
      <sz val="12"/>
      <name val="Arial"/>
      <family val="2"/>
    </font>
    <font>
      <b/>
      <sz val="12"/>
      <color theme="1"/>
      <name val="Arial"/>
      <family val="2"/>
    </font>
    <font>
      <b/>
      <sz val="12"/>
      <color theme="0"/>
      <name val="Arial"/>
      <family val="2"/>
    </font>
    <font>
      <b/>
      <sz val="12"/>
      <color indexed="8"/>
      <name val="Arial"/>
      <family val="2"/>
    </font>
    <font>
      <b/>
      <sz val="12"/>
      <color rgb="FFFF0000"/>
      <name val="Arial"/>
      <family val="2"/>
    </font>
    <font>
      <b/>
      <sz val="9"/>
      <color indexed="81"/>
      <name val="Tahoma"/>
      <family val="2"/>
    </font>
    <font>
      <sz val="9"/>
      <color indexed="81"/>
      <name val="Tahoma"/>
      <family val="2"/>
    </font>
    <font>
      <sz val="14"/>
      <name val="Arial"/>
      <family val="2"/>
    </font>
    <font>
      <sz val="12"/>
      <color theme="4"/>
      <name val="Arial"/>
      <family val="2"/>
    </font>
    <font>
      <u/>
      <sz val="11"/>
      <color theme="10"/>
      <name val="Calibri"/>
      <family val="2"/>
      <scheme val="minor"/>
    </font>
    <font>
      <u/>
      <sz val="11"/>
      <name val="Calibri"/>
      <family val="2"/>
      <scheme val="minor"/>
    </font>
    <font>
      <sz val="12"/>
      <color theme="4" tint="-0.249977111117893"/>
      <name val="Arial"/>
      <family val="2"/>
    </font>
    <font>
      <sz val="12"/>
      <color theme="3"/>
      <name val="Arial"/>
      <family val="2"/>
    </font>
    <font>
      <sz val="12"/>
      <color theme="1"/>
      <name val="Arial"/>
    </font>
    <font>
      <sz val="12"/>
      <color theme="4"/>
      <name val="Arial"/>
    </font>
    <font>
      <sz val="11"/>
      <color indexed="81"/>
      <name val="Tahoma"/>
      <family val="2"/>
    </font>
  </fonts>
  <fills count="25">
    <fill>
      <patternFill patternType="none"/>
    </fill>
    <fill>
      <patternFill patternType="gray125"/>
    </fill>
    <fill>
      <patternFill patternType="solid">
        <fgColor theme="4" tint="-0.499984740745262"/>
        <bgColor indexed="64"/>
      </patternFill>
    </fill>
    <fill>
      <patternFill patternType="solid">
        <fgColor rgb="FF31849B"/>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00206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2"/>
        <bgColor indexed="64"/>
      </patternFill>
    </fill>
    <fill>
      <patternFill patternType="solid">
        <fgColor rgb="FFFFC000"/>
        <bgColor indexed="64"/>
      </patternFill>
    </fill>
    <fill>
      <patternFill patternType="solid">
        <fgColor theme="8" tint="0.59999389629810485"/>
        <bgColor indexed="64"/>
      </patternFill>
    </fill>
  </fills>
  <borders count="24">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002060"/>
      </left>
      <right style="thin">
        <color rgb="FF002060"/>
      </right>
      <top style="thin">
        <color rgb="FF002060"/>
      </top>
      <bottom style="thin">
        <color rgb="FF002060"/>
      </bottom>
      <diagonal/>
    </border>
    <border>
      <left/>
      <right style="thin">
        <color indexed="64"/>
      </right>
      <top style="thin">
        <color indexed="64"/>
      </top>
      <bottom style="thin">
        <color indexed="64"/>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right style="thin">
        <color indexed="64"/>
      </right>
      <top/>
      <bottom style="thin">
        <color indexed="64"/>
      </bottom>
      <diagonal/>
    </border>
    <border>
      <left style="thin">
        <color indexed="64"/>
      </left>
      <right/>
      <top/>
      <bottom style="thin">
        <color indexed="64"/>
      </bottom>
      <diagonal/>
    </border>
  </borders>
  <cellStyleXfs count="9">
    <xf numFmtId="0" fontId="0" fillId="0" borderId="0"/>
    <xf numFmtId="9" fontId="1" fillId="0" borderId="0" applyFont="0" applyFill="0" applyBorder="0" applyAlignment="0" applyProtection="0"/>
    <xf numFmtId="0" fontId="1" fillId="0" borderId="0"/>
    <xf numFmtId="0" fontId="4" fillId="0" borderId="0"/>
    <xf numFmtId="9" fontId="6" fillId="0" borderId="0" applyFont="0" applyFill="0" applyBorder="0" applyAlignment="0" applyProtection="0"/>
    <xf numFmtId="9" fontId="4" fillId="0" borderId="0" applyFont="0" applyFill="0" applyBorder="0" applyAlignment="0" applyProtection="0"/>
    <xf numFmtId="42" fontId="4" fillId="0" borderId="0" applyFont="0" applyFill="0" applyBorder="0" applyAlignment="0" applyProtection="0"/>
    <xf numFmtId="42" fontId="1" fillId="0" borderId="0" applyFont="0" applyFill="0" applyBorder="0" applyAlignment="0" applyProtection="0"/>
    <xf numFmtId="0" fontId="20" fillId="0" borderId="0" applyNumberFormat="0" applyFill="0" applyBorder="0" applyAlignment="0" applyProtection="0"/>
  </cellStyleXfs>
  <cellXfs count="260">
    <xf numFmtId="0" fontId="0" fillId="0" borderId="0" xfId="0"/>
    <xf numFmtId="9" fontId="3" fillId="2" borderId="2" xfId="2" applyNumberFormat="1" applyFont="1" applyFill="1" applyBorder="1" applyAlignment="1">
      <alignment horizontal="center" vertical="center" wrapText="1"/>
    </xf>
    <xf numFmtId="9" fontId="3" fillId="2" borderId="3" xfId="2" applyNumberFormat="1" applyFont="1" applyFill="1" applyBorder="1" applyAlignment="1">
      <alignment horizontal="center" vertical="center" wrapText="1"/>
    </xf>
    <xf numFmtId="9" fontId="3" fillId="0" borderId="0" xfId="2" applyNumberFormat="1" applyFont="1" applyAlignment="1">
      <alignment horizontal="center" vertical="center" wrapText="1"/>
    </xf>
    <xf numFmtId="0" fontId="5" fillId="0" borderId="0" xfId="3" applyFont="1"/>
    <xf numFmtId="9" fontId="3" fillId="2" borderId="4" xfId="2" applyNumberFormat="1" applyFont="1" applyFill="1" applyBorder="1" applyAlignment="1">
      <alignment horizontal="center" vertical="center" wrapText="1"/>
    </xf>
    <xf numFmtId="9" fontId="7" fillId="0" borderId="5" xfId="4" applyFont="1" applyBorder="1" applyAlignment="1">
      <alignment horizontal="center" vertical="center"/>
    </xf>
    <xf numFmtId="9" fontId="7" fillId="0" borderId="6" xfId="4" applyFont="1" applyBorder="1" applyAlignment="1">
      <alignment horizontal="center" vertical="center"/>
    </xf>
    <xf numFmtId="9" fontId="7" fillId="0" borderId="0" xfId="4" applyFont="1" applyBorder="1" applyAlignment="1">
      <alignment horizontal="center" vertical="center"/>
    </xf>
    <xf numFmtId="0" fontId="7" fillId="0" borderId="0" xfId="2" applyFont="1" applyAlignment="1">
      <alignment wrapText="1"/>
    </xf>
    <xf numFmtId="0" fontId="8" fillId="3" borderId="7" xfId="3" applyFont="1" applyFill="1" applyBorder="1" applyAlignment="1">
      <alignment horizontal="center" vertical="center" wrapText="1"/>
    </xf>
    <xf numFmtId="0" fontId="8" fillId="3" borderId="8" xfId="3" applyFont="1" applyFill="1" applyBorder="1" applyAlignment="1">
      <alignment horizontal="center" vertical="center" wrapText="1"/>
    </xf>
    <xf numFmtId="0" fontId="8" fillId="3" borderId="9" xfId="3" applyFont="1" applyFill="1" applyBorder="1" applyAlignment="1">
      <alignment horizontal="center" vertical="center" wrapText="1"/>
    </xf>
    <xf numFmtId="0" fontId="9" fillId="4" borderId="9" xfId="3" applyFont="1" applyFill="1" applyBorder="1" applyAlignment="1">
      <alignment horizontal="center" vertical="center" wrapText="1"/>
    </xf>
    <xf numFmtId="0" fontId="10" fillId="5" borderId="9"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10" fillId="6" borderId="7" xfId="2" applyFont="1" applyFill="1" applyBorder="1" applyAlignment="1">
      <alignment horizontal="center" vertical="center" wrapText="1"/>
    </xf>
    <xf numFmtId="0" fontId="10" fillId="6" borderId="10" xfId="2" applyFont="1" applyFill="1" applyBorder="1" applyAlignment="1">
      <alignment horizontal="center" vertical="center" wrapText="1"/>
    </xf>
    <xf numFmtId="0" fontId="5" fillId="0" borderId="7" xfId="3" applyFont="1" applyBorder="1" applyAlignment="1">
      <alignment horizontal="center" vertical="center"/>
    </xf>
    <xf numFmtId="0" fontId="11" fillId="0" borderId="12" xfId="3" applyFont="1" applyBorder="1" applyAlignment="1">
      <alignment horizontal="justify" vertical="center" wrapText="1"/>
    </xf>
    <xf numFmtId="0" fontId="11" fillId="0" borderId="7" xfId="3" applyFont="1" applyBorder="1" applyAlignment="1">
      <alignment horizontal="justify" vertical="center" wrapText="1"/>
    </xf>
    <xf numFmtId="0" fontId="11" fillId="0" borderId="7" xfId="3" applyFont="1" applyBorder="1" applyAlignment="1">
      <alignment horizontal="center" vertical="center" wrapText="1"/>
    </xf>
    <xf numFmtId="0" fontId="9" fillId="7" borderId="7" xfId="3" applyFont="1" applyFill="1" applyBorder="1" applyAlignment="1">
      <alignment horizontal="center" vertical="center" wrapText="1"/>
    </xf>
    <xf numFmtId="9" fontId="11" fillId="5" borderId="7" xfId="5" applyFont="1" applyFill="1" applyBorder="1" applyAlignment="1">
      <alignment horizontal="center" vertical="center" wrapText="1"/>
    </xf>
    <xf numFmtId="1" fontId="7" fillId="0" borderId="7" xfId="2" applyNumberFormat="1" applyFont="1" applyBorder="1" applyAlignment="1">
      <alignment horizontal="center" vertical="center"/>
    </xf>
    <xf numFmtId="1" fontId="12" fillId="6" borderId="7" xfId="2" applyNumberFormat="1" applyFont="1" applyFill="1" applyBorder="1" applyAlignment="1">
      <alignment horizontal="center" vertical="center"/>
    </xf>
    <xf numFmtId="1" fontId="7" fillId="8" borderId="7" xfId="2" applyNumberFormat="1" applyFont="1" applyFill="1" applyBorder="1" applyAlignment="1">
      <alignment horizontal="center" vertical="center"/>
    </xf>
    <xf numFmtId="1" fontId="12" fillId="8" borderId="7" xfId="2" applyNumberFormat="1" applyFont="1" applyFill="1" applyBorder="1" applyAlignment="1">
      <alignment horizontal="center" vertical="center"/>
    </xf>
    <xf numFmtId="1" fontId="12" fillId="0" borderId="7" xfId="2" applyNumberFormat="1" applyFont="1" applyBorder="1" applyAlignment="1">
      <alignment horizontal="center" vertical="center"/>
    </xf>
    <xf numFmtId="3" fontId="9" fillId="7" borderId="7" xfId="3" applyNumberFormat="1" applyFont="1" applyFill="1" applyBorder="1" applyAlignment="1">
      <alignment horizontal="center" vertical="center" wrapText="1"/>
    </xf>
    <xf numFmtId="3" fontId="11" fillId="0" borderId="7" xfId="3" applyNumberFormat="1" applyFont="1" applyBorder="1" applyAlignment="1">
      <alignment horizontal="center" vertical="center" wrapText="1"/>
    </xf>
    <xf numFmtId="3" fontId="7" fillId="0" borderId="7" xfId="2" applyNumberFormat="1" applyFont="1" applyBorder="1" applyAlignment="1">
      <alignment horizontal="center" vertical="center"/>
    </xf>
    <xf numFmtId="3" fontId="12" fillId="6" borderId="7" xfId="2" applyNumberFormat="1" applyFont="1" applyFill="1" applyBorder="1" applyAlignment="1">
      <alignment horizontal="center" vertical="center"/>
    </xf>
    <xf numFmtId="3" fontId="7" fillId="8" borderId="7" xfId="2" applyNumberFormat="1" applyFont="1" applyFill="1" applyBorder="1" applyAlignment="1">
      <alignment horizontal="center" vertical="center"/>
    </xf>
    <xf numFmtId="3" fontId="12" fillId="0" borderId="7" xfId="2" applyNumberFormat="1" applyFont="1" applyBorder="1" applyAlignment="1">
      <alignment horizontal="center" vertical="center"/>
    </xf>
    <xf numFmtId="0" fontId="5" fillId="0" borderId="0" xfId="3" applyFont="1" applyAlignment="1">
      <alignment horizontal="center" vertical="center"/>
    </xf>
    <xf numFmtId="0" fontId="11" fillId="0" borderId="0" xfId="3" applyFont="1" applyAlignment="1">
      <alignment horizontal="justify" vertical="center" wrapText="1"/>
    </xf>
    <xf numFmtId="0" fontId="11" fillId="0" borderId="0" xfId="3" applyFont="1" applyAlignment="1">
      <alignment horizontal="center" vertical="center" wrapText="1"/>
    </xf>
    <xf numFmtId="3" fontId="11" fillId="0" borderId="0" xfId="3" applyNumberFormat="1" applyFont="1" applyAlignment="1">
      <alignment horizontal="center" vertical="center" wrapText="1"/>
    </xf>
    <xf numFmtId="9" fontId="11" fillId="0" borderId="0" xfId="5" applyFont="1" applyFill="1" applyBorder="1" applyAlignment="1">
      <alignment horizontal="center" vertical="center" wrapText="1"/>
    </xf>
    <xf numFmtId="3" fontId="7" fillId="0" borderId="0" xfId="2" applyNumberFormat="1" applyFont="1" applyAlignment="1">
      <alignment horizontal="center" vertical="center"/>
    </xf>
    <xf numFmtId="3" fontId="12" fillId="0" borderId="0" xfId="2" applyNumberFormat="1" applyFont="1" applyAlignment="1">
      <alignment horizontal="center" vertical="center"/>
    </xf>
    <xf numFmtId="0" fontId="13" fillId="8" borderId="13" xfId="3" applyFont="1" applyFill="1" applyBorder="1" applyAlignment="1">
      <alignment horizontal="center" vertical="center"/>
    </xf>
    <xf numFmtId="3" fontId="7" fillId="8" borderId="0" xfId="2" applyNumberFormat="1" applyFont="1" applyFill="1" applyAlignment="1">
      <alignment horizontal="center" vertical="center"/>
    </xf>
    <xf numFmtId="3" fontId="12" fillId="8" borderId="0" xfId="2" applyNumberFormat="1" applyFont="1" applyFill="1" applyAlignment="1">
      <alignment horizontal="center" vertical="center"/>
    </xf>
    <xf numFmtId="0" fontId="5" fillId="8" borderId="0" xfId="3" applyFont="1" applyFill="1"/>
    <xf numFmtId="0" fontId="11" fillId="10" borderId="7" xfId="3" applyFont="1" applyFill="1" applyBorder="1" applyAlignment="1">
      <alignment horizontal="center" vertical="center" wrapText="1"/>
    </xf>
    <xf numFmtId="0" fontId="9" fillId="0" borderId="7" xfId="3" applyFont="1" applyFill="1" applyBorder="1" applyAlignment="1">
      <alignment horizontal="center" vertical="center" wrapText="1"/>
    </xf>
    <xf numFmtId="1" fontId="9" fillId="0" borderId="7" xfId="3" applyNumberFormat="1" applyFont="1" applyBorder="1" applyAlignment="1">
      <alignment horizontal="center" vertical="center" wrapText="1"/>
    </xf>
    <xf numFmtId="1" fontId="11" fillId="0" borderId="7" xfId="3" applyNumberFormat="1" applyFont="1" applyBorder="1" applyAlignment="1">
      <alignment horizontal="center" vertical="center"/>
    </xf>
    <xf numFmtId="9" fontId="11" fillId="0" borderId="7" xfId="1" applyFont="1" applyBorder="1" applyAlignment="1">
      <alignment horizontal="center" vertical="center"/>
    </xf>
    <xf numFmtId="0" fontId="11" fillId="0" borderId="7" xfId="3" applyFont="1" applyFill="1" applyBorder="1" applyAlignment="1">
      <alignment horizontal="center" vertical="center" wrapText="1"/>
    </xf>
    <xf numFmtId="1" fontId="11" fillId="11" borderId="7" xfId="3" applyNumberFormat="1" applyFont="1" applyFill="1" applyBorder="1" applyAlignment="1">
      <alignment horizontal="center" vertical="center"/>
    </xf>
    <xf numFmtId="0" fontId="7" fillId="10" borderId="7" xfId="3" applyFont="1" applyFill="1" applyBorder="1" applyAlignment="1">
      <alignment horizontal="center" vertical="center" wrapText="1"/>
    </xf>
    <xf numFmtId="0" fontId="7" fillId="0" borderId="7" xfId="3" applyFont="1" applyFill="1" applyBorder="1" applyAlignment="1">
      <alignment horizontal="center" vertical="center"/>
    </xf>
    <xf numFmtId="0" fontId="11" fillId="0" borderId="7" xfId="3" applyFont="1" applyFill="1" applyBorder="1" applyAlignment="1">
      <alignment horizontal="center" vertical="center"/>
    </xf>
    <xf numFmtId="1" fontId="5" fillId="0" borderId="7" xfId="3" applyNumberFormat="1" applyFont="1" applyBorder="1" applyAlignment="1">
      <alignment horizontal="center" vertical="center"/>
    </xf>
    <xf numFmtId="0" fontId="9" fillId="12" borderId="7" xfId="3" applyFont="1" applyFill="1" applyBorder="1" applyAlignment="1">
      <alignment horizontal="center" vertical="center" wrapText="1"/>
    </xf>
    <xf numFmtId="1" fontId="9" fillId="13" borderId="7" xfId="3" applyNumberFormat="1" applyFont="1" applyFill="1" applyBorder="1" applyAlignment="1">
      <alignment horizontal="center" vertical="center" wrapText="1"/>
    </xf>
    <xf numFmtId="1" fontId="9" fillId="14" borderId="7" xfId="3" applyNumberFormat="1" applyFont="1" applyFill="1" applyBorder="1" applyAlignment="1">
      <alignment horizontal="center" vertical="center" wrapText="1"/>
    </xf>
    <xf numFmtId="1" fontId="9" fillId="6" borderId="7" xfId="3" applyNumberFormat="1" applyFont="1" applyFill="1" applyBorder="1" applyAlignment="1">
      <alignment horizontal="center" vertical="center" wrapText="1"/>
    </xf>
    <xf numFmtId="9" fontId="9" fillId="5" borderId="7" xfId="1" applyFont="1" applyFill="1" applyBorder="1" applyAlignment="1">
      <alignment horizontal="center" vertical="center"/>
    </xf>
    <xf numFmtId="0" fontId="14" fillId="0" borderId="0" xfId="3" applyFont="1"/>
    <xf numFmtId="1" fontId="9" fillId="0" borderId="0" xfId="3" applyNumberFormat="1" applyFont="1" applyAlignment="1">
      <alignment horizontal="center" wrapText="1"/>
    </xf>
    <xf numFmtId="1" fontId="11" fillId="10" borderId="7" xfId="3" applyNumberFormat="1" applyFont="1" applyFill="1" applyBorder="1" applyAlignment="1">
      <alignment horizontal="center" vertical="center" wrapText="1"/>
    </xf>
    <xf numFmtId="1" fontId="11" fillId="0" borderId="7" xfId="3" applyNumberFormat="1" applyFont="1" applyBorder="1" applyAlignment="1">
      <alignment horizontal="center" vertical="center" wrapText="1"/>
    </xf>
    <xf numFmtId="1" fontId="11" fillId="0" borderId="7" xfId="5" applyNumberFormat="1" applyFont="1" applyFill="1" applyBorder="1" applyAlignment="1">
      <alignment horizontal="center" vertical="center" wrapText="1"/>
    </xf>
    <xf numFmtId="9" fontId="5" fillId="0" borderId="7" xfId="1" applyFont="1" applyBorder="1" applyAlignment="1">
      <alignment horizontal="center" vertical="center"/>
    </xf>
    <xf numFmtId="1" fontId="9" fillId="0" borderId="7" xfId="3" applyNumberFormat="1" applyFont="1" applyFill="1" applyBorder="1" applyAlignment="1">
      <alignment horizontal="center" vertical="center" wrapText="1"/>
    </xf>
    <xf numFmtId="1" fontId="7" fillId="10" borderId="7" xfId="3" applyNumberFormat="1" applyFont="1" applyFill="1" applyBorder="1" applyAlignment="1">
      <alignment horizontal="center" vertical="center" wrapText="1"/>
    </xf>
    <xf numFmtId="1" fontId="7" fillId="0" borderId="7" xfId="3" applyNumberFormat="1" applyFont="1" applyBorder="1" applyAlignment="1">
      <alignment horizontal="center" vertical="center" wrapText="1"/>
    </xf>
    <xf numFmtId="9" fontId="14" fillId="5" borderId="7" xfId="1" applyFont="1" applyFill="1" applyBorder="1" applyAlignment="1">
      <alignment horizontal="center" vertical="center"/>
    </xf>
    <xf numFmtId="0" fontId="14" fillId="0" borderId="0" xfId="3" applyFont="1" applyAlignment="1">
      <alignment horizontal="center" vertical="center"/>
    </xf>
    <xf numFmtId="0" fontId="11" fillId="10" borderId="15" xfId="3" applyFont="1" applyFill="1" applyBorder="1" applyAlignment="1">
      <alignment horizontal="justify" vertical="center" wrapText="1"/>
    </xf>
    <xf numFmtId="3" fontId="11" fillId="0" borderId="15" xfId="3" applyNumberFormat="1" applyFont="1" applyBorder="1" applyAlignment="1">
      <alignment horizontal="center" vertical="center" wrapText="1"/>
    </xf>
    <xf numFmtId="3" fontId="9" fillId="0" borderId="15" xfId="3" applyNumberFormat="1" applyFont="1" applyBorder="1" applyAlignment="1">
      <alignment horizontal="center" vertical="center" wrapText="1"/>
    </xf>
    <xf numFmtId="3" fontId="5" fillId="0" borderId="15" xfId="5" applyNumberFormat="1" applyFont="1" applyBorder="1" applyAlignment="1">
      <alignment horizontal="center" vertical="center"/>
    </xf>
    <xf numFmtId="9" fontId="5" fillId="0" borderId="15" xfId="1" applyFont="1" applyBorder="1" applyAlignment="1">
      <alignment horizontal="center" vertical="center"/>
    </xf>
    <xf numFmtId="0" fontId="11" fillId="10" borderId="7" xfId="3" applyFont="1" applyFill="1" applyBorder="1" applyAlignment="1">
      <alignment horizontal="justify" vertical="center" wrapText="1"/>
    </xf>
    <xf numFmtId="3" fontId="5" fillId="11" borderId="7" xfId="3" applyNumberFormat="1" applyFont="1" applyFill="1" applyBorder="1" applyAlignment="1">
      <alignment horizontal="center" vertical="center"/>
    </xf>
    <xf numFmtId="3" fontId="11" fillId="0" borderId="7" xfId="3" applyNumberFormat="1" applyFont="1" applyFill="1" applyBorder="1" applyAlignment="1">
      <alignment horizontal="center" vertical="center" wrapText="1"/>
    </xf>
    <xf numFmtId="3" fontId="5" fillId="0" borderId="7" xfId="3" applyNumberFormat="1" applyFont="1" applyBorder="1" applyAlignment="1">
      <alignment horizontal="center" vertical="center"/>
    </xf>
    <xf numFmtId="3" fontId="14" fillId="11" borderId="7" xfId="3" applyNumberFormat="1" applyFont="1" applyFill="1" applyBorder="1" applyAlignment="1">
      <alignment horizontal="center" vertical="center"/>
    </xf>
    <xf numFmtId="1" fontId="11" fillId="10" borderId="7" xfId="3" applyNumberFormat="1" applyFont="1" applyFill="1" applyBorder="1" applyAlignment="1">
      <alignment horizontal="justify" vertical="center" wrapText="1"/>
    </xf>
    <xf numFmtId="3" fontId="9" fillId="13" borderId="7" xfId="3" applyNumberFormat="1" applyFont="1" applyFill="1" applyBorder="1" applyAlignment="1">
      <alignment horizontal="center" vertical="center" wrapText="1"/>
    </xf>
    <xf numFmtId="3" fontId="9" fillId="15" borderId="7" xfId="3" applyNumberFormat="1" applyFont="1" applyFill="1" applyBorder="1" applyAlignment="1">
      <alignment horizontal="center" vertical="center" wrapText="1"/>
    </xf>
    <xf numFmtId="3" fontId="9" fillId="6" borderId="7" xfId="3" applyNumberFormat="1" applyFont="1" applyFill="1" applyBorder="1" applyAlignment="1">
      <alignment horizontal="center" vertical="center" wrapText="1"/>
    </xf>
    <xf numFmtId="9" fontId="14" fillId="5" borderId="15" xfId="1" applyFont="1" applyFill="1" applyBorder="1" applyAlignment="1">
      <alignment horizontal="center" vertical="center"/>
    </xf>
    <xf numFmtId="0" fontId="5" fillId="0" borderId="0" xfId="3" applyFont="1" applyAlignment="1">
      <alignment horizontal="center"/>
    </xf>
    <xf numFmtId="1" fontId="5" fillId="0" borderId="0" xfId="3" applyNumberFormat="1" applyFont="1" applyAlignment="1">
      <alignment horizontal="center" vertical="center"/>
    </xf>
    <xf numFmtId="1" fontId="5" fillId="0" borderId="0" xfId="3" applyNumberFormat="1" applyFont="1"/>
    <xf numFmtId="9" fontId="5" fillId="0" borderId="0" xfId="5" applyFont="1" applyFill="1" applyAlignment="1">
      <alignment horizontal="center" vertical="center"/>
    </xf>
    <xf numFmtId="1" fontId="14" fillId="0" borderId="0" xfId="6" applyNumberFormat="1" applyFont="1" applyFill="1" applyAlignment="1">
      <alignment horizontal="center" vertical="center"/>
    </xf>
    <xf numFmtId="9" fontId="3" fillId="2" borderId="0" xfId="2" applyNumberFormat="1" applyFont="1" applyFill="1" applyAlignment="1">
      <alignment horizontal="center" vertical="center" wrapText="1"/>
    </xf>
    <xf numFmtId="9" fontId="7" fillId="0" borderId="16" xfId="4" applyFont="1" applyBorder="1" applyAlignment="1">
      <alignment horizontal="center" vertical="center"/>
    </xf>
    <xf numFmtId="9" fontId="7" fillId="0" borderId="17" xfId="4" applyFont="1" applyBorder="1" applyAlignment="1">
      <alignment horizontal="center" vertical="center"/>
    </xf>
    <xf numFmtId="0" fontId="11" fillId="6" borderId="7" xfId="3" applyFont="1" applyFill="1" applyBorder="1" applyAlignment="1">
      <alignment horizontal="center" vertical="center" wrapText="1"/>
    </xf>
    <xf numFmtId="9" fontId="11" fillId="0" borderId="7" xfId="3" applyNumberFormat="1" applyFont="1" applyBorder="1" applyAlignment="1">
      <alignment horizontal="center" vertical="center" wrapText="1"/>
    </xf>
    <xf numFmtId="9" fontId="9" fillId="0" borderId="7" xfId="5" applyFont="1" applyBorder="1" applyAlignment="1">
      <alignment horizontal="center" vertical="center" wrapText="1"/>
    </xf>
    <xf numFmtId="9" fontId="7" fillId="0" borderId="7" xfId="5" applyFont="1" applyBorder="1" applyAlignment="1">
      <alignment horizontal="center" vertical="center"/>
    </xf>
    <xf numFmtId="9" fontId="7" fillId="0" borderId="7" xfId="5" applyFont="1" applyFill="1" applyBorder="1" applyAlignment="1">
      <alignment horizontal="center" vertical="center"/>
    </xf>
    <xf numFmtId="9" fontId="7" fillId="6" borderId="7" xfId="5" applyFont="1" applyFill="1" applyBorder="1" applyAlignment="1">
      <alignment horizontal="center" vertical="center"/>
    </xf>
    <xf numFmtId="0" fontId="7" fillId="0" borderId="7" xfId="2" applyFont="1" applyBorder="1" applyAlignment="1">
      <alignment horizontal="center" vertical="center"/>
    </xf>
    <xf numFmtId="3" fontId="7" fillId="6" borderId="7" xfId="2" applyNumberFormat="1" applyFont="1" applyFill="1" applyBorder="1" applyAlignment="1">
      <alignment horizontal="center" vertical="center"/>
    </xf>
    <xf numFmtId="9" fontId="11" fillId="16" borderId="7" xfId="5" applyFont="1" applyFill="1" applyBorder="1" applyAlignment="1">
      <alignment horizontal="center" vertical="center" wrapText="1"/>
    </xf>
    <xf numFmtId="0" fontId="11" fillId="11" borderId="7" xfId="3" applyFont="1" applyFill="1" applyBorder="1" applyAlignment="1">
      <alignment horizontal="center" vertical="center" wrapText="1"/>
    </xf>
    <xf numFmtId="0" fontId="9" fillId="0" borderId="0" xfId="3" applyFont="1" applyAlignment="1">
      <alignment horizontal="justify" vertical="center" wrapText="1"/>
    </xf>
    <xf numFmtId="9" fontId="7" fillId="0" borderId="0" xfId="5" applyFont="1" applyFill="1" applyBorder="1" applyAlignment="1">
      <alignment horizontal="center" vertical="center"/>
    </xf>
    <xf numFmtId="9" fontId="7" fillId="8" borderId="0" xfId="5" applyFont="1" applyFill="1" applyBorder="1" applyAlignment="1">
      <alignment horizontal="center" vertical="center"/>
    </xf>
    <xf numFmtId="0" fontId="11" fillId="0" borderId="0" xfId="2" applyFont="1" applyAlignment="1">
      <alignment horizontal="left" vertical="center" wrapText="1"/>
    </xf>
    <xf numFmtId="0" fontId="13" fillId="8" borderId="0" xfId="3" applyFont="1" applyFill="1" applyAlignment="1">
      <alignment horizontal="center" vertical="center"/>
    </xf>
    <xf numFmtId="0" fontId="11" fillId="8" borderId="0" xfId="2" applyFont="1" applyFill="1" applyAlignment="1">
      <alignment horizontal="left" vertical="center" wrapText="1"/>
    </xf>
    <xf numFmtId="0" fontId="5" fillId="8" borderId="7" xfId="3" applyFont="1" applyFill="1" applyBorder="1" applyAlignment="1">
      <alignment vertical="center" wrapText="1"/>
    </xf>
    <xf numFmtId="0" fontId="11" fillId="8" borderId="10" xfId="3" applyFont="1" applyFill="1" applyBorder="1" applyAlignment="1">
      <alignment horizontal="center" vertical="center" wrapText="1"/>
    </xf>
    <xf numFmtId="1" fontId="11" fillId="8" borderId="18" xfId="3" applyNumberFormat="1" applyFont="1" applyFill="1" applyBorder="1" applyAlignment="1">
      <alignment horizontal="justify" vertical="center" wrapText="1"/>
    </xf>
    <xf numFmtId="9" fontId="5" fillId="8" borderId="18" xfId="3" applyNumberFormat="1" applyFont="1" applyFill="1" applyBorder="1" applyAlignment="1">
      <alignment horizontal="center" vertical="center"/>
    </xf>
    <xf numFmtId="0" fontId="5" fillId="8" borderId="18" xfId="3" applyFont="1" applyFill="1" applyBorder="1" applyAlignment="1">
      <alignment horizontal="center" vertical="center"/>
    </xf>
    <xf numFmtId="9" fontId="5" fillId="8" borderId="18" xfId="1" applyFont="1" applyFill="1" applyBorder="1" applyAlignment="1">
      <alignment horizontal="center" vertical="center"/>
    </xf>
    <xf numFmtId="0" fontId="5" fillId="8" borderId="18" xfId="3" applyFont="1" applyFill="1" applyBorder="1"/>
    <xf numFmtId="0" fontId="5" fillId="8" borderId="12" xfId="3" applyFont="1" applyFill="1" applyBorder="1"/>
    <xf numFmtId="10" fontId="5" fillId="0" borderId="7" xfId="3" applyNumberFormat="1" applyFont="1" applyBorder="1" applyAlignment="1">
      <alignment horizontal="center" vertical="center"/>
    </xf>
    <xf numFmtId="9" fontId="9" fillId="13" borderId="7" xfId="1" applyFont="1" applyFill="1" applyBorder="1" applyAlignment="1">
      <alignment horizontal="center" vertical="center" wrapText="1"/>
    </xf>
    <xf numFmtId="9" fontId="9" fillId="15" borderId="7" xfId="1" applyFont="1" applyFill="1" applyBorder="1" applyAlignment="1">
      <alignment horizontal="center" vertical="center" wrapText="1"/>
    </xf>
    <xf numFmtId="9" fontId="9" fillId="6" borderId="7" xfId="1" applyFont="1" applyFill="1" applyBorder="1" applyAlignment="1">
      <alignment horizontal="center" vertical="center" wrapText="1"/>
    </xf>
    <xf numFmtId="9" fontId="9" fillId="13" borderId="7" xfId="3" applyNumberFormat="1" applyFont="1" applyFill="1" applyBorder="1" applyAlignment="1">
      <alignment horizontal="center" vertical="center" wrapText="1"/>
    </xf>
    <xf numFmtId="0" fontId="5" fillId="8" borderId="0" xfId="3" applyFont="1" applyFill="1" applyAlignment="1">
      <alignment vertical="center" wrapText="1"/>
    </xf>
    <xf numFmtId="0" fontId="9" fillId="8" borderId="0" xfId="3" applyFont="1" applyFill="1" applyAlignment="1">
      <alignment horizontal="center" vertical="center" wrapText="1"/>
    </xf>
    <xf numFmtId="9" fontId="9" fillId="8" borderId="0" xfId="1" applyFont="1" applyFill="1" applyBorder="1" applyAlignment="1">
      <alignment horizontal="center" vertical="center" wrapText="1"/>
    </xf>
    <xf numFmtId="3" fontId="9" fillId="8" borderId="0" xfId="3" applyNumberFormat="1" applyFont="1" applyFill="1" applyAlignment="1">
      <alignment horizontal="center" vertical="center" wrapText="1"/>
    </xf>
    <xf numFmtId="9" fontId="14" fillId="8" borderId="0" xfId="1" applyFont="1" applyFill="1" applyBorder="1" applyAlignment="1">
      <alignment horizontal="center" vertical="center"/>
    </xf>
    <xf numFmtId="0" fontId="14" fillId="8" borderId="0" xfId="3" applyFont="1" applyFill="1" applyAlignment="1">
      <alignment horizontal="center" vertical="center"/>
    </xf>
    <xf numFmtId="9" fontId="5" fillId="0" borderId="7" xfId="3" applyNumberFormat="1" applyFont="1" applyBorder="1" applyAlignment="1">
      <alignment horizontal="center" vertical="center"/>
    </xf>
    <xf numFmtId="0" fontId="5" fillId="0" borderId="0" xfId="3" applyFont="1" applyAlignment="1">
      <alignment wrapText="1"/>
    </xf>
    <xf numFmtId="0" fontId="5" fillId="0" borderId="7" xfId="3" applyFont="1" applyFill="1" applyBorder="1" applyAlignment="1">
      <alignment horizontal="center" vertical="center"/>
    </xf>
    <xf numFmtId="0" fontId="5" fillId="6" borderId="7" xfId="3" applyFont="1" applyFill="1" applyBorder="1" applyAlignment="1">
      <alignment horizontal="center" vertical="center"/>
    </xf>
    <xf numFmtId="9" fontId="5" fillId="5" borderId="7" xfId="1" applyFont="1" applyFill="1" applyBorder="1" applyAlignment="1">
      <alignment horizontal="center" vertical="center"/>
    </xf>
    <xf numFmtId="1" fontId="5" fillId="6" borderId="7" xfId="3" applyNumberFormat="1" applyFont="1" applyFill="1" applyBorder="1" applyAlignment="1">
      <alignment horizontal="center" vertical="center"/>
    </xf>
    <xf numFmtId="9" fontId="14" fillId="15" borderId="7" xfId="1" applyFont="1" applyFill="1" applyBorder="1" applyAlignment="1">
      <alignment horizontal="center" vertical="center"/>
    </xf>
    <xf numFmtId="0" fontId="5" fillId="0" borderId="0" xfId="3" applyFont="1" applyAlignment="1">
      <alignment vertical="center" wrapText="1"/>
    </xf>
    <xf numFmtId="9" fontId="15" fillId="17" borderId="7" xfId="1" applyFont="1" applyFill="1" applyBorder="1" applyAlignment="1">
      <alignment horizontal="center" vertical="center" wrapText="1"/>
    </xf>
    <xf numFmtId="164" fontId="9" fillId="6" borderId="7" xfId="1" applyNumberFormat="1" applyFont="1" applyFill="1" applyBorder="1" applyAlignment="1">
      <alignment horizontal="center" vertical="center" wrapText="1"/>
    </xf>
    <xf numFmtId="9" fontId="12" fillId="0" borderId="0" xfId="1" applyFont="1" applyBorder="1" applyAlignment="1">
      <alignment horizontal="center" vertical="center"/>
    </xf>
    <xf numFmtId="0" fontId="5" fillId="8" borderId="0" xfId="3" applyFont="1" applyFill="1" applyAlignment="1">
      <alignment horizontal="justify" vertical="top" wrapText="1"/>
    </xf>
    <xf numFmtId="0" fontId="5" fillId="8" borderId="0" xfId="3" applyFont="1" applyFill="1" applyAlignment="1">
      <alignment horizontal="center" vertical="center" wrapText="1"/>
    </xf>
    <xf numFmtId="9" fontId="9" fillId="8" borderId="0" xfId="3" applyNumberFormat="1" applyFont="1" applyFill="1" applyAlignment="1">
      <alignment horizontal="center" vertical="center" wrapText="1"/>
    </xf>
    <xf numFmtId="9" fontId="12" fillId="8" borderId="0" xfId="1" applyFont="1" applyFill="1" applyBorder="1" applyAlignment="1">
      <alignment horizontal="center" vertical="center"/>
    </xf>
    <xf numFmtId="0" fontId="18" fillId="10" borderId="22" xfId="0" applyFont="1" applyFill="1" applyBorder="1" applyAlignment="1">
      <alignment horizontal="center" vertical="center" wrapText="1"/>
    </xf>
    <xf numFmtId="0" fontId="18" fillId="10" borderId="15" xfId="0" applyFont="1" applyFill="1" applyBorder="1" applyAlignment="1">
      <alignment horizontal="center" vertical="center" wrapText="1"/>
    </xf>
    <xf numFmtId="0" fontId="18" fillId="18" borderId="15" xfId="0" applyFont="1" applyFill="1" applyBorder="1" applyAlignment="1">
      <alignment horizontal="center" vertical="center" wrapText="1"/>
    </xf>
    <xf numFmtId="10" fontId="18" fillId="10" borderId="15" xfId="0" applyNumberFormat="1" applyFont="1" applyFill="1" applyBorder="1" applyAlignment="1">
      <alignment horizontal="center" vertical="center" wrapText="1"/>
    </xf>
    <xf numFmtId="42" fontId="18" fillId="10" borderId="15" xfId="7"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18" fillId="18" borderId="23" xfId="0" applyFont="1" applyFill="1" applyBorder="1" applyAlignment="1">
      <alignment horizontal="center" vertical="center" wrapText="1"/>
    </xf>
    <xf numFmtId="0" fontId="18" fillId="19" borderId="23" xfId="0" applyFont="1" applyFill="1" applyBorder="1" applyAlignment="1">
      <alignment horizontal="center" vertical="center" wrapText="1"/>
    </xf>
    <xf numFmtId="0" fontId="7" fillId="10" borderId="12"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20" borderId="7"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16" borderId="7" xfId="0" applyFont="1" applyFill="1" applyBorder="1" applyAlignment="1">
      <alignment horizontal="center" vertical="center" wrapText="1"/>
    </xf>
    <xf numFmtId="9" fontId="7" fillId="0" borderId="7" xfId="0" applyNumberFormat="1" applyFont="1" applyBorder="1" applyAlignment="1">
      <alignment horizontal="center" vertical="center" wrapText="1"/>
    </xf>
    <xf numFmtId="164" fontId="7" fillId="0" borderId="7" xfId="0" applyNumberFormat="1" applyFont="1" applyBorder="1" applyAlignment="1">
      <alignment horizontal="center" vertical="center" wrapText="1"/>
    </xf>
    <xf numFmtId="42" fontId="7" fillId="16" borderId="7" xfId="7" applyFont="1" applyFill="1" applyBorder="1" applyAlignment="1">
      <alignment horizontal="center" vertical="center" wrapText="1"/>
    </xf>
    <xf numFmtId="0" fontId="7"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7" fillId="21" borderId="7" xfId="0" applyFont="1" applyFill="1" applyBorder="1" applyAlignment="1">
      <alignment horizontal="center" vertical="center" wrapText="1"/>
    </xf>
    <xf numFmtId="42" fontId="7" fillId="6" borderId="7" xfId="7" applyFont="1" applyFill="1" applyBorder="1" applyAlignment="1">
      <alignment horizontal="center" vertical="center" wrapText="1"/>
    </xf>
    <xf numFmtId="42" fontId="7" fillId="4" borderId="7" xfId="7" applyFont="1" applyFill="1" applyBorder="1" applyAlignment="1">
      <alignment horizontal="center" vertical="center" wrapText="1"/>
    </xf>
    <xf numFmtId="0" fontId="7" fillId="20" borderId="12" xfId="0" applyFont="1" applyFill="1" applyBorder="1" applyAlignment="1">
      <alignment horizontal="center" vertical="center" wrapText="1"/>
    </xf>
    <xf numFmtId="0" fontId="7" fillId="18" borderId="7" xfId="0" applyFont="1" applyFill="1" applyBorder="1" applyAlignment="1">
      <alignment horizontal="center" vertical="center" wrapText="1"/>
    </xf>
    <xf numFmtId="0" fontId="7" fillId="19" borderId="7" xfId="0" applyFont="1" applyFill="1" applyBorder="1" applyAlignment="1">
      <alignment horizontal="center" vertical="center" wrapText="1"/>
    </xf>
    <xf numFmtId="0" fontId="7" fillId="22" borderId="7" xfId="0" applyFont="1" applyFill="1" applyBorder="1" applyAlignment="1">
      <alignment horizontal="center" vertical="center" wrapText="1"/>
    </xf>
    <xf numFmtId="10" fontId="7" fillId="0" borderId="7" xfId="0" applyNumberFormat="1" applyFont="1" applyBorder="1" applyAlignment="1">
      <alignment horizontal="center" vertical="center" wrapText="1"/>
    </xf>
    <xf numFmtId="42" fontId="7" fillId="19" borderId="7" xfId="7" applyFont="1" applyFill="1" applyBorder="1" applyAlignment="1">
      <alignment horizontal="center" vertical="center" wrapText="1"/>
    </xf>
    <xf numFmtId="0" fontId="19" fillId="0" borderId="10" xfId="0" applyFont="1" applyBorder="1" applyAlignment="1">
      <alignment horizontal="center" vertical="center" wrapText="1"/>
    </xf>
    <xf numFmtId="0" fontId="7" fillId="15" borderId="7" xfId="0" applyFont="1" applyFill="1" applyBorder="1" applyAlignment="1">
      <alignment horizontal="center" vertical="center" wrapText="1"/>
    </xf>
    <xf numFmtId="42" fontId="7" fillId="15" borderId="7" xfId="7" applyFont="1" applyFill="1" applyBorder="1" applyAlignment="1">
      <alignment horizontal="center" vertical="center" wrapText="1"/>
    </xf>
    <xf numFmtId="9" fontId="7" fillId="0" borderId="10" xfId="0" applyNumberFormat="1" applyFont="1" applyBorder="1" applyAlignment="1">
      <alignment horizontal="center" vertical="center" wrapText="1"/>
    </xf>
    <xf numFmtId="9" fontId="11" fillId="0" borderId="10" xfId="1" applyFont="1" applyBorder="1" applyAlignment="1">
      <alignment horizontal="center" vertical="center" wrapText="1"/>
    </xf>
    <xf numFmtId="0" fontId="21" fillId="0" borderId="10" xfId="8" applyFont="1" applyBorder="1" applyAlignment="1">
      <alignment horizontal="center" vertical="center" wrapText="1"/>
    </xf>
    <xf numFmtId="9" fontId="7" fillId="0" borderId="10" xfId="1" applyFont="1" applyBorder="1" applyAlignment="1">
      <alignment horizontal="center" vertical="center" wrapText="1"/>
    </xf>
    <xf numFmtId="9" fontId="11" fillId="0" borderId="10" xfId="0" applyNumberFormat="1" applyFont="1" applyBorder="1" applyAlignment="1">
      <alignment horizontal="center" vertical="center" wrapText="1"/>
    </xf>
    <xf numFmtId="0" fontId="7" fillId="23" borderId="7" xfId="0" applyFont="1" applyFill="1" applyBorder="1" applyAlignment="1">
      <alignment horizontal="center" vertical="center" wrapText="1"/>
    </xf>
    <xf numFmtId="42" fontId="7" fillId="23" borderId="7" xfId="7" applyFont="1" applyFill="1" applyBorder="1" applyAlignment="1">
      <alignment horizontal="center" vertical="center" wrapText="1"/>
    </xf>
    <xf numFmtId="42" fontId="7" fillId="21" borderId="7" xfId="7" applyFont="1" applyFill="1" applyBorder="1" applyAlignment="1">
      <alignment horizontal="center" vertical="center" wrapText="1"/>
    </xf>
    <xf numFmtId="0" fontId="7" fillId="24" borderId="7" xfId="0" applyFont="1" applyFill="1" applyBorder="1" applyAlignment="1">
      <alignment horizontal="center" vertical="center" wrapText="1"/>
    </xf>
    <xf numFmtId="42" fontId="7" fillId="24" borderId="7" xfId="7" applyFont="1" applyFill="1" applyBorder="1" applyAlignment="1">
      <alignment horizontal="center" vertical="center" wrapText="1"/>
    </xf>
    <xf numFmtId="0" fontId="11" fillId="0" borderId="7" xfId="0" applyFont="1" applyBorder="1" applyAlignment="1">
      <alignment horizontal="center" vertical="center" wrapText="1"/>
    </xf>
    <xf numFmtId="42" fontId="7" fillId="10" borderId="7" xfId="7" applyFont="1" applyFill="1" applyBorder="1" applyAlignment="1">
      <alignment horizontal="center" vertical="center" wrapText="1"/>
    </xf>
    <xf numFmtId="42" fontId="7" fillId="0" borderId="7" xfId="7" applyFont="1" applyBorder="1" applyAlignment="1">
      <alignment horizontal="center" vertical="center" wrapText="1"/>
    </xf>
    <xf numFmtId="42" fontId="7" fillId="18" borderId="7" xfId="7" applyFont="1" applyFill="1" applyBorder="1" applyAlignment="1">
      <alignment horizontal="center" vertical="center" wrapText="1"/>
    </xf>
    <xf numFmtId="0" fontId="7" fillId="14" borderId="7" xfId="0" applyFont="1" applyFill="1" applyBorder="1" applyAlignment="1">
      <alignment horizontal="center" vertical="center" wrapText="1"/>
    </xf>
    <xf numFmtId="42" fontId="7" fillId="14" borderId="7" xfId="7" applyFont="1" applyFill="1" applyBorder="1" applyAlignment="1">
      <alignment horizontal="center" vertical="center" wrapText="1"/>
    </xf>
    <xf numFmtId="0" fontId="11" fillId="7" borderId="7" xfId="0" applyFont="1" applyFill="1" applyBorder="1" applyAlignment="1">
      <alignment horizontal="center" vertical="center" wrapText="1"/>
    </xf>
    <xf numFmtId="42" fontId="7" fillId="7" borderId="7" xfId="7" applyFont="1" applyFill="1" applyBorder="1" applyAlignment="1">
      <alignment horizontal="center" vertical="center" wrapText="1"/>
    </xf>
    <xf numFmtId="1" fontId="7" fillId="0" borderId="7" xfId="0" applyNumberFormat="1" applyFont="1" applyBorder="1" applyAlignment="1">
      <alignment horizontal="center" vertical="center" wrapText="1"/>
    </xf>
    <xf numFmtId="1" fontId="7" fillId="0" borderId="10" xfId="0" applyNumberFormat="1" applyFont="1" applyBorder="1" applyAlignment="1">
      <alignment horizontal="center" vertical="center" wrapText="1"/>
    </xf>
    <xf numFmtId="1" fontId="7" fillId="21" borderId="7" xfId="0" applyNumberFormat="1" applyFont="1" applyFill="1" applyBorder="1" applyAlignment="1">
      <alignment horizontal="center" vertical="center" wrapText="1"/>
    </xf>
    <xf numFmtId="0" fontId="7" fillId="17" borderId="7" xfId="0" applyFont="1" applyFill="1" applyBorder="1" applyAlignment="1">
      <alignment horizontal="center" vertical="center" wrapText="1"/>
    </xf>
    <xf numFmtId="42" fontId="7" fillId="5" borderId="7" xfId="7" applyFont="1" applyFill="1" applyBorder="1" applyAlignment="1">
      <alignment horizontal="center" vertical="center" wrapText="1"/>
    </xf>
    <xf numFmtId="0" fontId="20" fillId="0" borderId="10" xfId="8" applyBorder="1" applyAlignment="1">
      <alignment horizontal="center" vertical="center" wrapText="1"/>
    </xf>
    <xf numFmtId="9" fontId="7" fillId="21" borderId="7" xfId="0" applyNumberFormat="1" applyFont="1" applyFill="1" applyBorder="1" applyAlignment="1">
      <alignment horizontal="center" vertical="center" wrapText="1"/>
    </xf>
    <xf numFmtId="0" fontId="11" fillId="0" borderId="10" xfId="0" applyFont="1" applyFill="1" applyBorder="1" applyAlignment="1">
      <alignment horizontal="center" vertical="center" wrapText="1"/>
    </xf>
    <xf numFmtId="42" fontId="7" fillId="20" borderId="7" xfId="7"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7" borderId="7" xfId="0" applyFont="1" applyFill="1" applyBorder="1" applyAlignment="1">
      <alignment horizontal="center" vertical="center" wrapText="1"/>
    </xf>
    <xf numFmtId="1" fontId="11" fillId="0" borderId="10" xfId="1" applyNumberFormat="1" applyFont="1" applyBorder="1" applyAlignment="1">
      <alignment horizontal="center" vertical="center" wrapText="1"/>
    </xf>
    <xf numFmtId="9" fontId="22" fillId="0" borderId="10" xfId="1" applyFont="1" applyBorder="1" applyAlignment="1">
      <alignment horizontal="center" vertical="center" wrapText="1"/>
    </xf>
    <xf numFmtId="9" fontId="23" fillId="0" borderId="10" xfId="1" applyFont="1" applyBorder="1" applyAlignment="1">
      <alignment horizontal="center" vertical="center" wrapText="1"/>
    </xf>
    <xf numFmtId="1" fontId="11" fillId="0" borderId="10" xfId="0" applyNumberFormat="1" applyFont="1" applyBorder="1" applyAlignment="1">
      <alignment horizontal="center" vertical="center" wrapText="1"/>
    </xf>
    <xf numFmtId="9" fontId="19" fillId="0" borderId="10" xfId="1" applyFont="1" applyBorder="1" applyAlignment="1">
      <alignment horizontal="center" vertical="center" wrapText="1"/>
    </xf>
    <xf numFmtId="0" fontId="7" fillId="20" borderId="2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18" borderId="14" xfId="0" applyFont="1" applyFill="1" applyBorder="1" applyAlignment="1">
      <alignment horizontal="center" vertical="center" wrapText="1"/>
    </xf>
    <xf numFmtId="0" fontId="7" fillId="19" borderId="14" xfId="0" applyFont="1" applyFill="1" applyBorder="1" applyAlignment="1">
      <alignment horizontal="center" vertical="center" wrapText="1"/>
    </xf>
    <xf numFmtId="0" fontId="7" fillId="22" borderId="14" xfId="0" applyFont="1" applyFill="1" applyBorder="1" applyAlignment="1">
      <alignment horizontal="center" vertical="center" wrapText="1"/>
    </xf>
    <xf numFmtId="0" fontId="7" fillId="21" borderId="14" xfId="0" applyFont="1" applyFill="1" applyBorder="1" applyAlignment="1">
      <alignment horizontal="center" vertical="center" wrapText="1"/>
    </xf>
    <xf numFmtId="0" fontId="7" fillId="0" borderId="14" xfId="0" applyFont="1" applyBorder="1" applyAlignment="1">
      <alignment horizontal="center" vertical="center" wrapText="1"/>
    </xf>
    <xf numFmtId="42" fontId="7" fillId="0" borderId="14" xfId="7" applyFont="1" applyBorder="1" applyAlignment="1">
      <alignment horizontal="center" vertical="center" wrapText="1"/>
    </xf>
    <xf numFmtId="0" fontId="7" fillId="0" borderId="19" xfId="0" applyFont="1" applyBorder="1" applyAlignment="1">
      <alignment horizontal="center" vertical="center" wrapText="1"/>
    </xf>
    <xf numFmtId="0" fontId="11" fillId="0" borderId="19" xfId="0" applyFont="1" applyBorder="1" applyAlignment="1">
      <alignment horizontal="center" vertical="center" wrapText="1"/>
    </xf>
    <xf numFmtId="0" fontId="19" fillId="0" borderId="19"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4" xfId="0" applyFont="1" applyBorder="1" applyAlignment="1">
      <alignment horizontal="center" vertical="center" wrapText="1"/>
    </xf>
    <xf numFmtId="9" fontId="24" fillId="0" borderId="14" xfId="0" applyNumberFormat="1" applyFont="1" applyBorder="1" applyAlignment="1">
      <alignment horizontal="center" vertical="center" wrapText="1"/>
    </xf>
    <xf numFmtId="164" fontId="24" fillId="0" borderId="14" xfId="0" applyNumberFormat="1" applyFont="1" applyBorder="1" applyAlignment="1">
      <alignment horizontal="center" vertical="center" wrapText="1"/>
    </xf>
    <xf numFmtId="42" fontId="24" fillId="0" borderId="14" xfId="0" applyNumberFormat="1" applyFont="1" applyBorder="1" applyAlignment="1">
      <alignment horizontal="center" vertical="center" wrapText="1"/>
    </xf>
    <xf numFmtId="0" fontId="24" fillId="0" borderId="19" xfId="0" applyFont="1" applyBorder="1" applyAlignment="1">
      <alignment horizontal="center" vertical="center" wrapText="1"/>
    </xf>
    <xf numFmtId="0" fontId="25" fillId="0" borderId="19" xfId="0" applyFont="1" applyBorder="1" applyAlignment="1">
      <alignment horizontal="center" vertical="center" wrapText="1"/>
    </xf>
    <xf numFmtId="0" fontId="7" fillId="0" borderId="10" xfId="0" applyFont="1" applyFill="1" applyBorder="1" applyAlignment="1">
      <alignment horizontal="center" vertical="center" wrapText="1"/>
    </xf>
    <xf numFmtId="0" fontId="5" fillId="0" borderId="15" xfId="3" applyFont="1" applyBorder="1" applyAlignment="1">
      <alignment horizontal="center" vertical="center" wrapText="1"/>
    </xf>
    <xf numFmtId="0" fontId="5" fillId="0" borderId="7" xfId="3" applyFont="1" applyBorder="1" applyAlignment="1">
      <alignment horizontal="center" vertical="center" wrapText="1"/>
    </xf>
    <xf numFmtId="0" fontId="11" fillId="0" borderId="11" xfId="2" applyFont="1" applyBorder="1" applyAlignment="1">
      <alignment horizontal="left" vertical="center" wrapText="1"/>
    </xf>
    <xf numFmtId="0" fontId="13" fillId="9" borderId="13" xfId="3" applyFont="1" applyFill="1" applyBorder="1" applyAlignment="1">
      <alignment horizontal="center" vertical="center"/>
    </xf>
    <xf numFmtId="0" fontId="11" fillId="0" borderId="14" xfId="3" applyFont="1" applyBorder="1" applyAlignment="1">
      <alignment horizontal="center" vertical="center" wrapText="1"/>
    </xf>
    <xf numFmtId="0" fontId="11" fillId="0" borderId="9"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7" xfId="3" applyFont="1" applyBorder="1" applyAlignment="1">
      <alignment horizontal="center" vertical="center" wrapText="1"/>
    </xf>
    <xf numFmtId="0" fontId="2" fillId="2" borderId="0" xfId="2" applyFont="1" applyFill="1" applyAlignment="1">
      <alignment horizontal="center" vertical="center" wrapText="1"/>
    </xf>
    <xf numFmtId="0" fontId="2" fillId="2" borderId="1" xfId="2" applyFont="1" applyFill="1" applyBorder="1" applyAlignment="1">
      <alignment horizontal="center" vertical="center" wrapText="1"/>
    </xf>
    <xf numFmtId="0" fontId="8" fillId="3" borderId="11" xfId="3" applyFont="1" applyFill="1" applyBorder="1" applyAlignment="1">
      <alignment horizontal="center" vertical="center" wrapText="1"/>
    </xf>
    <xf numFmtId="0" fontId="5" fillId="0" borderId="7" xfId="3" applyFont="1" applyBorder="1" applyAlignment="1">
      <alignment horizontal="justify" vertical="top" wrapText="1"/>
    </xf>
    <xf numFmtId="0" fontId="5" fillId="0" borderId="7" xfId="3" applyFont="1" applyBorder="1" applyAlignment="1">
      <alignment horizontal="center" vertical="center"/>
    </xf>
    <xf numFmtId="0" fontId="5" fillId="0" borderId="14" xfId="3" applyFont="1" applyBorder="1" applyAlignment="1">
      <alignment horizontal="justify" vertical="top" wrapText="1"/>
    </xf>
    <xf numFmtId="0" fontId="5" fillId="0" borderId="15" xfId="3" applyFont="1" applyBorder="1" applyAlignment="1">
      <alignment horizontal="justify" vertical="top" wrapText="1"/>
    </xf>
    <xf numFmtId="0" fontId="5" fillId="0" borderId="14" xfId="3" applyFont="1" applyBorder="1" applyAlignment="1">
      <alignment horizontal="center" vertical="center" wrapText="1"/>
    </xf>
    <xf numFmtId="0" fontId="5" fillId="0" borderId="19" xfId="3" applyFont="1" applyBorder="1" applyAlignment="1">
      <alignment horizontal="center" vertical="center" wrapText="1"/>
    </xf>
    <xf numFmtId="0" fontId="5" fillId="0" borderId="20" xfId="3" applyFont="1" applyBorder="1" applyAlignment="1">
      <alignment horizontal="center" vertical="center" wrapText="1"/>
    </xf>
    <xf numFmtId="0" fontId="5" fillId="0" borderId="21" xfId="3" applyFont="1" applyBorder="1" applyAlignment="1">
      <alignment horizontal="center" vertical="center" wrapText="1"/>
    </xf>
    <xf numFmtId="9" fontId="9" fillId="8" borderId="10" xfId="3" applyNumberFormat="1" applyFont="1" applyFill="1" applyBorder="1" applyAlignment="1">
      <alignment horizontal="center" vertical="center" wrapText="1"/>
    </xf>
    <xf numFmtId="9" fontId="9" fillId="8" borderId="18" xfId="3" applyNumberFormat="1" applyFont="1" applyFill="1" applyBorder="1" applyAlignment="1">
      <alignment horizontal="center" vertical="center" wrapText="1"/>
    </xf>
    <xf numFmtId="9" fontId="9" fillId="8" borderId="12" xfId="3" applyNumberFormat="1" applyFont="1" applyFill="1" applyBorder="1" applyAlignment="1">
      <alignment horizontal="center" vertical="center" wrapText="1"/>
    </xf>
    <xf numFmtId="0" fontId="11" fillId="0" borderId="10" xfId="2" applyFont="1" applyBorder="1" applyAlignment="1">
      <alignment horizontal="justify" vertical="top" wrapText="1"/>
    </xf>
    <xf numFmtId="0" fontId="11" fillId="0" borderId="12" xfId="2" applyFont="1" applyBorder="1" applyAlignment="1">
      <alignment horizontal="justify" vertical="top" wrapText="1"/>
    </xf>
    <xf numFmtId="0" fontId="3" fillId="2" borderId="0" xfId="2" applyFont="1" applyFill="1" applyAlignment="1">
      <alignment horizontal="center" vertical="center" wrapText="1"/>
    </xf>
    <xf numFmtId="0" fontId="3" fillId="2" borderId="1" xfId="2" applyFont="1" applyFill="1" applyBorder="1" applyAlignment="1">
      <alignment horizontal="center" vertical="center" wrapText="1"/>
    </xf>
    <xf numFmtId="0" fontId="8" fillId="3" borderId="10" xfId="3" applyFont="1" applyFill="1" applyBorder="1" applyAlignment="1">
      <alignment horizontal="center" vertical="center" wrapText="1"/>
    </xf>
    <xf numFmtId="0" fontId="8" fillId="3" borderId="12" xfId="3" applyFont="1" applyFill="1" applyBorder="1" applyAlignment="1">
      <alignment horizontal="center" vertical="center" wrapText="1"/>
    </xf>
  </cellXfs>
  <cellStyles count="9">
    <cellStyle name="Hipervínculo" xfId="8" builtinId="8"/>
    <cellStyle name="Moneda [0] 2" xfId="6" xr:uid="{00000000-0005-0000-0000-000001000000}"/>
    <cellStyle name="Moneda [0] 3" xfId="7" xr:uid="{00000000-0005-0000-0000-000002000000}"/>
    <cellStyle name="Normal" xfId="0" builtinId="0"/>
    <cellStyle name="Normal 2 2" xfId="2" xr:uid="{00000000-0005-0000-0000-000004000000}"/>
    <cellStyle name="Normal 4" xfId="3" xr:uid="{00000000-0005-0000-0000-000005000000}"/>
    <cellStyle name="Porcentaje" xfId="1" builtinId="5"/>
    <cellStyle name="Porcentaje 2" xfId="5" xr:uid="{00000000-0005-0000-0000-000007000000}"/>
    <cellStyle name="Porcentaje 4" xfId="4" xr:uid="{00000000-0005-0000-0000-000008000000}"/>
  </cellStyles>
  <dxfs count="121">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numFmt numFmtId="32" formatCode="_-&quot;$&quot;\ * #,##0_-;\-&quot;$&quot;\ * #,##0_-;_-&quot;$&quot;\ * &quot;-&quot;_-;_-@_-"/>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numFmt numFmtId="164" formatCode="0.0%"/>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numFmt numFmtId="164" formatCode="0.0%"/>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right style="thin">
          <color indexed="64"/>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164" formatCode="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164" formatCode="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dxf>
    <dxf>
      <border>
        <bottom style="thin">
          <color indexed="64"/>
        </bottom>
      </border>
    </dxf>
    <dxf>
      <font>
        <strike val="0"/>
        <outline val="0"/>
        <shadow val="0"/>
        <u val="none"/>
        <vertAlign val="baseline"/>
        <sz val="14"/>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BF154" totalsRowCount="1" headerRowDxfId="120" dataDxfId="118" headerRowBorderDxfId="119" tableBorderDxfId="117" totalsRowBorderDxfId="116">
  <tableColumns count="58">
    <tableColumn id="1" xr3:uid="{00000000-0010-0000-0000-000001000000}" name="OBJETIVOS DE DESARROLLO SOSTENIBLE" dataDxfId="115" totalsRowDxfId="57"/>
    <tableColumn id="2" xr3:uid="{00000000-0010-0000-0000-000002000000}" name="Derechos Humanos" dataDxfId="114" totalsRowDxfId="56"/>
    <tableColumn id="3" xr3:uid="{00000000-0010-0000-0000-000003000000}" name="Dimensión Modelo Integrado de Planeación y Gestión" dataDxfId="113" totalsRowDxfId="55"/>
    <tableColumn id="4" xr3:uid="{00000000-0010-0000-0000-000004000000}" name="Objetivo Institucional" dataDxfId="112" totalsRowDxfId="54"/>
    <tableColumn id="5" xr3:uid="{00000000-0010-0000-0000-000005000000}" name="Objetivo Especifico" dataDxfId="111" totalsRowDxfId="53"/>
    <tableColumn id="6" xr3:uid="{00000000-0010-0000-0000-000006000000}" name="Proyecto de inversión" dataDxfId="110" totalsRowDxfId="52"/>
    <tableColumn id="7" xr3:uid="{00000000-0010-0000-0000-000007000000}" name="Producto del proyecto" dataDxfId="109" totalsRowDxfId="51"/>
    <tableColumn id="8" xr3:uid="{00000000-0010-0000-0000-000008000000}" name="Código Producto del Proyecto o Código plan de adquisiciones" dataDxfId="108" totalsRowDxfId="50"/>
    <tableColumn id="9" xr3:uid="{00000000-0010-0000-0000-000009000000}" name="Proceso Responsable" dataDxfId="107" totalsRowDxfId="49"/>
    <tableColumn id="10" xr3:uid="{00000000-0010-0000-0000-00000A000000}" name="Grupo de trabajo y/o proceso" dataDxfId="106" totalsRowDxfId="48"/>
    <tableColumn id="11" xr3:uid="{00000000-0010-0000-0000-00000B000000}" name="Meta Plan Estratégico" dataDxfId="105" totalsRowDxfId="47"/>
    <tableColumn id="12" xr3:uid="{00000000-0010-0000-0000-00000C000000}" name="Meta Cuatrienio" dataDxfId="104" totalsRowDxfId="46"/>
    <tableColumn id="13" xr3:uid="{00000000-0010-0000-0000-00000D000000}" name="Actividad " dataDxfId="103" totalsRowDxfId="45"/>
    <tableColumn id="14" xr3:uid="{00000000-0010-0000-0000-00000E000000}" name="Meta 2022_x000a_ de la Actividad ó Meta anual" dataDxfId="102" totalsRowDxfId="44"/>
    <tableColumn id="22" xr3:uid="{00000000-0010-0000-0000-000016000000}" name="Avance Porcentual Acumulado (Indicador)" totalsRowFunction="custom" dataDxfId="101" totalsRowDxfId="43">
      <calculatedColumnFormula>Tabla1[[#This Row],[Avance Acumulado númerico o Porcentaje de la Actividad]]/Tabla1[[#This Row],[Meta 2022
 de la Actividad ó Meta anual]]</calculatedColumnFormula>
      <totalsRowFormula>AVERAGE(Tabla1[Avance Porcentual Acumulado (Indicador)])</totalsRowFormula>
    </tableColumn>
    <tableColumn id="15" xr3:uid="{00000000-0010-0000-0000-00000F000000}" name="Peso Porcentual de la Actividad en relación con la Meta " dataDxfId="100" totalsRowDxfId="42"/>
    <tableColumn id="23" xr3:uid="{00000000-0010-0000-0000-000017000000}" name="Avance con relación al peso porcentual" dataDxfId="99" totalsRowDxfId="41">
      <calculatedColumnFormula>Tabla1[[#This Row],[Peso Porcentual de la Actividad en relación con la Meta ]]/Tabla1[[#This Row],[Avance Porcentual Acumulado (Indicador)]]</calculatedColumnFormula>
    </tableColumn>
    <tableColumn id="16" xr3:uid="{00000000-0010-0000-0000-000010000000}" name="Indicador Eficacia de cada actividad" dataDxfId="98" totalsRowDxfId="40"/>
    <tableColumn id="17" xr3:uid="{00000000-0010-0000-0000-000011000000}" name=" Presupuesto por Meta del proyecto de inversión" dataDxfId="97" totalsRowDxfId="39"/>
    <tableColumn id="18" xr3:uid="{00000000-0010-0000-0000-000012000000}" name="Fecha Inicio de la actividad" dataDxfId="96" totalsRowDxfId="38"/>
    <tableColumn id="19" xr3:uid="{00000000-0010-0000-0000-000013000000}" name="Fecha Fin de la actividad" dataDxfId="95" totalsRowDxfId="37"/>
    <tableColumn id="28" xr3:uid="{00000000-0010-0000-0000-00001C000000}" name="Avance Acumulado númerico o Porcentaje de la Actividad" dataDxfId="94" totalsRowDxfId="36">
      <calculatedColumnFormula>Tabla1[[#This Row],[Avance númerico o porcentual mes enero]]</calculatedColumnFormula>
    </tableColumn>
    <tableColumn id="27" xr3:uid="{00000000-0010-0000-0000-00001B000000}" name="observaciones gestión mes enero" dataDxfId="93" totalsRowDxfId="35"/>
    <tableColumn id="26" xr3:uid="{00000000-0010-0000-0000-00001A000000}" name="Avance númerico o porcentual mes enero" dataDxfId="92" totalsRowDxfId="34"/>
    <tableColumn id="34" xr3:uid="{00000000-0010-0000-0000-000022000000}" name="Evidencia mes enero" dataDxfId="91" totalsRowDxfId="33"/>
    <tableColumn id="35" xr3:uid="{00000000-0010-0000-0000-000023000000}" name="observaciones gestión mes febrero" dataDxfId="90" totalsRowDxfId="32"/>
    <tableColumn id="30" xr3:uid="{00000000-0010-0000-0000-00001E000000}" name="Avance numérico o porcentual mes febrero" dataDxfId="89" totalsRowDxfId="31"/>
    <tableColumn id="29" xr3:uid="{00000000-0010-0000-0000-00001D000000}" name="Evidencia mes febrero" dataDxfId="88" totalsRowDxfId="30"/>
    <tableColumn id="59" xr3:uid="{00000000-0010-0000-0000-00003B000000}" name="observaciones gestión mes marzo" dataDxfId="87" totalsRowDxfId="29"/>
    <tableColumn id="60" xr3:uid="{00000000-0010-0000-0000-00003C000000}" name="Avance númerico o porcentual mes marzo" dataDxfId="86" totalsRowDxfId="28" dataCellStyle="Porcentaje"/>
    <tableColumn id="61" xr3:uid="{00000000-0010-0000-0000-00003D000000}" name="Evidencia mes marzo" dataDxfId="85" totalsRowDxfId="27"/>
    <tableColumn id="56" xr3:uid="{00000000-0010-0000-0000-000038000000}" name="observaciones gestión mes abril" dataDxfId="84" totalsRowDxfId="26"/>
    <tableColumn id="57" xr3:uid="{00000000-0010-0000-0000-000039000000}" name="Avance númerico o porcentual mes abril" dataDxfId="83" totalsRowDxfId="25"/>
    <tableColumn id="58" xr3:uid="{00000000-0010-0000-0000-00003A000000}" name="Evidencia mes abril" dataDxfId="82" totalsRowDxfId="24"/>
    <tableColumn id="53" xr3:uid="{00000000-0010-0000-0000-000035000000}" name="observaciones gestión mes mayo" dataDxfId="81" totalsRowDxfId="23"/>
    <tableColumn id="54" xr3:uid="{00000000-0010-0000-0000-000036000000}" name="Avance númerico o porcentual mes mayo" dataDxfId="80" totalsRowDxfId="22"/>
    <tableColumn id="55" xr3:uid="{00000000-0010-0000-0000-000037000000}" name="Evidencia mes mayo" dataDxfId="79" totalsRowDxfId="21"/>
    <tableColumn id="50" xr3:uid="{00000000-0010-0000-0000-000032000000}" name="observaciones gestión mes junio" dataDxfId="78" totalsRowDxfId="20"/>
    <tableColumn id="51" xr3:uid="{00000000-0010-0000-0000-000033000000}" name="Avance númerico o porcentual mes junio" dataDxfId="77" totalsRowDxfId="19"/>
    <tableColumn id="52" xr3:uid="{00000000-0010-0000-0000-000034000000}" name="Evidencia mes junio" dataDxfId="76" totalsRowDxfId="18"/>
    <tableColumn id="47" xr3:uid="{00000000-0010-0000-0000-00002F000000}" name="observaciones gestión mes julio" dataDxfId="75" totalsRowDxfId="17"/>
    <tableColumn id="48" xr3:uid="{00000000-0010-0000-0000-000030000000}" name="Avance númerico o porcentual mes julio" dataDxfId="74" totalsRowDxfId="16"/>
    <tableColumn id="49" xr3:uid="{00000000-0010-0000-0000-000031000000}" name="Evidencia mes julio" dataDxfId="73" totalsRowDxfId="15"/>
    <tableColumn id="44" xr3:uid="{00000000-0010-0000-0000-00002C000000}" name="observaciones gestión mes agosto" dataDxfId="72" totalsRowDxfId="14"/>
    <tableColumn id="45" xr3:uid="{00000000-0010-0000-0000-00002D000000}" name="Avance númerico o porcentual mes agosto" dataDxfId="71" totalsRowDxfId="13"/>
    <tableColumn id="62" xr3:uid="{00000000-0010-0000-0000-00003E000000}" name="Evidencia mes agosto" dataDxfId="70" totalsRowDxfId="12"/>
    <tableColumn id="46" xr3:uid="{00000000-0010-0000-0000-00002E000000}" name="observaciones gestión mes septiembre" dataDxfId="69" totalsRowDxfId="11"/>
    <tableColumn id="41" xr3:uid="{00000000-0010-0000-0000-000029000000}" name="Avance númerico o porcentual mes septiembre" dataDxfId="68" totalsRowDxfId="10"/>
    <tableColumn id="42" xr3:uid="{00000000-0010-0000-0000-00002A000000}" name="Evidencia mes septiembre" dataDxfId="67" totalsRowDxfId="9"/>
    <tableColumn id="43" xr3:uid="{00000000-0010-0000-0000-00002B000000}" name="observaciones gestión mes  octubre" dataDxfId="66" totalsRowDxfId="8"/>
    <tableColumn id="38" xr3:uid="{00000000-0010-0000-0000-000026000000}" name="Avance númerico o porcentual mes octubre" dataDxfId="65" totalsRowDxfId="7"/>
    <tableColumn id="39" xr3:uid="{00000000-0010-0000-0000-000027000000}" name="Evidencia mes octubre" dataDxfId="64" totalsRowDxfId="6"/>
    <tableColumn id="63" xr3:uid="{00000000-0010-0000-0000-00003F000000}" name="observaciones gestión mes noviembre" dataDxfId="63" totalsRowDxfId="5"/>
    <tableColumn id="64" xr3:uid="{00000000-0010-0000-0000-000040000000}" name="Avance númerico o porcentual mes noviembre" dataDxfId="62" totalsRowDxfId="4"/>
    <tableColumn id="65" xr3:uid="{00000000-0010-0000-0000-000041000000}" name="Evidencia mes noviembre" dataDxfId="61" totalsRowDxfId="3"/>
    <tableColumn id="37" xr3:uid="{00000000-0010-0000-0000-000025000000}" name="observaciones gestión mes  diciembre" dataDxfId="60" totalsRowDxfId="2"/>
    <tableColumn id="36" xr3:uid="{00000000-0010-0000-0000-000024000000}" name="Avance númerico o porcentual mes diciembre" dataDxfId="59" totalsRowDxfId="1"/>
    <tableColumn id="25" xr3:uid="{00000000-0010-0000-0000-000019000000}" name="Evidencia mes diciembre" dataDxfId="58" totalsRow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inci.gov.co/transparencia/43-plan-de-accion-0" TargetMode="External"/><Relationship Id="rId13" Type="http://schemas.openxmlformats.org/officeDocument/2006/relationships/hyperlink" Target="https://www.inci.gov.co/transparencia/43-plan-de-accion-0" TargetMode="External"/><Relationship Id="rId18" Type="http://schemas.openxmlformats.org/officeDocument/2006/relationships/hyperlink" Target="https://www.inci.gov.co/transparencia/43-plan-de-accion-0" TargetMode="External"/><Relationship Id="rId3" Type="http://schemas.openxmlformats.org/officeDocument/2006/relationships/hyperlink" Target="http://www.inci.gov.co/transparencia/43-plan-de-accion-0" TargetMode="External"/><Relationship Id="rId21" Type="http://schemas.openxmlformats.org/officeDocument/2006/relationships/printerSettings" Target="../printerSettings/printerSettings3.bin"/><Relationship Id="rId7" Type="http://schemas.openxmlformats.org/officeDocument/2006/relationships/hyperlink" Target="https://inci.gov.co/transparencia/43-plan-de-accion-0" TargetMode="External"/><Relationship Id="rId12" Type="http://schemas.openxmlformats.org/officeDocument/2006/relationships/hyperlink" Target="https://institutonacionalparaciegos-my.sharepoint.com/:f:/g/personal/csupanteve_inci_gov_co/EoikC5OlijdKikMqON0ODGwBs-NeNYxqVG4aT1mJ4jmFew?e=AvnBTg" TargetMode="External"/><Relationship Id="rId17" Type="http://schemas.openxmlformats.org/officeDocument/2006/relationships/hyperlink" Target="https://inci.pensemos.com/suiteve/base/client?soa=4" TargetMode="External"/><Relationship Id="rId2" Type="http://schemas.openxmlformats.org/officeDocument/2006/relationships/hyperlink" Target="http://www.inci.gov.co/transparencia/43-plan-de-accion-0" TargetMode="External"/><Relationship Id="rId16" Type="http://schemas.openxmlformats.org/officeDocument/2006/relationships/hyperlink" Target="https://www.inci.gov.co/transparencia/43-plan-de-accion-0" TargetMode="External"/><Relationship Id="rId20" Type="http://schemas.openxmlformats.org/officeDocument/2006/relationships/hyperlink" Target="https://www.inci.gov.co/transparencia/43-plan-de-accion-0" TargetMode="External"/><Relationship Id="rId1" Type="http://schemas.openxmlformats.org/officeDocument/2006/relationships/hyperlink" Target="http://www.inci.gov.co/transparencia/43-plan-de-accion-0" TargetMode="External"/><Relationship Id="rId6" Type="http://schemas.openxmlformats.org/officeDocument/2006/relationships/hyperlink" Target="http://www.inci.gov.co/transparencia/43-plan-de-accion-0" TargetMode="External"/><Relationship Id="rId11" Type="http://schemas.openxmlformats.org/officeDocument/2006/relationships/hyperlink" Target="https://institutonacionalparaciegos-my.sharepoint.com/:x:/g/personal/webmaster_inci_gov_co/EYb8eLmrkytBn0eGKTFWg8AB5Mk6xB4WrnZeF-j5dfDuXg?e=4%3amY7Yat&amp;at=9" TargetMode="External"/><Relationship Id="rId24" Type="http://schemas.openxmlformats.org/officeDocument/2006/relationships/comments" Target="../comments2.xml"/><Relationship Id="rId5" Type="http://schemas.openxmlformats.org/officeDocument/2006/relationships/hyperlink" Target="http://www.inci.gov.co/transparencia/43-plan-de-accion-0" TargetMode="External"/><Relationship Id="rId15" Type="http://schemas.openxmlformats.org/officeDocument/2006/relationships/hyperlink" Target="https://www.inci.gov.co/transparencia/43-plan-de-accion-0" TargetMode="External"/><Relationship Id="rId23" Type="http://schemas.openxmlformats.org/officeDocument/2006/relationships/table" Target="../tables/table1.xml"/><Relationship Id="rId10" Type="http://schemas.openxmlformats.org/officeDocument/2006/relationships/hyperlink" Target="https://institutonacionalparaciegos-my.sharepoint.com/:x:/g/personal/webmaster_inci_gov_co/EYb8eLmrkytBn0eGKTFWg8AB5Mk6xB4WrnZeF-j5dfDuXg?e=4%3amY7Yat&amp;at=9" TargetMode="External"/><Relationship Id="rId19" Type="http://schemas.openxmlformats.org/officeDocument/2006/relationships/hyperlink" Target="https://institutonacionalparaciegos-my.sharepoint.com/:f:/g/personal/csupanteve_inci_gov_co/EtAha7197FFGoByZESxhvRQBZNjAq2LQ2_ypjMDm_or7gg?e=Jx5EPd" TargetMode="External"/><Relationship Id="rId4" Type="http://schemas.openxmlformats.org/officeDocument/2006/relationships/hyperlink" Target="http://www.inci.gov.co/transparencia/43-plan-de-accion-0" TargetMode="External"/><Relationship Id="rId9" Type="http://schemas.openxmlformats.org/officeDocument/2006/relationships/hyperlink" Target="https://inci.gov.co/transparencia/43-plan-de-accion-0" TargetMode="External"/><Relationship Id="rId14" Type="http://schemas.openxmlformats.org/officeDocument/2006/relationships/hyperlink" Target="https://www.inci.gov.co/transparencia/43-plan-de-accion-0" TargetMode="External"/><Relationship Id="rId22"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8"/>
  <sheetViews>
    <sheetView showGridLines="0" zoomScale="55" zoomScaleNormal="55" zoomScaleSheetLayoutView="55" workbookViewId="0">
      <selection activeCell="AE6" sqref="AE6"/>
    </sheetView>
  </sheetViews>
  <sheetFormatPr baseColWidth="10" defaultColWidth="11.42578125" defaultRowHeight="15" x14ac:dyDescent="0.2"/>
  <cols>
    <col min="1" max="1" width="33.5703125" style="35" customWidth="1"/>
    <col min="2" max="2" width="43.5703125" style="4" customWidth="1"/>
    <col min="3" max="3" width="48.85546875" style="4" customWidth="1"/>
    <col min="4" max="4" width="25.28515625" style="88" customWidth="1"/>
    <col min="5" max="5" width="17.28515625" style="4" customWidth="1"/>
    <col min="6" max="6" width="15.5703125" style="4" customWidth="1"/>
    <col min="7" max="7" width="20.5703125" style="4" customWidth="1"/>
    <col min="8" max="8" width="17.140625" style="4" customWidth="1"/>
    <col min="9" max="9" width="17" style="4" customWidth="1"/>
    <col min="10" max="10" width="19.28515625" style="4" customWidth="1"/>
    <col min="11" max="11" width="16.28515625" style="4" hidden="1" customWidth="1"/>
    <col min="12" max="12" width="15.28515625" style="4" hidden="1" customWidth="1"/>
    <col min="13" max="13" width="19.7109375" style="4" hidden="1" customWidth="1"/>
    <col min="14" max="14" width="21.140625" style="4" hidden="1" customWidth="1"/>
    <col min="15" max="15" width="18.85546875" style="4" hidden="1" customWidth="1"/>
    <col min="16" max="16" width="21.7109375" style="4" hidden="1" customWidth="1"/>
    <col min="17" max="17" width="23" style="4" hidden="1" customWidth="1"/>
    <col min="18" max="18" width="20.28515625" style="4" hidden="1" customWidth="1"/>
    <col min="19" max="19" width="22.85546875" style="4" hidden="1" customWidth="1"/>
    <col min="20" max="20" width="18.85546875" style="4" hidden="1" customWidth="1"/>
    <col min="21" max="21" width="21.5703125" style="4" hidden="1" customWidth="1"/>
    <col min="22" max="22" width="21.7109375" style="4" hidden="1" customWidth="1"/>
    <col min="23" max="23" width="18.42578125" style="4" hidden="1" customWidth="1"/>
    <col min="24" max="24" width="30.42578125" style="4" hidden="1" customWidth="1"/>
    <col min="25" max="25" width="18.85546875" style="4" hidden="1" customWidth="1"/>
    <col min="26" max="26" width="11.42578125" style="4" hidden="1" customWidth="1"/>
    <col min="27" max="27" width="27.85546875" style="4" customWidth="1"/>
    <col min="28" max="16384" width="11.42578125" style="4"/>
  </cols>
  <sheetData>
    <row r="1" spans="1:28" ht="45.75" customHeight="1" thickBot="1" x14ac:dyDescent="0.25">
      <c r="A1" s="240" t="s">
        <v>0</v>
      </c>
      <c r="B1" s="240"/>
      <c r="C1" s="240"/>
      <c r="D1" s="240"/>
      <c r="E1" s="240"/>
      <c r="F1" s="241"/>
      <c r="G1" s="1" t="s">
        <v>1</v>
      </c>
      <c r="H1" s="1" t="s">
        <v>2</v>
      </c>
      <c r="I1" s="1" t="s">
        <v>3</v>
      </c>
      <c r="J1" s="2" t="s">
        <v>4</v>
      </c>
      <c r="K1" s="3"/>
      <c r="L1" s="3"/>
      <c r="M1" s="3"/>
      <c r="N1" s="3"/>
      <c r="O1" s="3"/>
      <c r="P1" s="3"/>
      <c r="Q1" s="3"/>
      <c r="S1" s="3"/>
      <c r="T1" s="3"/>
      <c r="X1" s="3"/>
      <c r="Y1" s="3"/>
    </row>
    <row r="2" spans="1:28" ht="31.5" customHeight="1" thickBot="1" x14ac:dyDescent="0.25">
      <c r="A2" s="240"/>
      <c r="B2" s="240"/>
      <c r="C2" s="240"/>
      <c r="D2" s="240"/>
      <c r="E2" s="240"/>
      <c r="F2" s="241"/>
      <c r="G2" s="5">
        <f>AVERAGE(G4:G6)</f>
        <v>0.6693134132743962</v>
      </c>
      <c r="H2" s="6">
        <v>0.7</v>
      </c>
      <c r="I2" s="6">
        <v>0.7</v>
      </c>
      <c r="J2" s="7"/>
      <c r="K2" s="8"/>
      <c r="L2" s="8"/>
      <c r="M2" s="8"/>
      <c r="N2" s="8"/>
      <c r="O2" s="8"/>
      <c r="P2" s="8"/>
      <c r="Q2" s="8"/>
      <c r="R2" s="9"/>
      <c r="S2" s="8"/>
      <c r="T2" s="8"/>
      <c r="U2" s="9"/>
      <c r="V2" s="9"/>
      <c r="W2" s="9"/>
      <c r="X2" s="8"/>
      <c r="Y2" s="8"/>
    </row>
    <row r="3" spans="1:28" ht="47.25" x14ac:dyDescent="0.2">
      <c r="A3" s="10" t="s">
        <v>5</v>
      </c>
      <c r="B3" s="11" t="s">
        <v>6</v>
      </c>
      <c r="C3" s="12" t="s">
        <v>7</v>
      </c>
      <c r="D3" s="12" t="s">
        <v>8</v>
      </c>
      <c r="E3" s="13" t="s">
        <v>9</v>
      </c>
      <c r="F3" s="12" t="s">
        <v>10</v>
      </c>
      <c r="G3" s="14" t="s">
        <v>11</v>
      </c>
      <c r="H3" s="15" t="s">
        <v>12</v>
      </c>
      <c r="I3" s="15" t="s">
        <v>13</v>
      </c>
      <c r="J3" s="16" t="s">
        <v>14</v>
      </c>
      <c r="K3" s="15" t="s">
        <v>15</v>
      </c>
      <c r="L3" s="15" t="s">
        <v>16</v>
      </c>
      <c r="M3" s="16" t="s">
        <v>17</v>
      </c>
      <c r="N3" s="15" t="s">
        <v>18</v>
      </c>
      <c r="O3" s="15" t="s">
        <v>19</v>
      </c>
      <c r="P3" s="16" t="s">
        <v>20</v>
      </c>
      <c r="Q3" s="15" t="s">
        <v>21</v>
      </c>
      <c r="R3" s="15" t="s">
        <v>22</v>
      </c>
      <c r="S3" s="17" t="s">
        <v>23</v>
      </c>
      <c r="T3" s="242" t="s">
        <v>24</v>
      </c>
      <c r="U3" s="242"/>
      <c r="AA3" s="242" t="s">
        <v>24</v>
      </c>
      <c r="AB3" s="242"/>
    </row>
    <row r="4" spans="1:28" ht="84.75" customHeight="1" x14ac:dyDescent="0.2">
      <c r="A4" s="18">
        <v>2203003</v>
      </c>
      <c r="B4" s="19" t="s">
        <v>25</v>
      </c>
      <c r="C4" s="20" t="s">
        <v>26</v>
      </c>
      <c r="D4" s="21" t="s">
        <v>27</v>
      </c>
      <c r="E4" s="22">
        <v>530</v>
      </c>
      <c r="F4" s="21">
        <v>171</v>
      </c>
      <c r="G4" s="23">
        <f>J4/F4</f>
        <v>0.12865497076023391</v>
      </c>
      <c r="H4" s="24">
        <f>F15</f>
        <v>2</v>
      </c>
      <c r="I4" s="24">
        <f>H4+G15</f>
        <v>17</v>
      </c>
      <c r="J4" s="25">
        <f>I4+H15</f>
        <v>22</v>
      </c>
      <c r="K4" s="26">
        <f>J4+K15</f>
        <v>22</v>
      </c>
      <c r="L4" s="26">
        <f>K4+L15</f>
        <v>22</v>
      </c>
      <c r="M4" s="25">
        <f>L4+M15</f>
        <v>22</v>
      </c>
      <c r="N4" s="27">
        <f>M4+P15</f>
        <v>22</v>
      </c>
      <c r="O4" s="27">
        <f>N4+Q15</f>
        <v>22</v>
      </c>
      <c r="P4" s="25">
        <f>O4+R15</f>
        <v>22</v>
      </c>
      <c r="Q4" s="28">
        <f>P4+U15</f>
        <v>22</v>
      </c>
      <c r="R4" s="28">
        <f>Q4+V15</f>
        <v>22</v>
      </c>
      <c r="S4" s="25">
        <f>R4+W15</f>
        <v>22</v>
      </c>
      <c r="T4" s="234" t="s">
        <v>28</v>
      </c>
      <c r="U4" s="234"/>
      <c r="AA4" s="234" t="s">
        <v>29</v>
      </c>
      <c r="AB4" s="234"/>
    </row>
    <row r="5" spans="1:28" ht="82.5" customHeight="1" x14ac:dyDescent="0.2">
      <c r="A5" s="18">
        <v>2203016</v>
      </c>
      <c r="B5" s="19" t="s">
        <v>30</v>
      </c>
      <c r="C5" s="20" t="s">
        <v>31</v>
      </c>
      <c r="D5" s="21" t="s">
        <v>32</v>
      </c>
      <c r="E5" s="22">
        <v>49</v>
      </c>
      <c r="F5" s="21">
        <v>12</v>
      </c>
      <c r="G5" s="23">
        <f>J5/F5</f>
        <v>0</v>
      </c>
      <c r="H5" s="24">
        <f>F21</f>
        <v>0</v>
      </c>
      <c r="I5" s="24">
        <f>H5+G21</f>
        <v>0</v>
      </c>
      <c r="J5" s="25">
        <f>I5+H21</f>
        <v>0</v>
      </c>
      <c r="K5" s="26">
        <f>J5+K21</f>
        <v>0</v>
      </c>
      <c r="L5" s="26">
        <f>K5+L21</f>
        <v>0</v>
      </c>
      <c r="M5" s="25">
        <f>L5+N21</f>
        <v>0</v>
      </c>
      <c r="N5" s="27">
        <f>M5+P21</f>
        <v>0</v>
      </c>
      <c r="O5" s="27">
        <f>N5+Q21</f>
        <v>0</v>
      </c>
      <c r="P5" s="25">
        <f>O5+R21</f>
        <v>0</v>
      </c>
      <c r="Q5" s="28">
        <f>P5+U21</f>
        <v>0</v>
      </c>
      <c r="R5" s="28">
        <f>Q5+V21</f>
        <v>0</v>
      </c>
      <c r="S5" s="25">
        <f>R5+W21</f>
        <v>1</v>
      </c>
      <c r="T5" s="234" t="s">
        <v>33</v>
      </c>
      <c r="U5" s="234"/>
      <c r="AA5" s="234" t="s">
        <v>34</v>
      </c>
      <c r="AB5" s="234"/>
    </row>
    <row r="6" spans="1:28" ht="182.25" customHeight="1" x14ac:dyDescent="0.2">
      <c r="A6" s="18">
        <v>2203018</v>
      </c>
      <c r="B6" s="19" t="s">
        <v>35</v>
      </c>
      <c r="C6" s="20" t="s">
        <v>36</v>
      </c>
      <c r="D6" s="21" t="s">
        <v>37</v>
      </c>
      <c r="E6" s="29">
        <v>716902</v>
      </c>
      <c r="F6" s="30">
        <v>52943</v>
      </c>
      <c r="G6" s="23">
        <f>J6/F6</f>
        <v>1.8792852690629545</v>
      </c>
      <c r="H6" s="31">
        <f>F32</f>
        <v>5669</v>
      </c>
      <c r="I6" s="31">
        <f>H6+G32</f>
        <v>96777</v>
      </c>
      <c r="J6" s="32">
        <f>I6+H32</f>
        <v>99495</v>
      </c>
      <c r="K6" s="33">
        <f>J6+K32</f>
        <v>99495</v>
      </c>
      <c r="L6" s="33">
        <f>K6+L32</f>
        <v>99495</v>
      </c>
      <c r="M6" s="32">
        <f>L6+M32</f>
        <v>99495</v>
      </c>
      <c r="N6" s="34">
        <f>M6+P32</f>
        <v>99495</v>
      </c>
      <c r="O6" s="34">
        <f>N6+Q32</f>
        <v>99495</v>
      </c>
      <c r="P6" s="32">
        <f>O6+R32</f>
        <v>99495</v>
      </c>
      <c r="Q6" s="34">
        <f>P6+U32</f>
        <v>99495</v>
      </c>
      <c r="R6" s="34">
        <f>Q6+V32</f>
        <v>99495</v>
      </c>
      <c r="S6" s="32">
        <f>R6+W32</f>
        <v>99495</v>
      </c>
      <c r="T6" s="234" t="s">
        <v>38</v>
      </c>
      <c r="U6" s="234"/>
      <c r="AA6" s="234" t="s">
        <v>39</v>
      </c>
      <c r="AB6" s="234"/>
    </row>
    <row r="7" spans="1:28" ht="50.25" customHeight="1" x14ac:dyDescent="0.2">
      <c r="B7" s="36"/>
      <c r="C7" s="36"/>
      <c r="D7" s="37"/>
      <c r="E7" s="38"/>
      <c r="F7" s="38"/>
      <c r="G7" s="39"/>
      <c r="H7" s="40"/>
      <c r="I7" s="40"/>
      <c r="J7" s="41"/>
      <c r="K7" s="40"/>
      <c r="L7" s="40"/>
      <c r="M7" s="41"/>
      <c r="N7" s="41"/>
      <c r="O7" s="41"/>
      <c r="P7" s="40"/>
      <c r="Q7" s="40"/>
      <c r="R7" s="41"/>
      <c r="S7" s="41"/>
      <c r="T7" s="41"/>
      <c r="U7" s="40"/>
      <c r="V7" s="40"/>
      <c r="W7" s="41"/>
      <c r="X7" s="41"/>
      <c r="Y7" s="41"/>
    </row>
    <row r="8" spans="1:28" ht="75" customHeight="1" x14ac:dyDescent="0.2">
      <c r="A8" s="235" t="s">
        <v>40</v>
      </c>
      <c r="B8" s="235"/>
      <c r="C8" s="235"/>
      <c r="D8" s="235"/>
      <c r="E8" s="235"/>
      <c r="F8" s="235"/>
      <c r="G8" s="235"/>
      <c r="H8" s="235"/>
      <c r="I8" s="235"/>
      <c r="J8" s="235"/>
      <c r="K8" s="40"/>
      <c r="L8" s="40"/>
      <c r="M8" s="41"/>
      <c r="N8" s="41"/>
      <c r="O8" s="41"/>
      <c r="P8" s="40"/>
      <c r="Q8" s="40"/>
      <c r="R8" s="41"/>
      <c r="S8" s="41"/>
      <c r="T8" s="41"/>
      <c r="U8" s="40"/>
      <c r="V8" s="40"/>
      <c r="W8" s="41"/>
      <c r="X8" s="41"/>
      <c r="Y8" s="41"/>
    </row>
    <row r="9" spans="1:28" s="45" customFormat="1" ht="50.25" customHeight="1" x14ac:dyDescent="0.2">
      <c r="A9" s="42"/>
      <c r="B9" s="42"/>
      <c r="C9" s="42"/>
      <c r="D9" s="42"/>
      <c r="E9" s="42"/>
      <c r="F9" s="42"/>
      <c r="G9" s="42"/>
      <c r="H9" s="42"/>
      <c r="I9" s="42"/>
      <c r="J9" s="42"/>
      <c r="K9" s="43"/>
      <c r="L9" s="43"/>
      <c r="M9" s="44"/>
      <c r="N9" s="44"/>
      <c r="O9" s="44"/>
      <c r="P9" s="43"/>
      <c r="Q9" s="43"/>
      <c r="R9" s="44"/>
      <c r="S9" s="44"/>
      <c r="T9" s="44"/>
      <c r="U9" s="43"/>
      <c r="V9" s="43"/>
      <c r="W9" s="44"/>
      <c r="X9" s="44"/>
      <c r="Y9" s="44"/>
    </row>
    <row r="10" spans="1:28" ht="75" customHeight="1" x14ac:dyDescent="0.2">
      <c r="A10" s="10" t="s">
        <v>41</v>
      </c>
      <c r="B10" s="10" t="s">
        <v>6</v>
      </c>
      <c r="C10" s="10" t="s">
        <v>42</v>
      </c>
      <c r="D10" s="10" t="s">
        <v>43</v>
      </c>
      <c r="E10" s="10" t="s">
        <v>44</v>
      </c>
      <c r="F10" s="10" t="s">
        <v>45</v>
      </c>
      <c r="G10" s="10" t="s">
        <v>46</v>
      </c>
      <c r="H10" s="10" t="s">
        <v>47</v>
      </c>
      <c r="I10" s="10" t="s">
        <v>48</v>
      </c>
      <c r="J10" s="10" t="s">
        <v>49</v>
      </c>
      <c r="K10" s="10" t="s">
        <v>50</v>
      </c>
      <c r="L10" s="10" t="s">
        <v>51</v>
      </c>
      <c r="M10" s="10" t="s">
        <v>52</v>
      </c>
      <c r="N10" s="10" t="s">
        <v>53</v>
      </c>
      <c r="O10" s="10" t="s">
        <v>54</v>
      </c>
      <c r="P10" s="10" t="s">
        <v>55</v>
      </c>
      <c r="Q10" s="10" t="s">
        <v>56</v>
      </c>
      <c r="R10" s="10" t="s">
        <v>57</v>
      </c>
      <c r="S10" s="10" t="s">
        <v>58</v>
      </c>
      <c r="T10" s="10" t="s">
        <v>59</v>
      </c>
      <c r="U10" s="10" t="s">
        <v>60</v>
      </c>
      <c r="V10" s="10" t="s">
        <v>61</v>
      </c>
      <c r="W10" s="10" t="s">
        <v>62</v>
      </c>
      <c r="X10" s="10" t="s">
        <v>63</v>
      </c>
      <c r="Y10" s="10" t="s">
        <v>64</v>
      </c>
    </row>
    <row r="11" spans="1:28" ht="78" customHeight="1" x14ac:dyDescent="0.2">
      <c r="A11" s="233" t="s">
        <v>0</v>
      </c>
      <c r="B11" s="236" t="s">
        <v>25</v>
      </c>
      <c r="C11" s="46" t="s">
        <v>65</v>
      </c>
      <c r="D11" s="47">
        <v>96</v>
      </c>
      <c r="E11" s="48">
        <f>SUM(F11+G11+H11+K11+L11+M11+P11+Q11+R11+U11+V11+W11)</f>
        <v>0</v>
      </c>
      <c r="F11" s="49">
        <v>0</v>
      </c>
      <c r="G11" s="49">
        <v>0</v>
      </c>
      <c r="H11" s="49">
        <v>0</v>
      </c>
      <c r="I11" s="49">
        <f>F11+G11+H11</f>
        <v>0</v>
      </c>
      <c r="J11" s="50">
        <f>+I11/D11</f>
        <v>0</v>
      </c>
      <c r="K11" s="49">
        <v>0</v>
      </c>
      <c r="L11" s="49">
        <v>0</v>
      </c>
      <c r="M11" s="49">
        <v>0</v>
      </c>
      <c r="N11" s="49">
        <f>K11+L11+M11+I11</f>
        <v>0</v>
      </c>
      <c r="O11" s="50">
        <f>+N11/$D11</f>
        <v>0</v>
      </c>
      <c r="P11" s="49">
        <v>0</v>
      </c>
      <c r="Q11" s="49">
        <v>0</v>
      </c>
      <c r="R11" s="49">
        <v>0</v>
      </c>
      <c r="S11" s="49">
        <f>P11+Q11+R11+N11</f>
        <v>0</v>
      </c>
      <c r="T11" s="50">
        <f>+S11/$D11</f>
        <v>0</v>
      </c>
      <c r="U11" s="49">
        <v>0</v>
      </c>
      <c r="V11" s="49">
        <v>0</v>
      </c>
      <c r="W11" s="49">
        <v>0</v>
      </c>
      <c r="X11" s="49">
        <f>U11+V11+W11+S11</f>
        <v>0</v>
      </c>
      <c r="Y11" s="50">
        <f>+X11/$D11</f>
        <v>0</v>
      </c>
    </row>
    <row r="12" spans="1:28" ht="108.75" customHeight="1" x14ac:dyDescent="0.2">
      <c r="A12" s="233"/>
      <c r="B12" s="237"/>
      <c r="C12" s="46" t="s">
        <v>66</v>
      </c>
      <c r="D12" s="51">
        <v>50</v>
      </c>
      <c r="E12" s="48">
        <f>SUM(F12+G12+H12+K12+L12+M12+P12+Q12+R12+U12+V12+W12)</f>
        <v>14</v>
      </c>
      <c r="F12" s="52">
        <v>0</v>
      </c>
      <c r="G12" s="52">
        <v>13</v>
      </c>
      <c r="H12" s="52">
        <v>1</v>
      </c>
      <c r="I12" s="49">
        <f t="shared" ref="I12:I14" si="0">F12+G12+H12</f>
        <v>14</v>
      </c>
      <c r="J12" s="50">
        <f t="shared" ref="J12:J14" si="1">+I12/D12</f>
        <v>0.28000000000000003</v>
      </c>
      <c r="K12" s="52">
        <v>0</v>
      </c>
      <c r="L12" s="52">
        <v>0</v>
      </c>
      <c r="M12" s="52">
        <v>0</v>
      </c>
      <c r="N12" s="49">
        <f>K12+L12+M12+I12</f>
        <v>14</v>
      </c>
      <c r="O12" s="50">
        <f>+N12/$D12</f>
        <v>0.28000000000000003</v>
      </c>
      <c r="P12" s="52">
        <v>0</v>
      </c>
      <c r="Q12" s="52">
        <v>0</v>
      </c>
      <c r="R12" s="52">
        <v>0</v>
      </c>
      <c r="S12" s="49">
        <f>P12+Q12+R12+N12</f>
        <v>14</v>
      </c>
      <c r="T12" s="50">
        <f>+S12/$D12</f>
        <v>0.28000000000000003</v>
      </c>
      <c r="U12" s="52">
        <v>0</v>
      </c>
      <c r="V12" s="52">
        <v>0</v>
      </c>
      <c r="W12" s="52">
        <v>0</v>
      </c>
      <c r="X12" s="49">
        <f>U12+V12+W12+S12</f>
        <v>14</v>
      </c>
      <c r="Y12" s="50">
        <f>+X12/$D12</f>
        <v>0.28000000000000003</v>
      </c>
    </row>
    <row r="13" spans="1:28" ht="67.5" customHeight="1" x14ac:dyDescent="0.2">
      <c r="A13" s="233"/>
      <c r="B13" s="237"/>
      <c r="C13" s="53" t="s">
        <v>67</v>
      </c>
      <c r="D13" s="54">
        <v>5</v>
      </c>
      <c r="E13" s="48">
        <f t="shared" ref="E13:E14" si="2">SUM(F13+G13+H13+K13+L13+M13+P13+Q13+R13+U13+V13+W13)</f>
        <v>2</v>
      </c>
      <c r="F13" s="49">
        <v>0</v>
      </c>
      <c r="G13" s="49">
        <v>0</v>
      </c>
      <c r="H13" s="49">
        <v>2</v>
      </c>
      <c r="I13" s="49">
        <f t="shared" si="0"/>
        <v>2</v>
      </c>
      <c r="J13" s="50">
        <f t="shared" si="1"/>
        <v>0.4</v>
      </c>
      <c r="K13" s="49">
        <v>0</v>
      </c>
      <c r="L13" s="49">
        <v>0</v>
      </c>
      <c r="M13" s="49">
        <v>0</v>
      </c>
      <c r="N13" s="49">
        <f>K13+L13+M13+I13</f>
        <v>2</v>
      </c>
      <c r="O13" s="50">
        <f>+N13/$D13</f>
        <v>0.4</v>
      </c>
      <c r="P13" s="49">
        <v>0</v>
      </c>
      <c r="Q13" s="49">
        <v>0</v>
      </c>
      <c r="R13" s="49">
        <v>0</v>
      </c>
      <c r="S13" s="49">
        <f>P13+Q13+R13+N13</f>
        <v>2</v>
      </c>
      <c r="T13" s="50">
        <f>+S13/$D13</f>
        <v>0.4</v>
      </c>
      <c r="U13" s="49">
        <v>0</v>
      </c>
      <c r="V13" s="49">
        <v>0</v>
      </c>
      <c r="W13" s="49">
        <v>0</v>
      </c>
      <c r="X13" s="49">
        <f>U13+V13+W13+S13</f>
        <v>2</v>
      </c>
      <c r="Y13" s="50">
        <f>+X13/$D13</f>
        <v>0.4</v>
      </c>
    </row>
    <row r="14" spans="1:28" ht="73.5" customHeight="1" x14ac:dyDescent="0.2">
      <c r="A14" s="233"/>
      <c r="B14" s="237"/>
      <c r="C14" s="46" t="s">
        <v>68</v>
      </c>
      <c r="D14" s="55">
        <v>20</v>
      </c>
      <c r="E14" s="48">
        <f t="shared" si="2"/>
        <v>6</v>
      </c>
      <c r="F14" s="56">
        <v>2</v>
      </c>
      <c r="G14" s="56">
        <v>2</v>
      </c>
      <c r="H14" s="56">
        <v>2</v>
      </c>
      <c r="I14" s="49">
        <f t="shared" si="0"/>
        <v>6</v>
      </c>
      <c r="J14" s="50">
        <f t="shared" si="1"/>
        <v>0.3</v>
      </c>
      <c r="K14" s="49">
        <v>0</v>
      </c>
      <c r="L14" s="49">
        <v>0</v>
      </c>
      <c r="M14" s="49">
        <v>0</v>
      </c>
      <c r="N14" s="49">
        <f>K14+L14+M14+I14</f>
        <v>6</v>
      </c>
      <c r="O14" s="50">
        <f>+N14/$D14</f>
        <v>0.3</v>
      </c>
      <c r="P14" s="49">
        <v>0</v>
      </c>
      <c r="Q14" s="49">
        <v>0</v>
      </c>
      <c r="R14" s="49">
        <v>0</v>
      </c>
      <c r="S14" s="49">
        <f>P14+Q14+R14+N14</f>
        <v>6</v>
      </c>
      <c r="T14" s="50">
        <f>+S14/$D14</f>
        <v>0.3</v>
      </c>
      <c r="U14" s="56">
        <v>0</v>
      </c>
      <c r="V14" s="56">
        <v>0</v>
      </c>
      <c r="W14" s="56">
        <v>0</v>
      </c>
      <c r="X14" s="49">
        <f>U14+V14+W14+S14</f>
        <v>6</v>
      </c>
      <c r="Y14" s="50">
        <f>+X14/$D14</f>
        <v>0.3</v>
      </c>
    </row>
    <row r="15" spans="1:28" s="62" customFormat="1" ht="46.5" customHeight="1" x14ac:dyDescent="0.25">
      <c r="A15" s="233"/>
      <c r="B15" s="238"/>
      <c r="C15" s="57" t="s">
        <v>69</v>
      </c>
      <c r="D15" s="58">
        <f>SUM(D11:D14)</f>
        <v>171</v>
      </c>
      <c r="E15" s="58">
        <f>SUM(E11:E14)</f>
        <v>22</v>
      </c>
      <c r="F15" s="58">
        <f t="shared" ref="F15:X15" si="3">SUM(F11:F14)</f>
        <v>2</v>
      </c>
      <c r="G15" s="59">
        <f t="shared" si="3"/>
        <v>15</v>
      </c>
      <c r="H15" s="59">
        <f t="shared" si="3"/>
        <v>5</v>
      </c>
      <c r="I15" s="60">
        <f t="shared" si="3"/>
        <v>22</v>
      </c>
      <c r="J15" s="61">
        <f>+I15/D15</f>
        <v>0.12865497076023391</v>
      </c>
      <c r="K15" s="58">
        <f t="shared" si="3"/>
        <v>0</v>
      </c>
      <c r="L15" s="58">
        <f t="shared" si="3"/>
        <v>0</v>
      </c>
      <c r="M15" s="58">
        <f t="shared" si="3"/>
        <v>0</v>
      </c>
      <c r="N15" s="60">
        <f t="shared" si="3"/>
        <v>22</v>
      </c>
      <c r="O15" s="61">
        <f>+N15/$D15</f>
        <v>0.12865497076023391</v>
      </c>
      <c r="P15" s="58">
        <f t="shared" si="3"/>
        <v>0</v>
      </c>
      <c r="Q15" s="58">
        <f t="shared" si="3"/>
        <v>0</v>
      </c>
      <c r="R15" s="58">
        <f t="shared" si="3"/>
        <v>0</v>
      </c>
      <c r="S15" s="60">
        <f t="shared" si="3"/>
        <v>22</v>
      </c>
      <c r="T15" s="61">
        <f>+S15/$D15</f>
        <v>0.12865497076023391</v>
      </c>
      <c r="U15" s="58">
        <f t="shared" si="3"/>
        <v>0</v>
      </c>
      <c r="V15" s="58">
        <f t="shared" si="3"/>
        <v>0</v>
      </c>
      <c r="W15" s="58">
        <f t="shared" si="3"/>
        <v>0</v>
      </c>
      <c r="X15" s="60">
        <f t="shared" si="3"/>
        <v>22</v>
      </c>
      <c r="Y15" s="61">
        <f>+X15/$D15</f>
        <v>0.12865497076023391</v>
      </c>
    </row>
    <row r="16" spans="1:28" ht="54.75" customHeight="1" x14ac:dyDescent="0.25">
      <c r="A16" s="4"/>
      <c r="B16" s="35"/>
      <c r="C16" s="36"/>
      <c r="D16" s="63"/>
      <c r="E16" s="63"/>
      <c r="F16" s="63"/>
      <c r="G16" s="63"/>
      <c r="H16" s="63"/>
      <c r="I16" s="63"/>
      <c r="J16" s="63"/>
      <c r="K16" s="63"/>
      <c r="L16" s="63"/>
      <c r="M16" s="63"/>
      <c r="N16" s="63"/>
      <c r="O16" s="63"/>
      <c r="P16" s="63"/>
      <c r="Q16" s="63"/>
      <c r="R16" s="63"/>
      <c r="S16" s="63"/>
      <c r="T16" s="63"/>
      <c r="U16" s="63"/>
      <c r="V16" s="40"/>
      <c r="W16" s="40"/>
      <c r="X16" s="63"/>
      <c r="Y16" s="63"/>
    </row>
    <row r="17" spans="1:25" ht="75" customHeight="1" x14ac:dyDescent="0.2">
      <c r="A17" s="10" t="s">
        <v>41</v>
      </c>
      <c r="B17" s="10" t="s">
        <v>6</v>
      </c>
      <c r="C17" s="10" t="s">
        <v>70</v>
      </c>
      <c r="D17" s="10" t="s">
        <v>43</v>
      </c>
      <c r="E17" s="10" t="s">
        <v>44</v>
      </c>
      <c r="F17" s="10" t="s">
        <v>45</v>
      </c>
      <c r="G17" s="10" t="s">
        <v>46</v>
      </c>
      <c r="H17" s="10" t="s">
        <v>47</v>
      </c>
      <c r="I17" s="10" t="s">
        <v>48</v>
      </c>
      <c r="J17" s="10" t="s">
        <v>49</v>
      </c>
      <c r="K17" s="10" t="s">
        <v>50</v>
      </c>
      <c r="L17" s="10" t="s">
        <v>51</v>
      </c>
      <c r="M17" s="10" t="s">
        <v>52</v>
      </c>
      <c r="N17" s="10" t="s">
        <v>53</v>
      </c>
      <c r="O17" s="10" t="s">
        <v>54</v>
      </c>
      <c r="P17" s="10" t="s">
        <v>55</v>
      </c>
      <c r="Q17" s="10" t="s">
        <v>56</v>
      </c>
      <c r="R17" s="10" t="s">
        <v>57</v>
      </c>
      <c r="S17" s="10" t="s">
        <v>58</v>
      </c>
      <c r="T17" s="10" t="s">
        <v>59</v>
      </c>
      <c r="U17" s="10" t="s">
        <v>60</v>
      </c>
      <c r="V17" s="10" t="s">
        <v>61</v>
      </c>
      <c r="W17" s="10" t="s">
        <v>62</v>
      </c>
      <c r="X17" s="10" t="s">
        <v>63</v>
      </c>
      <c r="Y17" s="10" t="s">
        <v>64</v>
      </c>
    </row>
    <row r="18" spans="1:25" s="35" customFormat="1" ht="58.5" customHeight="1" x14ac:dyDescent="0.25">
      <c r="A18" s="236" t="s">
        <v>0</v>
      </c>
      <c r="B18" s="239" t="s">
        <v>30</v>
      </c>
      <c r="C18" s="64" t="s">
        <v>71</v>
      </c>
      <c r="D18" s="65">
        <v>1</v>
      </c>
      <c r="E18" s="66">
        <f>SUM(F18+G18+H18+K18+L18+M18+P18+Q18+R18+U18+V18+W18)</f>
        <v>1</v>
      </c>
      <c r="F18" s="49">
        <v>0</v>
      </c>
      <c r="G18" s="56">
        <v>0</v>
      </c>
      <c r="H18" s="56">
        <v>0</v>
      </c>
      <c r="I18" s="56">
        <f>F18+G18+H18</f>
        <v>0</v>
      </c>
      <c r="J18" s="67">
        <f>+I18/D18</f>
        <v>0</v>
      </c>
      <c r="K18" s="56">
        <v>0</v>
      </c>
      <c r="L18" s="56">
        <v>0</v>
      </c>
      <c r="M18" s="56">
        <v>0</v>
      </c>
      <c r="N18" s="56">
        <f>K18+L18+M18+I18</f>
        <v>0</v>
      </c>
      <c r="O18" s="67">
        <f>+N18/$D18</f>
        <v>0</v>
      </c>
      <c r="P18" s="56">
        <v>0</v>
      </c>
      <c r="Q18" s="56">
        <v>0</v>
      </c>
      <c r="R18" s="56">
        <v>0</v>
      </c>
      <c r="S18" s="56">
        <f>P18+Q18+R18+N18</f>
        <v>0</v>
      </c>
      <c r="T18" s="67">
        <f>+S18/$D18</f>
        <v>0</v>
      </c>
      <c r="U18" s="56">
        <v>0</v>
      </c>
      <c r="V18" s="56">
        <v>0</v>
      </c>
      <c r="W18" s="56">
        <v>1</v>
      </c>
      <c r="X18" s="56">
        <f>U18+V18+W18+S18</f>
        <v>1</v>
      </c>
      <c r="Y18" s="67">
        <f>+X18/$D18</f>
        <v>1</v>
      </c>
    </row>
    <row r="19" spans="1:25" s="35" customFormat="1" ht="70.5" customHeight="1" x14ac:dyDescent="0.25">
      <c r="A19" s="237"/>
      <c r="B19" s="239"/>
      <c r="C19" s="64" t="s">
        <v>72</v>
      </c>
      <c r="D19" s="68">
        <v>1</v>
      </c>
      <c r="E19" s="66">
        <f t="shared" ref="E19:E20" si="4">SUM(F19+G19+H19+K19+L19+M19+P19+Q19+R19+U19+V19+W19)</f>
        <v>0</v>
      </c>
      <c r="F19" s="49">
        <v>0</v>
      </c>
      <c r="G19" s="56">
        <v>0</v>
      </c>
      <c r="H19" s="56">
        <v>0</v>
      </c>
      <c r="I19" s="56">
        <f t="shared" ref="I19:I20" si="5">F19+G19+H19</f>
        <v>0</v>
      </c>
      <c r="J19" s="67">
        <f t="shared" ref="J19:J20" si="6">+I19/D19</f>
        <v>0</v>
      </c>
      <c r="K19" s="56">
        <v>0</v>
      </c>
      <c r="L19" s="56">
        <v>0</v>
      </c>
      <c r="M19" s="56">
        <v>0</v>
      </c>
      <c r="N19" s="56">
        <f>K19+L19+M19+I19</f>
        <v>0</v>
      </c>
      <c r="O19" s="67">
        <f>+N19/$D19</f>
        <v>0</v>
      </c>
      <c r="P19" s="56">
        <v>0</v>
      </c>
      <c r="Q19" s="56">
        <v>0</v>
      </c>
      <c r="R19" s="56">
        <v>0</v>
      </c>
      <c r="S19" s="56">
        <f>P19+Q19+R19+N19</f>
        <v>0</v>
      </c>
      <c r="T19" s="67">
        <f>+S19/$D19</f>
        <v>0</v>
      </c>
      <c r="U19" s="56">
        <v>0</v>
      </c>
      <c r="V19" s="56">
        <v>0</v>
      </c>
      <c r="W19" s="56">
        <v>0</v>
      </c>
      <c r="X19" s="56">
        <f>U19+V19+W19+S19</f>
        <v>0</v>
      </c>
      <c r="Y19" s="67">
        <f>+X19/$D19</f>
        <v>0</v>
      </c>
    </row>
    <row r="20" spans="1:25" s="35" customFormat="1" ht="76.5" customHeight="1" x14ac:dyDescent="0.25">
      <c r="A20" s="237"/>
      <c r="B20" s="239"/>
      <c r="C20" s="69" t="s">
        <v>73</v>
      </c>
      <c r="D20" s="70">
        <v>10</v>
      </c>
      <c r="E20" s="66">
        <f t="shared" si="4"/>
        <v>0</v>
      </c>
      <c r="F20" s="49">
        <v>0</v>
      </c>
      <c r="G20" s="49">
        <v>0</v>
      </c>
      <c r="H20" s="49">
        <v>0</v>
      </c>
      <c r="I20" s="56">
        <f t="shared" si="5"/>
        <v>0</v>
      </c>
      <c r="J20" s="67">
        <f t="shared" si="6"/>
        <v>0</v>
      </c>
      <c r="K20" s="49">
        <v>0</v>
      </c>
      <c r="L20" s="49">
        <v>0</v>
      </c>
      <c r="M20" s="49">
        <v>0</v>
      </c>
      <c r="N20" s="56">
        <f>K20+L20+M20+I20</f>
        <v>0</v>
      </c>
      <c r="O20" s="67">
        <f>+N20/$D20</f>
        <v>0</v>
      </c>
      <c r="P20" s="49">
        <v>0</v>
      </c>
      <c r="Q20" s="49">
        <v>0</v>
      </c>
      <c r="R20" s="49">
        <v>0</v>
      </c>
      <c r="S20" s="56">
        <f>P20+Q20+R20+N20</f>
        <v>0</v>
      </c>
      <c r="T20" s="67">
        <f>+S20/$D20</f>
        <v>0</v>
      </c>
      <c r="U20" s="49">
        <v>0</v>
      </c>
      <c r="V20" s="49">
        <v>0</v>
      </c>
      <c r="W20" s="49">
        <v>0</v>
      </c>
      <c r="X20" s="56">
        <f>U20+V20+W20+S20</f>
        <v>0</v>
      </c>
      <c r="Y20" s="67">
        <f>+X20/$D20</f>
        <v>0</v>
      </c>
    </row>
    <row r="21" spans="1:25" s="72" customFormat="1" ht="41.25" customHeight="1" x14ac:dyDescent="0.25">
      <c r="A21" s="238"/>
      <c r="B21" s="239"/>
      <c r="C21" s="57" t="s">
        <v>69</v>
      </c>
      <c r="D21" s="58">
        <f t="shared" ref="D21:W21" si="7">SUM(D18:D20)</f>
        <v>12</v>
      </c>
      <c r="E21" s="58">
        <f t="shared" si="7"/>
        <v>1</v>
      </c>
      <c r="F21" s="58">
        <f t="shared" si="7"/>
        <v>0</v>
      </c>
      <c r="G21" s="59">
        <f t="shared" si="7"/>
        <v>0</v>
      </c>
      <c r="H21" s="59">
        <f t="shared" si="7"/>
        <v>0</v>
      </c>
      <c r="I21" s="60">
        <f t="shared" si="7"/>
        <v>0</v>
      </c>
      <c r="J21" s="71">
        <f>+I21/D21</f>
        <v>0</v>
      </c>
      <c r="K21" s="58">
        <f t="shared" si="7"/>
        <v>0</v>
      </c>
      <c r="L21" s="58">
        <f t="shared" si="7"/>
        <v>0</v>
      </c>
      <c r="M21" s="58">
        <f t="shared" si="7"/>
        <v>0</v>
      </c>
      <c r="N21" s="60">
        <f t="shared" ref="N21" si="8">SUM(N18:N20)</f>
        <v>0</v>
      </c>
      <c r="O21" s="71">
        <f>+N21/$D21</f>
        <v>0</v>
      </c>
      <c r="P21" s="58">
        <f t="shared" si="7"/>
        <v>0</v>
      </c>
      <c r="Q21" s="58">
        <f t="shared" si="7"/>
        <v>0</v>
      </c>
      <c r="R21" s="58">
        <f t="shared" si="7"/>
        <v>0</v>
      </c>
      <c r="S21" s="60">
        <f t="shared" ref="S21" si="9">SUM(S18:S20)</f>
        <v>0</v>
      </c>
      <c r="T21" s="71">
        <f>+S21/$D21</f>
        <v>0</v>
      </c>
      <c r="U21" s="58">
        <f t="shared" si="7"/>
        <v>0</v>
      </c>
      <c r="V21" s="58">
        <f t="shared" si="7"/>
        <v>0</v>
      </c>
      <c r="W21" s="58">
        <f t="shared" si="7"/>
        <v>1</v>
      </c>
      <c r="X21" s="60">
        <f t="shared" ref="X21" si="10">SUM(X18:X20)</f>
        <v>1</v>
      </c>
      <c r="Y21" s="71">
        <f>+X21/$D21</f>
        <v>8.3333333333333329E-2</v>
      </c>
    </row>
    <row r="22" spans="1:25" ht="38.25" customHeight="1" x14ac:dyDescent="0.25">
      <c r="A22" s="21"/>
      <c r="B22" s="35"/>
      <c r="C22" s="36"/>
      <c r="D22" s="63"/>
      <c r="E22" s="63"/>
      <c r="F22" s="63"/>
      <c r="G22" s="63"/>
      <c r="H22" s="63"/>
      <c r="I22" s="63"/>
      <c r="J22" s="63"/>
      <c r="K22" s="63"/>
      <c r="L22" s="63"/>
      <c r="M22" s="63"/>
      <c r="N22" s="63"/>
      <c r="O22" s="63"/>
      <c r="P22" s="63"/>
      <c r="Q22" s="63"/>
      <c r="R22" s="63"/>
      <c r="S22" s="63"/>
      <c r="T22" s="63"/>
      <c r="U22" s="63"/>
      <c r="V22" s="40"/>
      <c r="W22" s="40"/>
      <c r="X22" s="63"/>
      <c r="Y22" s="63"/>
    </row>
    <row r="23" spans="1:25" ht="75" customHeight="1" x14ac:dyDescent="0.2">
      <c r="A23" s="10" t="s">
        <v>41</v>
      </c>
      <c r="B23" s="10" t="s">
        <v>6</v>
      </c>
      <c r="C23" s="10" t="s">
        <v>42</v>
      </c>
      <c r="D23" s="10" t="s">
        <v>43</v>
      </c>
      <c r="E23" s="10" t="s">
        <v>44</v>
      </c>
      <c r="F23" s="10" t="s">
        <v>45</v>
      </c>
      <c r="G23" s="10" t="s">
        <v>46</v>
      </c>
      <c r="H23" s="10" t="s">
        <v>47</v>
      </c>
      <c r="I23" s="10" t="s">
        <v>48</v>
      </c>
      <c r="J23" s="10" t="s">
        <v>49</v>
      </c>
      <c r="K23" s="10" t="s">
        <v>50</v>
      </c>
      <c r="L23" s="10" t="s">
        <v>51</v>
      </c>
      <c r="M23" s="10" t="s">
        <v>52</v>
      </c>
      <c r="N23" s="10" t="s">
        <v>53</v>
      </c>
      <c r="O23" s="10" t="s">
        <v>54</v>
      </c>
      <c r="P23" s="10" t="s">
        <v>55</v>
      </c>
      <c r="Q23" s="10" t="s">
        <v>56</v>
      </c>
      <c r="R23" s="10" t="s">
        <v>57</v>
      </c>
      <c r="S23" s="10" t="s">
        <v>58</v>
      </c>
      <c r="T23" s="10" t="s">
        <v>59</v>
      </c>
      <c r="U23" s="10" t="s">
        <v>60</v>
      </c>
      <c r="V23" s="10" t="s">
        <v>61</v>
      </c>
      <c r="W23" s="10" t="s">
        <v>62</v>
      </c>
      <c r="X23" s="10" t="s">
        <v>63</v>
      </c>
      <c r="Y23" s="10" t="s">
        <v>64</v>
      </c>
    </row>
    <row r="24" spans="1:25" ht="69.75" customHeight="1" x14ac:dyDescent="0.2">
      <c r="A24" s="232" t="s">
        <v>0</v>
      </c>
      <c r="B24" s="232" t="s">
        <v>35</v>
      </c>
      <c r="C24" s="73" t="s">
        <v>74</v>
      </c>
      <c r="D24" s="74">
        <v>600</v>
      </c>
      <c r="E24" s="75">
        <f>F24+G24+H24+K24+L24+M24+P24+Q24+R24+U24+V24+W24</f>
        <v>193</v>
      </c>
      <c r="F24" s="76">
        <v>0</v>
      </c>
      <c r="G24" s="76">
        <v>100</v>
      </c>
      <c r="H24" s="76">
        <v>93</v>
      </c>
      <c r="I24" s="76">
        <f>F24+G24+H24</f>
        <v>193</v>
      </c>
      <c r="J24" s="77">
        <f>+I24/D24</f>
        <v>0.32166666666666666</v>
      </c>
      <c r="K24" s="76">
        <v>0</v>
      </c>
      <c r="L24" s="76">
        <v>0</v>
      </c>
      <c r="M24" s="76">
        <v>0</v>
      </c>
      <c r="N24" s="76">
        <f>K24+L24+M24+I24</f>
        <v>193</v>
      </c>
      <c r="O24" s="77">
        <f t="shared" ref="O24:O31" si="11">+N24/$D24</f>
        <v>0.32166666666666666</v>
      </c>
      <c r="P24" s="76">
        <v>0</v>
      </c>
      <c r="Q24" s="76">
        <v>0</v>
      </c>
      <c r="R24" s="76">
        <v>0</v>
      </c>
      <c r="S24" s="76">
        <f>P24+Q24+R24+N24</f>
        <v>193</v>
      </c>
      <c r="T24" s="77">
        <f t="shared" ref="T24:T31" si="12">+S24/$D24</f>
        <v>0.32166666666666666</v>
      </c>
      <c r="U24" s="76">
        <v>0</v>
      </c>
      <c r="V24" s="76">
        <v>0</v>
      </c>
      <c r="W24" s="76">
        <v>0</v>
      </c>
      <c r="X24" s="76">
        <f>U24+V24+W24+S24</f>
        <v>193</v>
      </c>
      <c r="Y24" s="77">
        <f t="shared" ref="Y24:Y31" si="13">+X24/$D24</f>
        <v>0.32166666666666666</v>
      </c>
    </row>
    <row r="25" spans="1:25" ht="51.75" customHeight="1" x14ac:dyDescent="0.2">
      <c r="A25" s="233"/>
      <c r="B25" s="233"/>
      <c r="C25" s="78" t="s">
        <v>75</v>
      </c>
      <c r="D25" s="30">
        <v>1000</v>
      </c>
      <c r="E25" s="75">
        <f t="shared" ref="E25:E31" si="14">F25+G25+H25+K25+L25+M25+P25+Q25+R25+U25+V25+W25</f>
        <v>208</v>
      </c>
      <c r="F25" s="79">
        <v>41</v>
      </c>
      <c r="G25" s="79">
        <v>118</v>
      </c>
      <c r="H25" s="79">
        <v>49</v>
      </c>
      <c r="I25" s="76">
        <f t="shared" ref="I25:I31" si="15">F25+G25+H25</f>
        <v>208</v>
      </c>
      <c r="J25" s="77">
        <f t="shared" ref="J25:J31" si="16">+I25/D25</f>
        <v>0.20799999999999999</v>
      </c>
      <c r="K25" s="79">
        <v>0</v>
      </c>
      <c r="L25" s="79">
        <v>0</v>
      </c>
      <c r="M25" s="79">
        <v>0</v>
      </c>
      <c r="N25" s="76">
        <f>K25+L25+M25+I25</f>
        <v>208</v>
      </c>
      <c r="O25" s="77">
        <f t="shared" si="11"/>
        <v>0.20799999999999999</v>
      </c>
      <c r="P25" s="79">
        <v>0</v>
      </c>
      <c r="Q25" s="79">
        <v>0</v>
      </c>
      <c r="R25" s="79">
        <v>0</v>
      </c>
      <c r="S25" s="76">
        <f>P25+Q25+R25+N25</f>
        <v>208</v>
      </c>
      <c r="T25" s="77">
        <f t="shared" si="12"/>
        <v>0.20799999999999999</v>
      </c>
      <c r="U25" s="79">
        <v>0</v>
      </c>
      <c r="V25" s="79">
        <v>0</v>
      </c>
      <c r="W25" s="79">
        <v>0</v>
      </c>
      <c r="X25" s="76">
        <f>U25+V25+W25+S25</f>
        <v>208</v>
      </c>
      <c r="Y25" s="77">
        <f t="shared" si="13"/>
        <v>0.20799999999999999</v>
      </c>
    </row>
    <row r="26" spans="1:25" ht="51.75" customHeight="1" x14ac:dyDescent="0.2">
      <c r="A26" s="233"/>
      <c r="B26" s="233"/>
      <c r="C26" s="78" t="s">
        <v>76</v>
      </c>
      <c r="D26" s="80">
        <v>50000</v>
      </c>
      <c r="E26" s="75">
        <f t="shared" si="14"/>
        <v>98784</v>
      </c>
      <c r="F26" s="81">
        <v>5619</v>
      </c>
      <c r="G26" s="81">
        <v>90735</v>
      </c>
      <c r="H26" s="81">
        <v>2430</v>
      </c>
      <c r="I26" s="76">
        <f t="shared" si="15"/>
        <v>98784</v>
      </c>
      <c r="J26" s="77">
        <f t="shared" si="16"/>
        <v>1.9756800000000001</v>
      </c>
      <c r="K26" s="81">
        <v>0</v>
      </c>
      <c r="L26" s="81">
        <v>0</v>
      </c>
      <c r="M26" s="81">
        <v>0</v>
      </c>
      <c r="N26" s="76">
        <f t="shared" ref="N26:N31" si="17">K26+L26+M26+I26</f>
        <v>98784</v>
      </c>
      <c r="O26" s="77">
        <f t="shared" si="11"/>
        <v>1.9756800000000001</v>
      </c>
      <c r="P26" s="81">
        <v>0</v>
      </c>
      <c r="Q26" s="81">
        <v>0</v>
      </c>
      <c r="R26" s="81">
        <v>0</v>
      </c>
      <c r="S26" s="76">
        <f t="shared" ref="S26:S31" si="18">P26+Q26+R26+N26</f>
        <v>98784</v>
      </c>
      <c r="T26" s="77">
        <f t="shared" si="12"/>
        <v>1.9756800000000001</v>
      </c>
      <c r="U26" s="81">
        <v>0</v>
      </c>
      <c r="V26" s="81">
        <v>0</v>
      </c>
      <c r="W26" s="81">
        <v>0</v>
      </c>
      <c r="X26" s="76">
        <f t="shared" ref="X26:X31" si="19">U26+V26+W26+S26</f>
        <v>98784</v>
      </c>
      <c r="Y26" s="77">
        <f t="shared" si="13"/>
        <v>1.9756800000000001</v>
      </c>
    </row>
    <row r="27" spans="1:25" ht="57" customHeight="1" x14ac:dyDescent="0.2">
      <c r="A27" s="233"/>
      <c r="B27" s="233"/>
      <c r="C27" s="78" t="s">
        <v>77</v>
      </c>
      <c r="D27" s="80">
        <v>50</v>
      </c>
      <c r="E27" s="75">
        <f t="shared" si="14"/>
        <v>12</v>
      </c>
      <c r="F27" s="79">
        <v>0</v>
      </c>
      <c r="G27" s="79">
        <v>5</v>
      </c>
      <c r="H27" s="79">
        <v>7</v>
      </c>
      <c r="I27" s="76">
        <f t="shared" si="15"/>
        <v>12</v>
      </c>
      <c r="J27" s="77">
        <f t="shared" si="16"/>
        <v>0.24</v>
      </c>
      <c r="K27" s="79">
        <v>0</v>
      </c>
      <c r="L27" s="79">
        <v>0</v>
      </c>
      <c r="M27" s="79">
        <v>0</v>
      </c>
      <c r="N27" s="76">
        <f t="shared" si="17"/>
        <v>12</v>
      </c>
      <c r="O27" s="77">
        <f t="shared" si="11"/>
        <v>0.24</v>
      </c>
      <c r="P27" s="79">
        <v>0</v>
      </c>
      <c r="Q27" s="79">
        <v>0</v>
      </c>
      <c r="R27" s="79">
        <v>0</v>
      </c>
      <c r="S27" s="76">
        <f t="shared" si="18"/>
        <v>12</v>
      </c>
      <c r="T27" s="77">
        <f t="shared" si="12"/>
        <v>0.24</v>
      </c>
      <c r="U27" s="79">
        <v>0</v>
      </c>
      <c r="V27" s="79">
        <v>0</v>
      </c>
      <c r="W27" s="79">
        <v>0</v>
      </c>
      <c r="X27" s="76">
        <f t="shared" si="19"/>
        <v>12</v>
      </c>
      <c r="Y27" s="77">
        <f t="shared" si="13"/>
        <v>0.24</v>
      </c>
    </row>
    <row r="28" spans="1:25" ht="75" customHeight="1" x14ac:dyDescent="0.2">
      <c r="A28" s="233"/>
      <c r="B28" s="233"/>
      <c r="C28" s="78" t="s">
        <v>78</v>
      </c>
      <c r="D28" s="80">
        <v>400</v>
      </c>
      <c r="E28" s="75">
        <f t="shared" si="14"/>
        <v>118</v>
      </c>
      <c r="F28" s="81">
        <v>0</v>
      </c>
      <c r="G28" s="81">
        <v>79</v>
      </c>
      <c r="H28" s="81">
        <v>39</v>
      </c>
      <c r="I28" s="76">
        <f t="shared" si="15"/>
        <v>118</v>
      </c>
      <c r="J28" s="77">
        <f t="shared" si="16"/>
        <v>0.29499999999999998</v>
      </c>
      <c r="K28" s="81">
        <v>0</v>
      </c>
      <c r="L28" s="81">
        <v>0</v>
      </c>
      <c r="M28" s="81">
        <v>0</v>
      </c>
      <c r="N28" s="76">
        <f t="shared" si="17"/>
        <v>118</v>
      </c>
      <c r="O28" s="77">
        <f t="shared" si="11"/>
        <v>0.29499999999999998</v>
      </c>
      <c r="P28" s="81">
        <v>0</v>
      </c>
      <c r="Q28" s="81">
        <v>0</v>
      </c>
      <c r="R28" s="81">
        <v>0</v>
      </c>
      <c r="S28" s="76">
        <f t="shared" si="18"/>
        <v>118</v>
      </c>
      <c r="T28" s="77">
        <f t="shared" si="12"/>
        <v>0.29499999999999998</v>
      </c>
      <c r="U28" s="81">
        <v>0</v>
      </c>
      <c r="V28" s="81">
        <v>0</v>
      </c>
      <c r="W28" s="81">
        <v>0</v>
      </c>
      <c r="X28" s="76">
        <f t="shared" si="19"/>
        <v>118</v>
      </c>
      <c r="Y28" s="77">
        <f t="shared" si="13"/>
        <v>0.29499999999999998</v>
      </c>
    </row>
    <row r="29" spans="1:25" ht="75" customHeight="1" x14ac:dyDescent="0.2">
      <c r="A29" s="233"/>
      <c r="B29" s="233"/>
      <c r="C29" s="78" t="s">
        <v>79</v>
      </c>
      <c r="D29" s="30">
        <v>3</v>
      </c>
      <c r="E29" s="75">
        <f t="shared" si="14"/>
        <v>0</v>
      </c>
      <c r="F29" s="82">
        <v>0</v>
      </c>
      <c r="G29" s="79">
        <v>0</v>
      </c>
      <c r="H29" s="79">
        <v>0</v>
      </c>
      <c r="I29" s="76">
        <f t="shared" si="15"/>
        <v>0</v>
      </c>
      <c r="J29" s="77">
        <f t="shared" si="16"/>
        <v>0</v>
      </c>
      <c r="K29" s="79">
        <v>0</v>
      </c>
      <c r="L29" s="79">
        <v>0</v>
      </c>
      <c r="M29" s="79">
        <v>0</v>
      </c>
      <c r="N29" s="76">
        <f t="shared" si="17"/>
        <v>0</v>
      </c>
      <c r="O29" s="77">
        <f t="shared" si="11"/>
        <v>0</v>
      </c>
      <c r="P29" s="79">
        <v>0</v>
      </c>
      <c r="Q29" s="79">
        <v>0</v>
      </c>
      <c r="R29" s="79">
        <v>0</v>
      </c>
      <c r="S29" s="76">
        <f t="shared" si="18"/>
        <v>0</v>
      </c>
      <c r="T29" s="77">
        <f t="shared" si="12"/>
        <v>0</v>
      </c>
      <c r="U29" s="79">
        <v>0</v>
      </c>
      <c r="V29" s="79">
        <v>0</v>
      </c>
      <c r="W29" s="79">
        <v>0</v>
      </c>
      <c r="X29" s="76">
        <f t="shared" si="19"/>
        <v>0</v>
      </c>
      <c r="Y29" s="77">
        <f t="shared" si="13"/>
        <v>0</v>
      </c>
    </row>
    <row r="30" spans="1:25" ht="75" customHeight="1" x14ac:dyDescent="0.2">
      <c r="A30" s="233"/>
      <c r="B30" s="233"/>
      <c r="C30" s="78" t="s">
        <v>80</v>
      </c>
      <c r="D30" s="30">
        <v>90</v>
      </c>
      <c r="E30" s="75">
        <f t="shared" si="14"/>
        <v>19</v>
      </c>
      <c r="F30" s="81">
        <v>1</v>
      </c>
      <c r="G30" s="81">
        <v>1</v>
      </c>
      <c r="H30" s="81">
        <v>17</v>
      </c>
      <c r="I30" s="76">
        <f t="shared" si="15"/>
        <v>19</v>
      </c>
      <c r="J30" s="77">
        <f t="shared" si="16"/>
        <v>0.21111111111111111</v>
      </c>
      <c r="K30" s="81">
        <v>0</v>
      </c>
      <c r="L30" s="81">
        <v>0</v>
      </c>
      <c r="M30" s="81">
        <v>0</v>
      </c>
      <c r="N30" s="76">
        <f t="shared" si="17"/>
        <v>19</v>
      </c>
      <c r="O30" s="77">
        <f t="shared" si="11"/>
        <v>0.21111111111111111</v>
      </c>
      <c r="P30" s="81">
        <v>0</v>
      </c>
      <c r="Q30" s="81">
        <v>0</v>
      </c>
      <c r="R30" s="81">
        <v>0</v>
      </c>
      <c r="S30" s="76">
        <f t="shared" si="18"/>
        <v>19</v>
      </c>
      <c r="T30" s="77">
        <f t="shared" si="12"/>
        <v>0.21111111111111111</v>
      </c>
      <c r="U30" s="81">
        <v>0</v>
      </c>
      <c r="V30" s="81">
        <v>0</v>
      </c>
      <c r="W30" s="81">
        <v>0</v>
      </c>
      <c r="X30" s="76">
        <f t="shared" si="19"/>
        <v>19</v>
      </c>
      <c r="Y30" s="77">
        <f t="shared" si="13"/>
        <v>0.21111111111111111</v>
      </c>
    </row>
    <row r="31" spans="1:25" ht="75" customHeight="1" x14ac:dyDescent="0.2">
      <c r="A31" s="233"/>
      <c r="B31" s="233"/>
      <c r="C31" s="83" t="s">
        <v>81</v>
      </c>
      <c r="D31" s="30">
        <v>800</v>
      </c>
      <c r="E31" s="75">
        <f t="shared" si="14"/>
        <v>161</v>
      </c>
      <c r="F31" s="81">
        <v>8</v>
      </c>
      <c r="G31" s="81">
        <v>70</v>
      </c>
      <c r="H31" s="81">
        <v>83</v>
      </c>
      <c r="I31" s="76">
        <f t="shared" si="15"/>
        <v>161</v>
      </c>
      <c r="J31" s="77">
        <f t="shared" si="16"/>
        <v>0.20125000000000001</v>
      </c>
      <c r="K31" s="81">
        <v>0</v>
      </c>
      <c r="L31" s="81">
        <v>0</v>
      </c>
      <c r="M31" s="81">
        <v>0</v>
      </c>
      <c r="N31" s="76">
        <f t="shared" si="17"/>
        <v>161</v>
      </c>
      <c r="O31" s="77">
        <f t="shared" si="11"/>
        <v>0.20125000000000001</v>
      </c>
      <c r="P31" s="81">
        <v>0</v>
      </c>
      <c r="Q31" s="81">
        <v>0</v>
      </c>
      <c r="R31" s="81">
        <v>0</v>
      </c>
      <c r="S31" s="76">
        <f t="shared" si="18"/>
        <v>161</v>
      </c>
      <c r="T31" s="77">
        <f t="shared" si="12"/>
        <v>0.20125000000000001</v>
      </c>
      <c r="U31" s="81">
        <v>0</v>
      </c>
      <c r="V31" s="81">
        <v>0</v>
      </c>
      <c r="W31" s="81">
        <v>0</v>
      </c>
      <c r="X31" s="76">
        <f t="shared" si="19"/>
        <v>161</v>
      </c>
      <c r="Y31" s="77">
        <f t="shared" si="13"/>
        <v>0.20125000000000001</v>
      </c>
    </row>
    <row r="32" spans="1:25" s="72" customFormat="1" ht="33.75" customHeight="1" x14ac:dyDescent="0.25">
      <c r="A32" s="233"/>
      <c r="B32" s="233"/>
      <c r="C32" s="57" t="s">
        <v>69</v>
      </c>
      <c r="D32" s="84">
        <f t="shared" ref="D32:X32" si="20">SUM(D24:D31)</f>
        <v>52943</v>
      </c>
      <c r="E32" s="85">
        <f>SUM(E24:E31)</f>
        <v>99495</v>
      </c>
      <c r="F32" s="84">
        <f t="shared" si="20"/>
        <v>5669</v>
      </c>
      <c r="G32" s="84">
        <f t="shared" si="20"/>
        <v>91108</v>
      </c>
      <c r="H32" s="84">
        <f t="shared" si="20"/>
        <v>2718</v>
      </c>
      <c r="I32" s="86">
        <f t="shared" si="20"/>
        <v>99495</v>
      </c>
      <c r="J32" s="87">
        <f>+I32/D32</f>
        <v>1.8792852690629545</v>
      </c>
      <c r="K32" s="84">
        <f t="shared" si="20"/>
        <v>0</v>
      </c>
      <c r="L32" s="84">
        <f t="shared" si="20"/>
        <v>0</v>
      </c>
      <c r="M32" s="84">
        <f t="shared" si="20"/>
        <v>0</v>
      </c>
      <c r="N32" s="86">
        <f t="shared" si="20"/>
        <v>99495</v>
      </c>
      <c r="O32" s="87">
        <f>+N32/D32</f>
        <v>1.8792852690629545</v>
      </c>
      <c r="P32" s="84">
        <f t="shared" si="20"/>
        <v>0</v>
      </c>
      <c r="Q32" s="84">
        <f t="shared" si="20"/>
        <v>0</v>
      </c>
      <c r="R32" s="84">
        <f t="shared" si="20"/>
        <v>0</v>
      </c>
      <c r="S32" s="86">
        <f t="shared" si="20"/>
        <v>99495</v>
      </c>
      <c r="T32" s="87">
        <f>+S32/D32</f>
        <v>1.8792852690629545</v>
      </c>
      <c r="U32" s="84">
        <f t="shared" si="20"/>
        <v>0</v>
      </c>
      <c r="V32" s="84">
        <f t="shared" si="20"/>
        <v>0</v>
      </c>
      <c r="W32" s="84">
        <f t="shared" si="20"/>
        <v>0</v>
      </c>
      <c r="X32" s="86">
        <f t="shared" si="20"/>
        <v>99495</v>
      </c>
      <c r="Y32" s="87">
        <f>+X32/D32</f>
        <v>1.8792852690629545</v>
      </c>
    </row>
    <row r="33" spans="1:4" ht="49.5" customHeight="1" x14ac:dyDescent="0.2"/>
    <row r="34" spans="1:4" x14ac:dyDescent="0.2">
      <c r="D34" s="4"/>
    </row>
    <row r="35" spans="1:4" s="90" customFormat="1" x14ac:dyDescent="0.2">
      <c r="A35" s="89"/>
    </row>
    <row r="36" spans="1:4" s="90" customFormat="1" ht="18" customHeight="1" x14ac:dyDescent="0.2">
      <c r="A36" s="91"/>
    </row>
    <row r="37" spans="1:4" x14ac:dyDescent="0.2">
      <c r="A37" s="89"/>
      <c r="D37" s="4"/>
    </row>
    <row r="38" spans="1:4" ht="15.75" x14ac:dyDescent="0.2">
      <c r="A38" s="92"/>
      <c r="D38" s="4"/>
    </row>
  </sheetData>
  <mergeCells count="16">
    <mergeCell ref="T5:U5"/>
    <mergeCell ref="AA5:AB5"/>
    <mergeCell ref="A1:F2"/>
    <mergeCell ref="T3:U3"/>
    <mergeCell ref="AA3:AB3"/>
    <mergeCell ref="T4:U4"/>
    <mergeCell ref="AA4:AB4"/>
    <mergeCell ref="A24:A32"/>
    <mergeCell ref="B24:B32"/>
    <mergeCell ref="T6:U6"/>
    <mergeCell ref="AA6:AB6"/>
    <mergeCell ref="A8:J8"/>
    <mergeCell ref="A11:A15"/>
    <mergeCell ref="B11:B15"/>
    <mergeCell ref="A18:A21"/>
    <mergeCell ref="B18:B21"/>
  </mergeCells>
  <conditionalFormatting sqref="H2:Q2">
    <cfRule type="iconSet" priority="3">
      <iconSet>
        <cfvo type="percent" val="0"/>
        <cfvo type="percent" val="33"/>
        <cfvo type="percent" val="67"/>
      </iconSet>
    </cfRule>
  </conditionalFormatting>
  <conditionalFormatting sqref="S2:T2">
    <cfRule type="iconSet" priority="2">
      <iconSet>
        <cfvo type="percent" val="0"/>
        <cfvo type="percent" val="33"/>
        <cfvo type="percent" val="67"/>
      </iconSet>
    </cfRule>
  </conditionalFormatting>
  <conditionalFormatting sqref="X2:Y2">
    <cfRule type="iconSet" priority="1">
      <iconSet>
        <cfvo type="percent" val="0"/>
        <cfvo type="percent" val="33"/>
        <cfvo type="percent" val="67"/>
      </iconSet>
    </cfRule>
  </conditionalFormatting>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0"/>
  <sheetViews>
    <sheetView showGridLines="0" topLeftCell="H1" zoomScale="55" zoomScaleNormal="55" zoomScaleSheetLayoutView="55" workbookViewId="0">
      <selection activeCell="X6" sqref="X6"/>
    </sheetView>
  </sheetViews>
  <sheetFormatPr baseColWidth="10" defaultColWidth="11.42578125" defaultRowHeight="15" x14ac:dyDescent="0.2"/>
  <cols>
    <col min="1" max="1" width="33.5703125" style="35" customWidth="1"/>
    <col min="2" max="2" width="43.5703125" style="4" customWidth="1"/>
    <col min="3" max="3" width="48.85546875" style="4" customWidth="1"/>
    <col min="4" max="4" width="25.28515625" style="88" customWidth="1"/>
    <col min="5" max="5" width="17.85546875" style="4" customWidth="1"/>
    <col min="6" max="6" width="15.5703125" style="4" customWidth="1"/>
    <col min="7" max="7" width="20.5703125" style="4" customWidth="1"/>
    <col min="8" max="8" width="17.140625" style="4" customWidth="1"/>
    <col min="9" max="9" width="17" style="4" customWidth="1"/>
    <col min="10" max="10" width="19.28515625" style="4" customWidth="1"/>
    <col min="11" max="11" width="16.28515625" style="4" customWidth="1"/>
    <col min="12" max="12" width="13.7109375" style="4" customWidth="1"/>
    <col min="13" max="15" width="18.85546875" style="4" customWidth="1"/>
    <col min="16" max="16" width="19.140625" style="4" customWidth="1"/>
    <col min="17" max="17" width="16.5703125" style="4" customWidth="1"/>
    <col min="18" max="18" width="16.7109375" style="4" customWidth="1"/>
    <col min="19" max="19" width="19" style="4" customWidth="1"/>
    <col min="20" max="21" width="16.7109375" style="4" customWidth="1"/>
    <col min="22" max="22" width="17.5703125" style="4" customWidth="1"/>
    <col min="23" max="23" width="18.42578125" style="4" customWidth="1"/>
    <col min="24" max="24" width="21.42578125" style="4" customWidth="1"/>
    <col min="25" max="25" width="20.28515625" style="4" customWidth="1"/>
    <col min="26" max="26" width="34.42578125" style="4" customWidth="1"/>
    <col min="27" max="27" width="11.42578125" style="4" customWidth="1"/>
    <col min="28" max="16384" width="11.42578125" style="4"/>
  </cols>
  <sheetData>
    <row r="1" spans="1:27" ht="51" customHeight="1" thickBot="1" x14ac:dyDescent="0.25">
      <c r="A1" s="256" t="s">
        <v>82</v>
      </c>
      <c r="B1" s="256"/>
      <c r="C1" s="256"/>
      <c r="D1" s="256"/>
      <c r="E1" s="256"/>
      <c r="F1" s="257"/>
      <c r="G1" s="1" t="s">
        <v>1</v>
      </c>
      <c r="H1" s="1" t="s">
        <v>2</v>
      </c>
      <c r="I1" s="1" t="s">
        <v>3</v>
      </c>
      <c r="J1" s="2" t="s">
        <v>4</v>
      </c>
      <c r="K1" s="93"/>
      <c r="L1" s="93"/>
      <c r="M1" s="93"/>
      <c r="N1" s="93"/>
      <c r="O1" s="93"/>
      <c r="P1" s="93"/>
      <c r="Q1" s="93"/>
      <c r="Z1" s="4" t="s">
        <v>117</v>
      </c>
    </row>
    <row r="2" spans="1:27" ht="16.5" customHeight="1" thickBot="1" x14ac:dyDescent="0.25">
      <c r="A2" s="256"/>
      <c r="B2" s="256"/>
      <c r="C2" s="256"/>
      <c r="D2" s="256"/>
      <c r="E2" s="256"/>
      <c r="F2" s="257"/>
      <c r="G2" s="5">
        <f>AVERAGE(G5:G7)</f>
        <v>0.16333333333333333</v>
      </c>
      <c r="H2" s="94">
        <v>0.59</v>
      </c>
      <c r="I2" s="94">
        <v>0.59</v>
      </c>
      <c r="J2" s="95"/>
      <c r="K2" s="8"/>
      <c r="L2" s="8"/>
      <c r="M2" s="8"/>
      <c r="N2" s="8"/>
      <c r="O2" s="8"/>
      <c r="P2" s="8"/>
      <c r="Q2" s="8"/>
      <c r="R2" s="9"/>
      <c r="S2" s="9"/>
      <c r="T2" s="9"/>
      <c r="U2" s="9"/>
      <c r="V2" s="9"/>
      <c r="W2" s="9"/>
      <c r="X2" s="9"/>
      <c r="Y2" s="9"/>
      <c r="Z2" s="9"/>
    </row>
    <row r="3" spans="1:27" ht="57" customHeight="1" x14ac:dyDescent="0.2">
      <c r="A3" s="10" t="s">
        <v>5</v>
      </c>
      <c r="B3" s="12" t="s">
        <v>6</v>
      </c>
      <c r="C3" s="12" t="s">
        <v>7</v>
      </c>
      <c r="D3" s="12" t="s">
        <v>8</v>
      </c>
      <c r="E3" s="13" t="s">
        <v>9</v>
      </c>
      <c r="F3" s="12" t="s">
        <v>83</v>
      </c>
      <c r="G3" s="14" t="s">
        <v>84</v>
      </c>
      <c r="H3" s="15" t="s">
        <v>12</v>
      </c>
      <c r="I3" s="15" t="s">
        <v>13</v>
      </c>
      <c r="J3" s="16" t="s">
        <v>14</v>
      </c>
      <c r="K3" s="15" t="s">
        <v>15</v>
      </c>
      <c r="L3" s="15" t="s">
        <v>16</v>
      </c>
      <c r="M3" s="16" t="s">
        <v>17</v>
      </c>
      <c r="N3" s="15" t="s">
        <v>18</v>
      </c>
      <c r="O3" s="15" t="s">
        <v>85</v>
      </c>
      <c r="P3" s="16" t="s">
        <v>86</v>
      </c>
      <c r="Q3" s="15" t="s">
        <v>21</v>
      </c>
      <c r="R3" s="15" t="s">
        <v>22</v>
      </c>
      <c r="S3" s="16" t="s">
        <v>23</v>
      </c>
      <c r="T3" s="258" t="s">
        <v>87</v>
      </c>
      <c r="U3" s="259"/>
      <c r="Z3" s="258" t="s">
        <v>87</v>
      </c>
      <c r="AA3" s="259"/>
    </row>
    <row r="4" spans="1:27" ht="135" customHeight="1" x14ac:dyDescent="0.2">
      <c r="A4" s="18">
        <v>2299052</v>
      </c>
      <c r="B4" s="20" t="s">
        <v>88</v>
      </c>
      <c r="C4" s="20" t="s">
        <v>89</v>
      </c>
      <c r="D4" s="96" t="s">
        <v>90</v>
      </c>
      <c r="E4" s="97">
        <v>1</v>
      </c>
      <c r="F4" s="98">
        <v>0.25</v>
      </c>
      <c r="G4" s="23">
        <f>S4/F4</f>
        <v>0.24</v>
      </c>
      <c r="H4" s="99">
        <f>F15</f>
        <v>0.02</v>
      </c>
      <c r="I4" s="100">
        <f>H4+G15</f>
        <v>0.04</v>
      </c>
      <c r="J4" s="101">
        <f>I4+H15</f>
        <v>0.06</v>
      </c>
      <c r="K4" s="99">
        <f>J4+K15</f>
        <v>0.06</v>
      </c>
      <c r="L4" s="99">
        <f>K4+L15</f>
        <v>0.06</v>
      </c>
      <c r="M4" s="101">
        <f>L4+M15</f>
        <v>0.06</v>
      </c>
      <c r="N4" s="99">
        <f>M4+P15</f>
        <v>0.06</v>
      </c>
      <c r="O4" s="99">
        <f>N4+Q15</f>
        <v>0.06</v>
      </c>
      <c r="P4" s="101">
        <f>O4+R15</f>
        <v>0.06</v>
      </c>
      <c r="Q4" s="99">
        <f>P4+U15</f>
        <v>0.06</v>
      </c>
      <c r="R4" s="99">
        <f>Q4+V15</f>
        <v>0.06</v>
      </c>
      <c r="S4" s="101">
        <f>R4+W15</f>
        <v>0.06</v>
      </c>
      <c r="T4" s="254" t="s">
        <v>91</v>
      </c>
      <c r="U4" s="255"/>
      <c r="Z4" s="254" t="s">
        <v>91</v>
      </c>
      <c r="AA4" s="255"/>
    </row>
    <row r="5" spans="1:27" ht="48.75" customHeight="1" x14ac:dyDescent="0.2">
      <c r="A5" s="18">
        <v>2299058</v>
      </c>
      <c r="B5" s="20" t="s">
        <v>92</v>
      </c>
      <c r="C5" s="20" t="s">
        <v>93</v>
      </c>
      <c r="D5" s="21" t="s">
        <v>94</v>
      </c>
      <c r="E5" s="21">
        <v>400</v>
      </c>
      <c r="F5" s="21">
        <v>100</v>
      </c>
      <c r="G5" s="23">
        <f>S5/F5</f>
        <v>0</v>
      </c>
      <c r="H5" s="102">
        <f>F19</f>
        <v>0</v>
      </c>
      <c r="I5" s="102">
        <f>H5+G19</f>
        <v>0</v>
      </c>
      <c r="J5" s="103">
        <f>I5+H19</f>
        <v>0</v>
      </c>
      <c r="K5" s="31">
        <f>J5+K19</f>
        <v>0</v>
      </c>
      <c r="L5" s="31">
        <f>K5+L19</f>
        <v>0</v>
      </c>
      <c r="M5" s="103">
        <f>L5+M19</f>
        <v>0</v>
      </c>
      <c r="N5" s="31">
        <f>M5+P19</f>
        <v>0</v>
      </c>
      <c r="O5" s="31">
        <f>N5+Q19</f>
        <v>0</v>
      </c>
      <c r="P5" s="103">
        <f>O5+R19</f>
        <v>0</v>
      </c>
      <c r="Q5" s="31">
        <f>P5+U19</f>
        <v>0</v>
      </c>
      <c r="R5" s="31">
        <f>Q5+V19</f>
        <v>0</v>
      </c>
      <c r="S5" s="103">
        <f>R5+W19</f>
        <v>0</v>
      </c>
      <c r="T5" s="254" t="s">
        <v>95</v>
      </c>
      <c r="U5" s="255"/>
      <c r="Z5" s="254" t="s">
        <v>96</v>
      </c>
      <c r="AA5" s="255"/>
    </row>
    <row r="6" spans="1:27" ht="128.25" customHeight="1" x14ac:dyDescent="0.2">
      <c r="A6" s="18">
        <v>2299060</v>
      </c>
      <c r="B6" s="20" t="s">
        <v>97</v>
      </c>
      <c r="C6" s="20" t="s">
        <v>98</v>
      </c>
      <c r="D6" s="96" t="s">
        <v>90</v>
      </c>
      <c r="E6" s="97">
        <v>1</v>
      </c>
      <c r="F6" s="104">
        <v>0.5</v>
      </c>
      <c r="G6" s="23">
        <f>S6/F6</f>
        <v>0.25</v>
      </c>
      <c r="H6" s="99">
        <f>F25</f>
        <v>0.04</v>
      </c>
      <c r="I6" s="100">
        <f>H6+G25</f>
        <v>8.4999999999999992E-2</v>
      </c>
      <c r="J6" s="101">
        <f>I6+H25</f>
        <v>0.125</v>
      </c>
      <c r="K6" s="99">
        <f>J6+K25</f>
        <v>0.125</v>
      </c>
      <c r="L6" s="99">
        <f>K6+L25</f>
        <v>0.125</v>
      </c>
      <c r="M6" s="101">
        <f>L6+M25</f>
        <v>0.125</v>
      </c>
      <c r="N6" s="99">
        <f>M6+P25</f>
        <v>0.125</v>
      </c>
      <c r="O6" s="99">
        <f>N6+Q25</f>
        <v>0.125</v>
      </c>
      <c r="P6" s="101">
        <f>O6+R25</f>
        <v>0.125</v>
      </c>
      <c r="Q6" s="100">
        <f>P6+U25</f>
        <v>0.125</v>
      </c>
      <c r="R6" s="100">
        <f>Q6+V25</f>
        <v>0.125</v>
      </c>
      <c r="S6" s="101">
        <f>R6+W25</f>
        <v>0.125</v>
      </c>
      <c r="T6" s="254" t="s">
        <v>99</v>
      </c>
      <c r="U6" s="255"/>
      <c r="Z6" s="254" t="s">
        <v>99</v>
      </c>
      <c r="AA6" s="255"/>
    </row>
    <row r="7" spans="1:27" ht="47.25" customHeight="1" x14ac:dyDescent="0.2">
      <c r="A7" s="18">
        <v>2299062</v>
      </c>
      <c r="B7" s="20" t="s">
        <v>100</v>
      </c>
      <c r="C7" s="20" t="s">
        <v>101</v>
      </c>
      <c r="D7" s="105" t="s">
        <v>102</v>
      </c>
      <c r="E7" s="97">
        <v>1</v>
      </c>
      <c r="F7" s="98">
        <v>0.25</v>
      </c>
      <c r="G7" s="23">
        <f>S7/F7</f>
        <v>0.24</v>
      </c>
      <c r="H7" s="99">
        <f>F15</f>
        <v>0.02</v>
      </c>
      <c r="I7" s="100">
        <f>H7+G15</f>
        <v>0.04</v>
      </c>
      <c r="J7" s="101">
        <f>I7+H15</f>
        <v>0.06</v>
      </c>
      <c r="K7" s="99">
        <f>J7+K30</f>
        <v>0.06</v>
      </c>
      <c r="L7" s="99">
        <f>K7+L30</f>
        <v>0.06</v>
      </c>
      <c r="M7" s="101">
        <f>L7+M30</f>
        <v>0.06</v>
      </c>
      <c r="N7" s="99">
        <f>M7+P30</f>
        <v>0.06</v>
      </c>
      <c r="O7" s="99">
        <f>N7+Q30</f>
        <v>0.06</v>
      </c>
      <c r="P7" s="101">
        <f>O7+U30</f>
        <v>0.06</v>
      </c>
      <c r="Q7" s="100">
        <f>P7+U30</f>
        <v>0.06</v>
      </c>
      <c r="R7" s="100">
        <f>Q7+V30</f>
        <v>0.06</v>
      </c>
      <c r="S7" s="101">
        <f>R7+W30</f>
        <v>0.06</v>
      </c>
      <c r="T7" s="254" t="s">
        <v>103</v>
      </c>
      <c r="U7" s="255"/>
      <c r="Z7" s="254" t="s">
        <v>103</v>
      </c>
      <c r="AA7" s="255"/>
    </row>
    <row r="8" spans="1:27" ht="36" customHeight="1" x14ac:dyDescent="0.2">
      <c r="B8" s="106"/>
      <c r="C8" s="36"/>
      <c r="D8" s="37"/>
      <c r="E8" s="37"/>
      <c r="F8" s="39"/>
      <c r="G8" s="39"/>
      <c r="H8" s="107"/>
      <c r="I8" s="107"/>
      <c r="J8" s="107"/>
      <c r="K8" s="107"/>
      <c r="L8" s="107"/>
      <c r="M8" s="107"/>
      <c r="N8" s="107"/>
      <c r="O8" s="107"/>
      <c r="P8" s="107"/>
      <c r="Q8" s="107"/>
      <c r="R8" s="107"/>
      <c r="S8" s="107"/>
      <c r="T8" s="107"/>
      <c r="U8" s="107"/>
      <c r="V8" s="107"/>
      <c r="W8" s="107"/>
      <c r="X8" s="108"/>
      <c r="Y8" s="108"/>
      <c r="Z8" s="109"/>
    </row>
    <row r="9" spans="1:27" ht="36" customHeight="1" x14ac:dyDescent="0.2">
      <c r="A9" s="235" t="s">
        <v>40</v>
      </c>
      <c r="B9" s="235"/>
      <c r="C9" s="235"/>
      <c r="D9" s="235"/>
      <c r="E9" s="235"/>
      <c r="F9" s="235"/>
      <c r="G9" s="235"/>
      <c r="H9" s="235"/>
      <c r="I9" s="235"/>
      <c r="J9" s="235"/>
      <c r="K9" s="107"/>
      <c r="L9" s="107"/>
      <c r="M9" s="107"/>
      <c r="N9" s="107"/>
      <c r="O9" s="107"/>
      <c r="P9" s="107"/>
      <c r="Q9" s="107"/>
      <c r="R9" s="107"/>
      <c r="S9" s="107"/>
      <c r="T9" s="107"/>
      <c r="U9" s="107"/>
      <c r="V9" s="107"/>
      <c r="W9" s="107"/>
      <c r="X9" s="107"/>
      <c r="Y9" s="107"/>
      <c r="Z9" s="109"/>
    </row>
    <row r="10" spans="1:27" s="45" customFormat="1" ht="36" customHeight="1" x14ac:dyDescent="0.2">
      <c r="A10" s="110"/>
      <c r="B10" s="110"/>
      <c r="C10" s="110"/>
      <c r="D10" s="42"/>
      <c r="E10" s="42"/>
      <c r="F10" s="42"/>
      <c r="G10" s="42"/>
      <c r="H10" s="42"/>
      <c r="I10" s="42"/>
      <c r="J10" s="42"/>
      <c r="K10" s="108"/>
      <c r="L10" s="108"/>
      <c r="M10" s="108"/>
      <c r="N10" s="108"/>
      <c r="O10" s="108"/>
      <c r="P10" s="108"/>
      <c r="Q10" s="108"/>
      <c r="R10" s="108"/>
      <c r="S10" s="108"/>
      <c r="T10" s="108"/>
      <c r="U10" s="108"/>
      <c r="V10" s="108"/>
      <c r="W10" s="108"/>
      <c r="X10" s="108"/>
      <c r="Y10" s="108"/>
      <c r="Z10" s="111"/>
    </row>
    <row r="11" spans="1:27" s="45" customFormat="1" ht="38.25" customHeight="1" x14ac:dyDescent="0.2">
      <c r="A11" s="112"/>
      <c r="B11" s="113"/>
      <c r="C11" s="114"/>
      <c r="D11" s="115"/>
      <c r="E11" s="116"/>
      <c r="F11" s="116"/>
      <c r="G11" s="116"/>
      <c r="H11" s="116"/>
      <c r="I11" s="116"/>
      <c r="J11" s="117"/>
      <c r="K11" s="118" t="s">
        <v>104</v>
      </c>
      <c r="L11" s="118"/>
      <c r="M11" s="118"/>
      <c r="N11" s="118"/>
      <c r="O11" s="118"/>
      <c r="P11" s="118"/>
      <c r="Q11" s="118"/>
      <c r="R11" s="118"/>
      <c r="S11" s="118"/>
      <c r="T11" s="118" t="s">
        <v>105</v>
      </c>
      <c r="U11" s="118"/>
      <c r="V11" s="118"/>
      <c r="W11" s="119"/>
      <c r="X11" s="118"/>
      <c r="Y11" s="118"/>
    </row>
    <row r="12" spans="1:27" ht="48.75" customHeight="1" x14ac:dyDescent="0.2">
      <c r="A12" s="12" t="s">
        <v>41</v>
      </c>
      <c r="B12" s="12" t="s">
        <v>6</v>
      </c>
      <c r="C12" s="12" t="s">
        <v>106</v>
      </c>
      <c r="D12" s="10" t="s">
        <v>43</v>
      </c>
      <c r="E12" s="10" t="s">
        <v>44</v>
      </c>
      <c r="F12" s="10" t="s">
        <v>45</v>
      </c>
      <c r="G12" s="10" t="s">
        <v>46</v>
      </c>
      <c r="H12" s="10" t="s">
        <v>47</v>
      </c>
      <c r="I12" s="10" t="s">
        <v>48</v>
      </c>
      <c r="J12" s="10" t="s">
        <v>49</v>
      </c>
      <c r="K12" s="10" t="s">
        <v>50</v>
      </c>
      <c r="L12" s="10" t="s">
        <v>51</v>
      </c>
      <c r="M12" s="10" t="s">
        <v>52</v>
      </c>
      <c r="N12" s="10" t="s">
        <v>53</v>
      </c>
      <c r="O12" s="10" t="s">
        <v>54</v>
      </c>
      <c r="P12" s="10" t="s">
        <v>55</v>
      </c>
      <c r="Q12" s="10" t="s">
        <v>56</v>
      </c>
      <c r="R12" s="10" t="s">
        <v>57</v>
      </c>
      <c r="S12" s="10" t="s">
        <v>58</v>
      </c>
      <c r="T12" s="10" t="s">
        <v>59</v>
      </c>
      <c r="U12" s="10" t="s">
        <v>60</v>
      </c>
      <c r="V12" s="10" t="s">
        <v>61</v>
      </c>
      <c r="W12" s="10" t="s">
        <v>62</v>
      </c>
      <c r="X12" s="10" t="s">
        <v>63</v>
      </c>
      <c r="Y12" s="10" t="s">
        <v>64</v>
      </c>
    </row>
    <row r="13" spans="1:27" ht="58.5" customHeight="1" x14ac:dyDescent="0.2">
      <c r="A13" s="243" t="s">
        <v>107</v>
      </c>
      <c r="B13" s="233" t="s">
        <v>88</v>
      </c>
      <c r="C13" s="83" t="s">
        <v>108</v>
      </c>
      <c r="D13" s="120">
        <v>0.125</v>
      </c>
      <c r="E13" s="67">
        <f>F13+G13+H13+K13+L13+M13+P13+Q13+R13+U13+V13+W13</f>
        <v>0.03</v>
      </c>
      <c r="F13" s="67">
        <v>0.01</v>
      </c>
      <c r="G13" s="67">
        <v>0.01</v>
      </c>
      <c r="H13" s="67">
        <v>0.01</v>
      </c>
      <c r="I13" s="67">
        <f t="shared" ref="I13:I29" si="0">F13+G13+H13</f>
        <v>0.03</v>
      </c>
      <c r="J13" s="67">
        <f>+I13/D13</f>
        <v>0.24</v>
      </c>
      <c r="K13" s="67">
        <v>0</v>
      </c>
      <c r="L13" s="67">
        <v>0</v>
      </c>
      <c r="M13" s="67">
        <v>0</v>
      </c>
      <c r="N13" s="67">
        <f>K13+L13+M13+I13</f>
        <v>0.03</v>
      </c>
      <c r="O13" s="67">
        <f>+N13/$D13</f>
        <v>0.24</v>
      </c>
      <c r="P13" s="67">
        <v>0</v>
      </c>
      <c r="Q13" s="67">
        <v>0</v>
      </c>
      <c r="R13" s="67">
        <v>0</v>
      </c>
      <c r="S13" s="67">
        <f>P13+Q13+R13+N13</f>
        <v>0.03</v>
      </c>
      <c r="T13" s="67">
        <f>+S13/$D13</f>
        <v>0.24</v>
      </c>
      <c r="U13" s="67">
        <v>0</v>
      </c>
      <c r="V13" s="67">
        <v>0</v>
      </c>
      <c r="W13" s="67">
        <v>0</v>
      </c>
      <c r="X13" s="67">
        <f>U13+V13+W13+S13</f>
        <v>0.03</v>
      </c>
      <c r="Y13" s="67">
        <f>+X13/$D13</f>
        <v>0.24</v>
      </c>
    </row>
    <row r="14" spans="1:27" ht="58.5" customHeight="1" x14ac:dyDescent="0.2">
      <c r="A14" s="243"/>
      <c r="B14" s="233"/>
      <c r="C14" s="83" t="s">
        <v>109</v>
      </c>
      <c r="D14" s="120">
        <v>0.125</v>
      </c>
      <c r="E14" s="67">
        <f>F14+G14+H14+K14+L14+M14+P14+Q14+R14+U14+V14+W14</f>
        <v>0.03</v>
      </c>
      <c r="F14" s="67">
        <v>0.01</v>
      </c>
      <c r="G14" s="67">
        <v>0.01</v>
      </c>
      <c r="H14" s="67">
        <v>0.01</v>
      </c>
      <c r="I14" s="67">
        <f t="shared" si="0"/>
        <v>0.03</v>
      </c>
      <c r="J14" s="67">
        <f>+I14/D14</f>
        <v>0.24</v>
      </c>
      <c r="K14" s="67">
        <v>0</v>
      </c>
      <c r="L14" s="67">
        <v>0</v>
      </c>
      <c r="M14" s="67">
        <v>0</v>
      </c>
      <c r="N14" s="67">
        <f>K14+L14+M14+I14</f>
        <v>0.03</v>
      </c>
      <c r="O14" s="67">
        <f>+N14/$D14</f>
        <v>0.24</v>
      </c>
      <c r="P14" s="67">
        <v>0</v>
      </c>
      <c r="Q14" s="67">
        <v>0</v>
      </c>
      <c r="R14" s="67">
        <v>0</v>
      </c>
      <c r="S14" s="67">
        <f>P14+Q14+R14+N14</f>
        <v>0.03</v>
      </c>
      <c r="T14" s="67">
        <f>+S14/$D14</f>
        <v>0.24</v>
      </c>
      <c r="U14" s="67">
        <v>0</v>
      </c>
      <c r="V14" s="67">
        <v>0</v>
      </c>
      <c r="W14" s="67">
        <v>0</v>
      </c>
      <c r="X14" s="67">
        <f>U14+V14+W14+S14</f>
        <v>0.03</v>
      </c>
      <c r="Y14" s="67">
        <f>+X14/$D14</f>
        <v>0.24</v>
      </c>
    </row>
    <row r="15" spans="1:27" s="72" customFormat="1" ht="33.75" customHeight="1" x14ac:dyDescent="0.25">
      <c r="A15" s="243"/>
      <c r="B15" s="233"/>
      <c r="C15" s="57" t="s">
        <v>69</v>
      </c>
      <c r="D15" s="121">
        <f t="shared" ref="D15:I15" si="1">SUM(D13:D14)</f>
        <v>0.25</v>
      </c>
      <c r="E15" s="122">
        <f t="shared" si="1"/>
        <v>0.06</v>
      </c>
      <c r="F15" s="121">
        <f t="shared" si="1"/>
        <v>0.02</v>
      </c>
      <c r="G15" s="121">
        <f t="shared" si="1"/>
        <v>0.02</v>
      </c>
      <c r="H15" s="121">
        <f t="shared" si="1"/>
        <v>0.02</v>
      </c>
      <c r="I15" s="123">
        <f t="shared" si="1"/>
        <v>0.06</v>
      </c>
      <c r="J15" s="71">
        <f>+I15/$D15</f>
        <v>0.24</v>
      </c>
      <c r="K15" s="124">
        <f>SUM(K13:K14)</f>
        <v>0</v>
      </c>
      <c r="L15" s="124">
        <f t="shared" ref="L15:N15" si="2">SUM(L13:L14)</f>
        <v>0</v>
      </c>
      <c r="M15" s="124">
        <f t="shared" si="2"/>
        <v>0</v>
      </c>
      <c r="N15" s="123">
        <f t="shared" si="2"/>
        <v>0.06</v>
      </c>
      <c r="O15" s="71">
        <f>+N15/$D15</f>
        <v>0.24</v>
      </c>
      <c r="P15" s="124">
        <f>SUM(P13:P14)</f>
        <v>0</v>
      </c>
      <c r="Q15" s="124">
        <f t="shared" ref="Q15:S15" si="3">SUM(Q13:Q14)</f>
        <v>0</v>
      </c>
      <c r="R15" s="124">
        <f t="shared" si="3"/>
        <v>0</v>
      </c>
      <c r="S15" s="123">
        <f t="shared" si="3"/>
        <v>0.06</v>
      </c>
      <c r="T15" s="71">
        <f>+S15/$D15</f>
        <v>0.24</v>
      </c>
      <c r="U15" s="124">
        <f>SUM(U13:U14)</f>
        <v>0</v>
      </c>
      <c r="V15" s="124">
        <f t="shared" ref="V15:X15" si="4">SUM(V13:V14)</f>
        <v>0</v>
      </c>
      <c r="W15" s="124">
        <f t="shared" si="4"/>
        <v>0</v>
      </c>
      <c r="X15" s="123">
        <f t="shared" si="4"/>
        <v>0.06</v>
      </c>
      <c r="Y15" s="71">
        <f>+X15/$D15</f>
        <v>0.24</v>
      </c>
      <c r="Z15" s="41"/>
      <c r="AA15" s="41"/>
    </row>
    <row r="16" spans="1:27" s="130" customFormat="1" ht="33.75" customHeight="1" x14ac:dyDescent="0.2">
      <c r="A16" s="125"/>
      <c r="B16" s="45"/>
      <c r="C16" s="126"/>
      <c r="D16" s="127"/>
      <c r="E16" s="128"/>
      <c r="F16" s="128"/>
      <c r="G16" s="128"/>
      <c r="H16" s="128"/>
      <c r="I16" s="128"/>
      <c r="J16" s="129"/>
      <c r="K16" s="128"/>
      <c r="L16" s="128"/>
      <c r="M16" s="128"/>
      <c r="N16" s="128"/>
      <c r="O16" s="128"/>
      <c r="P16" s="128"/>
      <c r="Q16" s="128"/>
      <c r="R16" s="128"/>
      <c r="S16" s="128"/>
      <c r="T16" s="128"/>
      <c r="U16" s="127">
        <f>+S15+U15</f>
        <v>0.06</v>
      </c>
      <c r="V16" s="127">
        <f>+U16+V15</f>
        <v>0.06</v>
      </c>
      <c r="W16" s="127">
        <f>+V16+W15</f>
        <v>0.06</v>
      </c>
      <c r="X16" s="128"/>
      <c r="Y16" s="128"/>
      <c r="Z16" s="44"/>
      <c r="AA16" s="44"/>
    </row>
    <row r="17" spans="1:27" ht="48.75" customHeight="1" x14ac:dyDescent="0.2">
      <c r="A17" s="10" t="s">
        <v>41</v>
      </c>
      <c r="B17" s="10" t="s">
        <v>6</v>
      </c>
      <c r="C17" s="10" t="s">
        <v>106</v>
      </c>
      <c r="D17" s="10" t="s">
        <v>43</v>
      </c>
      <c r="E17" s="10" t="s">
        <v>44</v>
      </c>
      <c r="F17" s="10" t="s">
        <v>45</v>
      </c>
      <c r="G17" s="10" t="s">
        <v>46</v>
      </c>
      <c r="H17" s="10" t="s">
        <v>47</v>
      </c>
      <c r="I17" s="10" t="s">
        <v>48</v>
      </c>
      <c r="J17" s="10" t="s">
        <v>49</v>
      </c>
      <c r="K17" s="10" t="s">
        <v>50</v>
      </c>
      <c r="L17" s="10" t="s">
        <v>51</v>
      </c>
      <c r="M17" s="10" t="s">
        <v>52</v>
      </c>
      <c r="N17" s="10" t="s">
        <v>53</v>
      </c>
      <c r="O17" s="10" t="s">
        <v>54</v>
      </c>
      <c r="P17" s="10" t="s">
        <v>55</v>
      </c>
      <c r="Q17" s="10" t="s">
        <v>56</v>
      </c>
      <c r="R17" s="10" t="s">
        <v>57</v>
      </c>
      <c r="S17" s="10" t="s">
        <v>58</v>
      </c>
      <c r="T17" s="10" t="s">
        <v>59</v>
      </c>
      <c r="U17" s="10" t="s">
        <v>60</v>
      </c>
      <c r="V17" s="10" t="s">
        <v>61</v>
      </c>
      <c r="W17" s="10" t="s">
        <v>62</v>
      </c>
      <c r="X17" s="10" t="s">
        <v>63</v>
      </c>
      <c r="Y17" s="10" t="s">
        <v>64</v>
      </c>
    </row>
    <row r="18" spans="1:27" ht="58.5" customHeight="1" x14ac:dyDescent="0.2">
      <c r="A18" s="245" t="s">
        <v>107</v>
      </c>
      <c r="B18" s="247" t="s">
        <v>92</v>
      </c>
      <c r="C18" s="83" t="s">
        <v>110</v>
      </c>
      <c r="D18" s="131">
        <v>0.25</v>
      </c>
      <c r="E18" s="67">
        <f>F18+G18+H18+K18+L18+M18+P18+Q18+R18+U18+V18+Y18</f>
        <v>0.3</v>
      </c>
      <c r="F18" s="67">
        <v>0.02</v>
      </c>
      <c r="G18" s="67">
        <v>0.02</v>
      </c>
      <c r="H18" s="67">
        <v>0.02</v>
      </c>
      <c r="I18" s="67">
        <f t="shared" si="0"/>
        <v>0.06</v>
      </c>
      <c r="J18" s="67">
        <f>+I18/$D18</f>
        <v>0.24</v>
      </c>
      <c r="K18" s="67">
        <v>0</v>
      </c>
      <c r="L18" s="67">
        <v>0</v>
      </c>
      <c r="M18" s="67">
        <v>0</v>
      </c>
      <c r="N18" s="67">
        <f>K18+L18+M18+I18</f>
        <v>0.06</v>
      </c>
      <c r="O18" s="67">
        <f>+N18/$D18</f>
        <v>0.24</v>
      </c>
      <c r="P18" s="67">
        <v>0</v>
      </c>
      <c r="Q18" s="67">
        <v>0</v>
      </c>
      <c r="R18" s="67">
        <v>0</v>
      </c>
      <c r="S18" s="67">
        <f>P18+Q18+R18+N18</f>
        <v>0.06</v>
      </c>
      <c r="T18" s="67">
        <f>+S18/$D18</f>
        <v>0.24</v>
      </c>
      <c r="U18" s="67">
        <v>0</v>
      </c>
      <c r="V18" s="67">
        <v>0</v>
      </c>
      <c r="W18" s="67">
        <v>0</v>
      </c>
      <c r="X18" s="67">
        <f>U18+V18+W18+S18</f>
        <v>0.06</v>
      </c>
      <c r="Y18" s="67">
        <f>+X18/$D18</f>
        <v>0.24</v>
      </c>
      <c r="Z18" s="132"/>
      <c r="AA18" s="132"/>
    </row>
    <row r="19" spans="1:27" ht="81.75" customHeight="1" x14ac:dyDescent="0.2">
      <c r="A19" s="246"/>
      <c r="B19" s="232"/>
      <c r="C19" s="83" t="s">
        <v>111</v>
      </c>
      <c r="D19" s="18">
        <v>100</v>
      </c>
      <c r="E19" s="18">
        <f>F19+G19+H19+K19+L19+M19+P19+Q19+R19+U19+V19+Y19</f>
        <v>0</v>
      </c>
      <c r="F19" s="18">
        <v>0</v>
      </c>
      <c r="G19" s="18">
        <v>0</v>
      </c>
      <c r="H19" s="133">
        <v>0</v>
      </c>
      <c r="I19" s="134">
        <f t="shared" si="0"/>
        <v>0</v>
      </c>
      <c r="J19" s="135">
        <f>+I19/$D19</f>
        <v>0</v>
      </c>
      <c r="K19" s="56">
        <v>0</v>
      </c>
      <c r="L19" s="56">
        <v>0</v>
      </c>
      <c r="M19" s="56">
        <v>0</v>
      </c>
      <c r="N19" s="134">
        <f>K19+L19+M19</f>
        <v>0</v>
      </c>
      <c r="O19" s="135">
        <f>+N19/$D19</f>
        <v>0</v>
      </c>
      <c r="P19" s="56">
        <v>0</v>
      </c>
      <c r="Q19" s="56">
        <v>0</v>
      </c>
      <c r="R19" s="56">
        <v>0</v>
      </c>
      <c r="S19" s="136">
        <f>P19+Q19+R19+N19</f>
        <v>0</v>
      </c>
      <c r="T19" s="135">
        <f>+S19/$D19</f>
        <v>0</v>
      </c>
      <c r="U19" s="56">
        <v>0</v>
      </c>
      <c r="V19" s="56">
        <v>0</v>
      </c>
      <c r="W19" s="56">
        <v>0</v>
      </c>
      <c r="X19" s="136">
        <f>U19+V19+W19+S19</f>
        <v>0</v>
      </c>
      <c r="Y19" s="135">
        <f>+X19/$D19</f>
        <v>0</v>
      </c>
    </row>
    <row r="20" spans="1:27" s="72" customFormat="1" ht="33.75" customHeight="1" x14ac:dyDescent="0.25">
      <c r="A20" s="248" t="s">
        <v>112</v>
      </c>
      <c r="B20" s="249"/>
      <c r="C20" s="249"/>
      <c r="D20" s="249"/>
      <c r="E20" s="249"/>
      <c r="F20" s="249"/>
      <c r="G20" s="249"/>
      <c r="H20" s="249"/>
      <c r="I20" s="250"/>
      <c r="J20" s="137">
        <f>SUM(J18:J19)</f>
        <v>0.24</v>
      </c>
      <c r="K20" s="251"/>
      <c r="L20" s="252"/>
      <c r="M20" s="253"/>
      <c r="N20" s="84"/>
      <c r="O20" s="137">
        <f>O19</f>
        <v>0</v>
      </c>
      <c r="P20" s="251"/>
      <c r="Q20" s="252"/>
      <c r="R20" s="253"/>
      <c r="S20" s="84"/>
      <c r="T20" s="137">
        <f>T19</f>
        <v>0</v>
      </c>
      <c r="U20" s="251"/>
      <c r="V20" s="252"/>
      <c r="W20" s="253"/>
      <c r="X20" s="84"/>
      <c r="Y20" s="137">
        <f>Y19</f>
        <v>0</v>
      </c>
      <c r="Z20" s="41"/>
      <c r="AA20" s="41"/>
    </row>
    <row r="21" spans="1:27" s="72" customFormat="1" ht="33.75" customHeight="1" x14ac:dyDescent="0.2">
      <c r="A21" s="138"/>
      <c r="B21" s="4"/>
      <c r="C21" s="126"/>
      <c r="D21" s="128"/>
      <c r="E21" s="128"/>
      <c r="F21" s="128"/>
      <c r="G21" s="128"/>
      <c r="H21" s="128"/>
      <c r="I21" s="128"/>
      <c r="J21" s="129"/>
      <c r="K21" s="128"/>
      <c r="L21" s="128"/>
      <c r="M21" s="128"/>
      <c r="N21" s="128"/>
      <c r="O21" s="128"/>
      <c r="P21" s="128"/>
      <c r="Q21" s="128"/>
      <c r="R21" s="128"/>
      <c r="S21" s="128"/>
      <c r="T21" s="128"/>
      <c r="U21" s="128"/>
      <c r="V21" s="128"/>
      <c r="W21" s="128"/>
      <c r="X21" s="128"/>
      <c r="Y21" s="128"/>
      <c r="Z21" s="41"/>
      <c r="AA21" s="41"/>
    </row>
    <row r="22" spans="1:27" ht="48.75" customHeight="1" x14ac:dyDescent="0.2">
      <c r="A22" s="10" t="s">
        <v>41</v>
      </c>
      <c r="B22" s="10" t="s">
        <v>6</v>
      </c>
      <c r="C22" s="10" t="s">
        <v>106</v>
      </c>
      <c r="D22" s="10" t="s">
        <v>43</v>
      </c>
      <c r="E22" s="10" t="s">
        <v>44</v>
      </c>
      <c r="F22" s="10" t="s">
        <v>45</v>
      </c>
      <c r="G22" s="10" t="s">
        <v>46</v>
      </c>
      <c r="H22" s="10" t="s">
        <v>47</v>
      </c>
      <c r="I22" s="10" t="s">
        <v>48</v>
      </c>
      <c r="J22" s="10" t="s">
        <v>49</v>
      </c>
      <c r="K22" s="10" t="s">
        <v>50</v>
      </c>
      <c r="L22" s="10" t="s">
        <v>51</v>
      </c>
      <c r="M22" s="10" t="s">
        <v>52</v>
      </c>
      <c r="N22" s="10" t="s">
        <v>53</v>
      </c>
      <c r="O22" s="10" t="s">
        <v>54</v>
      </c>
      <c r="P22" s="10" t="s">
        <v>55</v>
      </c>
      <c r="Q22" s="10" t="s">
        <v>56</v>
      </c>
      <c r="R22" s="10" t="s">
        <v>57</v>
      </c>
      <c r="S22" s="10" t="s">
        <v>58</v>
      </c>
      <c r="T22" s="10" t="s">
        <v>59</v>
      </c>
      <c r="U22" s="10" t="s">
        <v>60</v>
      </c>
      <c r="V22" s="10" t="s">
        <v>61</v>
      </c>
      <c r="W22" s="10" t="s">
        <v>62</v>
      </c>
      <c r="X22" s="10" t="s">
        <v>63</v>
      </c>
      <c r="Y22" s="10" t="s">
        <v>64</v>
      </c>
    </row>
    <row r="23" spans="1:27" ht="58.5" customHeight="1" x14ac:dyDescent="0.2">
      <c r="A23" s="243" t="s">
        <v>107</v>
      </c>
      <c r="B23" s="233" t="s">
        <v>97</v>
      </c>
      <c r="C23" s="83" t="s">
        <v>113</v>
      </c>
      <c r="D23" s="120">
        <v>0.25</v>
      </c>
      <c r="E23" s="67">
        <f>F23+G23+H23+K23+L23+M23+P23+Q23+R23+U23+V23+W23</f>
        <v>6.5000000000000002E-2</v>
      </c>
      <c r="F23" s="67">
        <v>0.02</v>
      </c>
      <c r="G23" s="67">
        <v>2.5000000000000001E-2</v>
      </c>
      <c r="H23" s="67">
        <v>0.02</v>
      </c>
      <c r="I23" s="67">
        <f t="shared" si="0"/>
        <v>6.5000000000000002E-2</v>
      </c>
      <c r="J23" s="67">
        <f>+H23/$D23</f>
        <v>0.08</v>
      </c>
      <c r="K23" s="67">
        <v>0</v>
      </c>
      <c r="L23" s="67">
        <v>0</v>
      </c>
      <c r="M23" s="67">
        <v>0</v>
      </c>
      <c r="N23" s="67">
        <f>K23+L23+M23+I23</f>
        <v>6.5000000000000002E-2</v>
      </c>
      <c r="O23" s="67">
        <f>+N23/$D23</f>
        <v>0.26</v>
      </c>
      <c r="P23" s="67">
        <v>0</v>
      </c>
      <c r="Q23" s="67">
        <v>0</v>
      </c>
      <c r="R23" s="67">
        <v>0</v>
      </c>
      <c r="S23" s="67">
        <f>P23+Q23+R23+N23</f>
        <v>6.5000000000000002E-2</v>
      </c>
      <c r="T23" s="67">
        <f>+S23/$D23</f>
        <v>0.26</v>
      </c>
      <c r="U23" s="67">
        <v>0</v>
      </c>
      <c r="V23" s="67">
        <v>0</v>
      </c>
      <c r="W23" s="67">
        <v>0</v>
      </c>
      <c r="X23" s="67">
        <f>U23+V23+W23+S23</f>
        <v>6.5000000000000002E-2</v>
      </c>
      <c r="Y23" s="67">
        <f>+X23/$D23</f>
        <v>0.26</v>
      </c>
    </row>
    <row r="24" spans="1:27" ht="58.5" customHeight="1" x14ac:dyDescent="0.2">
      <c r="A24" s="243"/>
      <c r="B24" s="233"/>
      <c r="C24" s="83" t="s">
        <v>114</v>
      </c>
      <c r="D24" s="120">
        <v>0.25</v>
      </c>
      <c r="E24" s="67">
        <f>F24+G24+H24+K24+L24+M24+P24+Q24+R24+U24+V24+W24</f>
        <v>0.06</v>
      </c>
      <c r="F24" s="67">
        <v>0.02</v>
      </c>
      <c r="G24" s="67">
        <v>0.02</v>
      </c>
      <c r="H24" s="67">
        <v>0.02</v>
      </c>
      <c r="I24" s="67">
        <f t="shared" si="0"/>
        <v>0.06</v>
      </c>
      <c r="J24" s="67">
        <f>+H24/$D24</f>
        <v>0.08</v>
      </c>
      <c r="K24" s="67">
        <v>0</v>
      </c>
      <c r="L24" s="67">
        <v>0</v>
      </c>
      <c r="M24" s="67">
        <v>0</v>
      </c>
      <c r="N24" s="67">
        <f>K24+L24+M24+I24</f>
        <v>0.06</v>
      </c>
      <c r="O24" s="67">
        <f>+N24/$D24</f>
        <v>0.24</v>
      </c>
      <c r="P24" s="67">
        <v>0</v>
      </c>
      <c r="Q24" s="67">
        <v>0</v>
      </c>
      <c r="R24" s="67">
        <v>0</v>
      </c>
      <c r="S24" s="67">
        <f>P24+Q24+R24+N24</f>
        <v>0.06</v>
      </c>
      <c r="T24" s="67">
        <f>+S24/$D24</f>
        <v>0.24</v>
      </c>
      <c r="U24" s="67">
        <v>0</v>
      </c>
      <c r="V24" s="67">
        <v>0</v>
      </c>
      <c r="W24" s="67">
        <v>0</v>
      </c>
      <c r="X24" s="67">
        <f>U24+V24+W24+S24</f>
        <v>0.06</v>
      </c>
      <c r="Y24" s="67">
        <f>+X24/$D24</f>
        <v>0.24</v>
      </c>
    </row>
    <row r="25" spans="1:27" s="72" customFormat="1" ht="33.75" customHeight="1" x14ac:dyDescent="0.25">
      <c r="A25" s="243"/>
      <c r="B25" s="233"/>
      <c r="C25" s="57" t="s">
        <v>69</v>
      </c>
      <c r="D25" s="139">
        <f>SUM(D23:D24)</f>
        <v>0.5</v>
      </c>
      <c r="E25" s="122">
        <f>SUM(E23:E24)</f>
        <v>0.125</v>
      </c>
      <c r="F25" s="122">
        <f t="shared" ref="F25:I25" si="5">SUM(F23:F24)</f>
        <v>0.04</v>
      </c>
      <c r="G25" s="122">
        <f t="shared" si="5"/>
        <v>4.4999999999999998E-2</v>
      </c>
      <c r="H25" s="122">
        <f t="shared" si="5"/>
        <v>0.04</v>
      </c>
      <c r="I25" s="123">
        <f t="shared" si="5"/>
        <v>0.125</v>
      </c>
      <c r="J25" s="71">
        <f>+I25/$D25</f>
        <v>0.25</v>
      </c>
      <c r="K25" s="124">
        <f>SUM(K23:K24)</f>
        <v>0</v>
      </c>
      <c r="L25" s="124">
        <f t="shared" ref="L25:N25" si="6">SUM(L23:L24)</f>
        <v>0</v>
      </c>
      <c r="M25" s="124">
        <f t="shared" si="6"/>
        <v>0</v>
      </c>
      <c r="N25" s="140">
        <f t="shared" si="6"/>
        <v>0.125</v>
      </c>
      <c r="O25" s="71">
        <f>+N25/$D25</f>
        <v>0.25</v>
      </c>
      <c r="P25" s="124">
        <f>SUM(P23:P24)</f>
        <v>0</v>
      </c>
      <c r="Q25" s="124">
        <f t="shared" ref="Q25:S25" si="7">SUM(Q23:Q24)</f>
        <v>0</v>
      </c>
      <c r="R25" s="124">
        <f t="shared" si="7"/>
        <v>0</v>
      </c>
      <c r="S25" s="140">
        <f t="shared" si="7"/>
        <v>0.125</v>
      </c>
      <c r="T25" s="71">
        <f>+S25/$D25</f>
        <v>0.25</v>
      </c>
      <c r="U25" s="124">
        <f>SUM(U23:U24)</f>
        <v>0</v>
      </c>
      <c r="V25" s="124">
        <f t="shared" ref="V25:X25" si="8">SUM(V23:V24)</f>
        <v>0</v>
      </c>
      <c r="W25" s="124">
        <f t="shared" si="8"/>
        <v>0</v>
      </c>
      <c r="X25" s="140">
        <f t="shared" si="8"/>
        <v>0.125</v>
      </c>
      <c r="Y25" s="71">
        <f>+X25/$D25</f>
        <v>0.25</v>
      </c>
      <c r="Z25" s="41"/>
      <c r="AA25" s="141"/>
    </row>
    <row r="26" spans="1:27" s="130" customFormat="1" ht="33.75" customHeight="1" x14ac:dyDescent="0.25">
      <c r="A26" s="142"/>
      <c r="B26" s="143"/>
      <c r="C26" s="126"/>
      <c r="D26" s="127"/>
      <c r="E26" s="128"/>
      <c r="F26" s="128"/>
      <c r="G26" s="128"/>
      <c r="H26" s="128"/>
      <c r="I26" s="128"/>
      <c r="J26" s="129"/>
      <c r="K26" s="128"/>
      <c r="L26" s="128"/>
      <c r="M26" s="128"/>
      <c r="N26" s="128"/>
      <c r="O26" s="128"/>
      <c r="P26" s="128"/>
      <c r="Q26" s="128"/>
      <c r="R26" s="128"/>
      <c r="S26" s="144">
        <f>+S25*2</f>
        <v>0.25</v>
      </c>
      <c r="T26" s="128"/>
      <c r="U26" s="128"/>
      <c r="V26" s="128"/>
      <c r="W26" s="128"/>
      <c r="X26" s="128"/>
      <c r="Y26" s="128"/>
      <c r="Z26" s="44"/>
      <c r="AA26" s="145"/>
    </row>
    <row r="27" spans="1:27" ht="48.75" customHeight="1" x14ac:dyDescent="0.2">
      <c r="A27" s="10" t="s">
        <v>41</v>
      </c>
      <c r="B27" s="10" t="s">
        <v>6</v>
      </c>
      <c r="C27" s="10" t="s">
        <v>106</v>
      </c>
      <c r="D27" s="10" t="s">
        <v>43</v>
      </c>
      <c r="E27" s="10" t="s">
        <v>44</v>
      </c>
      <c r="F27" s="10" t="s">
        <v>45</v>
      </c>
      <c r="G27" s="10" t="s">
        <v>46</v>
      </c>
      <c r="H27" s="10" t="s">
        <v>47</v>
      </c>
      <c r="I27" s="10" t="s">
        <v>48</v>
      </c>
      <c r="J27" s="10" t="s">
        <v>49</v>
      </c>
      <c r="K27" s="10" t="s">
        <v>50</v>
      </c>
      <c r="L27" s="10" t="s">
        <v>51</v>
      </c>
      <c r="M27" s="10" t="s">
        <v>52</v>
      </c>
      <c r="N27" s="10" t="s">
        <v>53</v>
      </c>
      <c r="O27" s="10" t="s">
        <v>54</v>
      </c>
      <c r="P27" s="10" t="s">
        <v>55</v>
      </c>
      <c r="Q27" s="10" t="s">
        <v>56</v>
      </c>
      <c r="R27" s="10" t="s">
        <v>57</v>
      </c>
      <c r="S27" s="10" t="s">
        <v>58</v>
      </c>
      <c r="T27" s="10" t="s">
        <v>59</v>
      </c>
      <c r="U27" s="10" t="s">
        <v>60</v>
      </c>
      <c r="V27" s="10" t="s">
        <v>61</v>
      </c>
      <c r="W27" s="10" t="s">
        <v>62</v>
      </c>
      <c r="X27" s="10" t="s">
        <v>63</v>
      </c>
      <c r="Y27" s="10" t="s">
        <v>64</v>
      </c>
    </row>
    <row r="28" spans="1:27" ht="58.5" customHeight="1" x14ac:dyDescent="0.2">
      <c r="A28" s="243" t="s">
        <v>107</v>
      </c>
      <c r="B28" s="244" t="s">
        <v>100</v>
      </c>
      <c r="C28" s="83" t="s">
        <v>115</v>
      </c>
      <c r="D28" s="120">
        <v>0.125</v>
      </c>
      <c r="E28" s="67">
        <f>F28+G28+H28+K28+L28+M28+P28+Q28+R28+U28+V28+W28</f>
        <v>0.03</v>
      </c>
      <c r="F28" s="67">
        <v>0.01</v>
      </c>
      <c r="G28" s="67">
        <v>0.01</v>
      </c>
      <c r="H28" s="67">
        <v>0.01</v>
      </c>
      <c r="I28" s="67">
        <f t="shared" si="0"/>
        <v>0.03</v>
      </c>
      <c r="J28" s="67">
        <f>+H28/$D28</f>
        <v>0.08</v>
      </c>
      <c r="K28" s="67">
        <v>0</v>
      </c>
      <c r="L28" s="67">
        <v>0</v>
      </c>
      <c r="M28" s="67">
        <v>0</v>
      </c>
      <c r="N28" s="67">
        <f>K28+L28+M28+I28</f>
        <v>0.03</v>
      </c>
      <c r="O28" s="67">
        <f>+N28/$D28</f>
        <v>0.24</v>
      </c>
      <c r="P28" s="67">
        <v>0</v>
      </c>
      <c r="Q28" s="67">
        <v>0</v>
      </c>
      <c r="R28" s="67">
        <v>0</v>
      </c>
      <c r="S28" s="67">
        <f>P28+Q28+R28+N28</f>
        <v>0.03</v>
      </c>
      <c r="T28" s="67">
        <f>+S28/$D28</f>
        <v>0.24</v>
      </c>
      <c r="U28" s="67">
        <v>0</v>
      </c>
      <c r="V28" s="67">
        <v>0</v>
      </c>
      <c r="W28" s="67">
        <v>0</v>
      </c>
      <c r="X28" s="67">
        <f>U28+V28+W28+S28</f>
        <v>0.03</v>
      </c>
      <c r="Y28" s="67">
        <f>+X28/$D28</f>
        <v>0.24</v>
      </c>
    </row>
    <row r="29" spans="1:27" s="90" customFormat="1" ht="58.5" customHeight="1" x14ac:dyDescent="0.2">
      <c r="A29" s="243"/>
      <c r="B29" s="244"/>
      <c r="C29" s="83" t="s">
        <v>116</v>
      </c>
      <c r="D29" s="120">
        <v>0.125</v>
      </c>
      <c r="E29" s="67">
        <f>F29+G29+H29+K29+L29+M29+P29+Q29+R29+U29+V29+W29</f>
        <v>0.03</v>
      </c>
      <c r="F29" s="67">
        <v>0.01</v>
      </c>
      <c r="G29" s="67">
        <v>0.01</v>
      </c>
      <c r="H29" s="67">
        <v>0.01</v>
      </c>
      <c r="I29" s="67">
        <f t="shared" si="0"/>
        <v>0.03</v>
      </c>
      <c r="J29" s="67">
        <f>+H29/$D29</f>
        <v>0.08</v>
      </c>
      <c r="K29" s="67">
        <v>0</v>
      </c>
      <c r="L29" s="67">
        <v>0</v>
      </c>
      <c r="M29" s="67">
        <v>0</v>
      </c>
      <c r="N29" s="67">
        <f>K29+L29+M29+I29</f>
        <v>0.03</v>
      </c>
      <c r="O29" s="67">
        <f>+N29/$D29</f>
        <v>0.24</v>
      </c>
      <c r="P29" s="67">
        <v>0</v>
      </c>
      <c r="Q29" s="67">
        <v>0</v>
      </c>
      <c r="R29" s="67">
        <v>0</v>
      </c>
      <c r="S29" s="67">
        <f>P29+Q29+R29+N29</f>
        <v>0.03</v>
      </c>
      <c r="T29" s="67">
        <f>+S29/$D29</f>
        <v>0.24</v>
      </c>
      <c r="U29" s="67">
        <v>0</v>
      </c>
      <c r="V29" s="67">
        <v>0</v>
      </c>
      <c r="W29" s="67">
        <v>0</v>
      </c>
      <c r="X29" s="67">
        <f>U29+V29+W29+S29</f>
        <v>0.03</v>
      </c>
      <c r="Y29" s="67">
        <f>+X29/$D29</f>
        <v>0.24</v>
      </c>
    </row>
    <row r="30" spans="1:27" s="72" customFormat="1" ht="33.75" customHeight="1" x14ac:dyDescent="0.25">
      <c r="A30" s="243"/>
      <c r="B30" s="244"/>
      <c r="C30" s="57" t="s">
        <v>69</v>
      </c>
      <c r="D30" s="121">
        <f>SUM(D28:D29)</f>
        <v>0.25</v>
      </c>
      <c r="E30" s="122">
        <f>SUM(E28:E29)</f>
        <v>0.06</v>
      </c>
      <c r="F30" s="122">
        <f>SUM(F28:F29)</f>
        <v>0.02</v>
      </c>
      <c r="G30" s="122">
        <f>SUM(G28:G29)</f>
        <v>0.02</v>
      </c>
      <c r="H30" s="122">
        <f t="shared" ref="H30" si="9">SUM(H28:H29)</f>
        <v>0.02</v>
      </c>
      <c r="I30" s="123">
        <f>SUM(I28:I29)</f>
        <v>0.06</v>
      </c>
      <c r="J30" s="87">
        <f>+I30/$D30</f>
        <v>0.24</v>
      </c>
      <c r="K30" s="124">
        <f>SUM(K28:K29)</f>
        <v>0</v>
      </c>
      <c r="L30" s="124">
        <f t="shared" ref="L30:M30" si="10">SUM(L28:L29)</f>
        <v>0</v>
      </c>
      <c r="M30" s="124">
        <f t="shared" si="10"/>
        <v>0</v>
      </c>
      <c r="N30" s="123">
        <f>SUM(N28:N29)</f>
        <v>0.06</v>
      </c>
      <c r="O30" s="87">
        <f>+N30/$D30</f>
        <v>0.24</v>
      </c>
      <c r="P30" s="124">
        <f>SUM(P28:P29)</f>
        <v>0</v>
      </c>
      <c r="Q30" s="124">
        <f t="shared" ref="Q30:R30" si="11">SUM(Q28:Q29)</f>
        <v>0</v>
      </c>
      <c r="R30" s="124">
        <f t="shared" si="11"/>
        <v>0</v>
      </c>
      <c r="S30" s="123">
        <f>SUM(S28:S29)</f>
        <v>0.06</v>
      </c>
      <c r="T30" s="87">
        <f>+S30/$D30</f>
        <v>0.24</v>
      </c>
      <c r="U30" s="124">
        <f>SUM(U28:U29)</f>
        <v>0</v>
      </c>
      <c r="V30" s="124">
        <f t="shared" ref="V30:W30" si="12">SUM(V28:V29)</f>
        <v>0</v>
      </c>
      <c r="W30" s="124">
        <f t="shared" si="12"/>
        <v>0</v>
      </c>
      <c r="X30" s="123">
        <f>SUM(X28:X29)</f>
        <v>0.06</v>
      </c>
      <c r="Y30" s="87">
        <f>+X30/$D30</f>
        <v>0.24</v>
      </c>
      <c r="Z30" s="41"/>
      <c r="AA30" s="41"/>
    </row>
    <row r="31" spans="1:27" x14ac:dyDescent="0.2">
      <c r="A31" s="89"/>
      <c r="D31" s="4"/>
    </row>
    <row r="32" spans="1:27" s="35" customFormat="1" x14ac:dyDescent="0.25">
      <c r="A32" s="89"/>
    </row>
    <row r="33" spans="1:4" x14ac:dyDescent="0.2">
      <c r="A33" s="89"/>
      <c r="D33" s="4"/>
    </row>
    <row r="34" spans="1:4" x14ac:dyDescent="0.2">
      <c r="A34" s="89"/>
      <c r="D34" s="4"/>
    </row>
    <row r="35" spans="1:4" ht="15.75" x14ac:dyDescent="0.2">
      <c r="A35" s="92"/>
      <c r="D35" s="4"/>
    </row>
    <row r="36" spans="1:4" x14ac:dyDescent="0.2">
      <c r="D36" s="4"/>
    </row>
    <row r="37" spans="1:4" s="90" customFormat="1" x14ac:dyDescent="0.2">
      <c r="A37" s="89"/>
    </row>
    <row r="38" spans="1:4" s="90" customFormat="1" ht="18" customHeight="1" x14ac:dyDescent="0.2">
      <c r="A38" s="91"/>
    </row>
    <row r="39" spans="1:4" x14ac:dyDescent="0.2">
      <c r="A39" s="89"/>
      <c r="D39" s="4"/>
    </row>
    <row r="40" spans="1:4" ht="15.75" x14ac:dyDescent="0.2">
      <c r="A40" s="92"/>
      <c r="D40" s="4"/>
    </row>
  </sheetData>
  <mergeCells count="24">
    <mergeCell ref="Z3:AA3"/>
    <mergeCell ref="T4:U4"/>
    <mergeCell ref="Z4:AA4"/>
    <mergeCell ref="T5:U5"/>
    <mergeCell ref="Z5:AA5"/>
    <mergeCell ref="A9:J9"/>
    <mergeCell ref="A13:A15"/>
    <mergeCell ref="B13:B15"/>
    <mergeCell ref="A1:F2"/>
    <mergeCell ref="T3:U3"/>
    <mergeCell ref="K20:M20"/>
    <mergeCell ref="P20:R20"/>
    <mergeCell ref="U20:W20"/>
    <mergeCell ref="T6:U6"/>
    <mergeCell ref="Z6:AA6"/>
    <mergeCell ref="T7:U7"/>
    <mergeCell ref="Z7:AA7"/>
    <mergeCell ref="A23:A25"/>
    <mergeCell ref="B23:B25"/>
    <mergeCell ref="A28:A30"/>
    <mergeCell ref="B28:B30"/>
    <mergeCell ref="A18:A19"/>
    <mergeCell ref="B18:B19"/>
    <mergeCell ref="A20:I20"/>
  </mergeCells>
  <conditionalFormatting sqref="H2:Q2">
    <cfRule type="iconSet" priority="1">
      <iconSet>
        <cfvo type="percent" val="0"/>
        <cfvo type="percent" val="33"/>
        <cfvo type="percent" val="67"/>
      </iconSet>
    </cfRule>
  </conditionalFormatting>
  <dataValidations count="1">
    <dataValidation type="list" allowBlank="1" showInputMessage="1" showErrorMessage="1" sqref="C29 C18:C19 C13:C14 C24" xr:uid="{00000000-0002-0000-0100-000000000000}">
      <formula1>META</formula1>
    </dataValidation>
  </dataValidations>
  <pageMargins left="0.7" right="0.7" top="0.75" bottom="0.75" header="0.3" footer="0.3"/>
  <pageSetup scale="33"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154"/>
  <sheetViews>
    <sheetView tabSelected="1" zoomScale="55" zoomScaleNormal="55" workbookViewId="0">
      <pane xSplit="22" ySplit="1" topLeftCell="W2" activePane="bottomRight" state="frozen"/>
      <selection pane="topRight" activeCell="W1" sqref="W1"/>
      <selection pane="bottomLeft" activeCell="I2" sqref="I2"/>
      <selection pane="bottomRight" activeCell="G2" sqref="G2"/>
    </sheetView>
  </sheetViews>
  <sheetFormatPr baseColWidth="10" defaultColWidth="11.42578125" defaultRowHeight="15" x14ac:dyDescent="0.25"/>
  <cols>
    <col min="1" max="1" width="40.7109375" hidden="1" customWidth="1"/>
    <col min="2" max="2" width="61.140625" hidden="1" customWidth="1"/>
    <col min="3" max="3" width="27.140625" hidden="1" customWidth="1"/>
    <col min="4" max="4" width="27.140625" customWidth="1"/>
    <col min="5" max="5" width="27.42578125" customWidth="1"/>
    <col min="6" max="6" width="34.140625" customWidth="1"/>
    <col min="7" max="7" width="30.85546875" customWidth="1"/>
    <col min="8" max="8" width="27" customWidth="1"/>
    <col min="9" max="9" width="23.5703125" customWidth="1"/>
    <col min="10" max="10" width="24.140625" customWidth="1"/>
    <col min="11" max="11" width="30" customWidth="1"/>
    <col min="12" max="12" width="20" customWidth="1"/>
    <col min="13" max="13" width="39.5703125" customWidth="1"/>
    <col min="14" max="14" width="25.7109375" customWidth="1"/>
    <col min="15" max="15" width="23" customWidth="1"/>
    <col min="16" max="17" width="20.28515625" hidden="1" customWidth="1"/>
    <col min="18" max="18" width="25.7109375" customWidth="1"/>
    <col min="19" max="19" width="20.28515625" hidden="1" customWidth="1"/>
    <col min="20" max="20" width="20.28515625" customWidth="1"/>
    <col min="21" max="22" width="18.85546875" customWidth="1"/>
    <col min="23" max="23" width="22.85546875" customWidth="1"/>
    <col min="24" max="24" width="20.28515625" customWidth="1"/>
    <col min="25" max="25" width="20" hidden="1" customWidth="1"/>
    <col min="26" max="27" width="20.28515625" customWidth="1"/>
    <col min="28" max="28" width="20.28515625" hidden="1" customWidth="1"/>
    <col min="29" max="30" width="20.28515625" customWidth="1"/>
    <col min="31" max="37" width="20.28515625" hidden="1" customWidth="1"/>
    <col min="38" max="38" width="21.85546875" hidden="1" customWidth="1"/>
    <col min="39" max="46" width="20.28515625" hidden="1" customWidth="1"/>
    <col min="47" max="47" width="24.140625" hidden="1" customWidth="1"/>
    <col min="48" max="58" width="20.28515625" hidden="1" customWidth="1"/>
  </cols>
  <sheetData>
    <row r="1" spans="1:58" ht="90" x14ac:dyDescent="0.25">
      <c r="A1" s="146" t="s">
        <v>118</v>
      </c>
      <c r="B1" s="147" t="s">
        <v>119</v>
      </c>
      <c r="C1" s="147" t="s">
        <v>120</v>
      </c>
      <c r="D1" s="147" t="s">
        <v>121</v>
      </c>
      <c r="E1" s="147" t="s">
        <v>122</v>
      </c>
      <c r="F1" s="147" t="s">
        <v>123</v>
      </c>
      <c r="G1" s="147" t="s">
        <v>124</v>
      </c>
      <c r="H1" s="147" t="s">
        <v>125</v>
      </c>
      <c r="I1" s="147" t="s">
        <v>126</v>
      </c>
      <c r="J1" s="147" t="s">
        <v>127</v>
      </c>
      <c r="K1" s="147" t="s">
        <v>128</v>
      </c>
      <c r="L1" s="147" t="s">
        <v>129</v>
      </c>
      <c r="M1" s="147" t="s">
        <v>130</v>
      </c>
      <c r="N1" s="147" t="s">
        <v>131</v>
      </c>
      <c r="O1" s="148" t="s">
        <v>132</v>
      </c>
      <c r="P1" s="149" t="s">
        <v>133</v>
      </c>
      <c r="Q1" s="149" t="s">
        <v>134</v>
      </c>
      <c r="R1" s="147" t="s">
        <v>135</v>
      </c>
      <c r="S1" s="150" t="s">
        <v>136</v>
      </c>
      <c r="T1" s="147" t="s">
        <v>137</v>
      </c>
      <c r="U1" s="151" t="s">
        <v>138</v>
      </c>
      <c r="V1" s="152" t="s">
        <v>139</v>
      </c>
      <c r="W1" s="151" t="s">
        <v>140</v>
      </c>
      <c r="X1" s="151" t="s">
        <v>141</v>
      </c>
      <c r="Y1" s="151" t="s">
        <v>142</v>
      </c>
      <c r="Z1" s="153" t="s">
        <v>143</v>
      </c>
      <c r="AA1" s="153" t="s">
        <v>144</v>
      </c>
      <c r="AB1" s="153" t="s">
        <v>145</v>
      </c>
      <c r="AC1" s="151" t="s">
        <v>146</v>
      </c>
      <c r="AD1" s="151" t="s">
        <v>147</v>
      </c>
      <c r="AE1" s="151" t="s">
        <v>148</v>
      </c>
      <c r="AF1" s="153" t="s">
        <v>149</v>
      </c>
      <c r="AG1" s="153" t="s">
        <v>150</v>
      </c>
      <c r="AH1" s="153" t="s">
        <v>151</v>
      </c>
      <c r="AI1" s="151" t="s">
        <v>152</v>
      </c>
      <c r="AJ1" s="151" t="s">
        <v>153</v>
      </c>
      <c r="AK1" s="151" t="s">
        <v>154</v>
      </c>
      <c r="AL1" s="153" t="s">
        <v>155</v>
      </c>
      <c r="AM1" s="153" t="s">
        <v>156</v>
      </c>
      <c r="AN1" s="153" t="s">
        <v>157</v>
      </c>
      <c r="AO1" s="151" t="s">
        <v>158</v>
      </c>
      <c r="AP1" s="151" t="s">
        <v>159</v>
      </c>
      <c r="AQ1" s="151" t="s">
        <v>160</v>
      </c>
      <c r="AR1" s="153" t="s">
        <v>161</v>
      </c>
      <c r="AS1" s="153" t="s">
        <v>162</v>
      </c>
      <c r="AT1" s="153" t="s">
        <v>163</v>
      </c>
      <c r="AU1" s="151" t="s">
        <v>164</v>
      </c>
      <c r="AV1" s="151" t="s">
        <v>165</v>
      </c>
      <c r="AW1" s="151" t="s">
        <v>166</v>
      </c>
      <c r="AX1" s="153" t="s">
        <v>167</v>
      </c>
      <c r="AY1" s="153" t="s">
        <v>168</v>
      </c>
      <c r="AZ1" s="153" t="s">
        <v>169</v>
      </c>
      <c r="BA1" s="151" t="s">
        <v>170</v>
      </c>
      <c r="BB1" s="151" t="s">
        <v>171</v>
      </c>
      <c r="BC1" s="151" t="s">
        <v>172</v>
      </c>
      <c r="BD1" s="153" t="s">
        <v>173</v>
      </c>
      <c r="BE1" s="153" t="s">
        <v>174</v>
      </c>
      <c r="BF1" s="153" t="s">
        <v>175</v>
      </c>
    </row>
    <row r="2" spans="1:58" ht="409.5" x14ac:dyDescent="0.25">
      <c r="A2" s="154" t="s">
        <v>176</v>
      </c>
      <c r="B2" s="155" t="s">
        <v>177</v>
      </c>
      <c r="C2" s="156" t="s">
        <v>178</v>
      </c>
      <c r="D2" s="157" t="s">
        <v>179</v>
      </c>
      <c r="E2" s="158" t="s">
        <v>180</v>
      </c>
      <c r="F2" s="159" t="s">
        <v>181</v>
      </c>
      <c r="G2" s="160" t="s">
        <v>25</v>
      </c>
      <c r="H2" s="160" t="s">
        <v>182</v>
      </c>
      <c r="I2" s="160" t="s">
        <v>183</v>
      </c>
      <c r="J2" s="160" t="s">
        <v>184</v>
      </c>
      <c r="K2" s="161" t="s">
        <v>65</v>
      </c>
      <c r="L2" s="160" t="s">
        <v>185</v>
      </c>
      <c r="M2" s="160" t="s">
        <v>186</v>
      </c>
      <c r="N2" s="160">
        <v>5</v>
      </c>
      <c r="O2" s="162">
        <f>Tabla1[[#This Row],[Avance Acumulado númerico o Porcentaje de la Actividad]]/Tabla1[[#This Row],[Meta 2022
 de la Actividad ó Meta anual]]</f>
        <v>0</v>
      </c>
      <c r="P2" s="163">
        <v>0.1</v>
      </c>
      <c r="Q2" s="163" t="e">
        <f>Tabla1[[#This Row],[Peso Porcentual de la Actividad en relación con la Meta ]]/Tabla1[[#This Row],[Avance Porcentual Acumulado (Indicador)]]</f>
        <v>#DIV/0!</v>
      </c>
      <c r="R2" s="160" t="s">
        <v>187</v>
      </c>
      <c r="S2" s="164">
        <v>133391030</v>
      </c>
      <c r="T2" s="160" t="s">
        <v>188</v>
      </c>
      <c r="U2" s="165" t="s">
        <v>189</v>
      </c>
      <c r="V2" s="165">
        <f>Tabla1[[#This Row],[Avance númerico o porcentual mes enero]]</f>
        <v>0</v>
      </c>
      <c r="W2" s="165" t="s">
        <v>190</v>
      </c>
      <c r="X2" s="165">
        <v>0</v>
      </c>
      <c r="Y2" s="165" t="s">
        <v>185</v>
      </c>
      <c r="Z2" s="166" t="s">
        <v>191</v>
      </c>
      <c r="AA2" s="166">
        <v>0</v>
      </c>
      <c r="AB2" s="166" t="s">
        <v>185</v>
      </c>
      <c r="AC2" s="166" t="s">
        <v>192</v>
      </c>
      <c r="AD2" s="166">
        <v>0</v>
      </c>
      <c r="AE2" s="166" t="s">
        <v>185</v>
      </c>
      <c r="AF2" s="165"/>
      <c r="AG2" s="165"/>
      <c r="AH2" s="165"/>
      <c r="AI2" s="165"/>
      <c r="AJ2" s="165"/>
      <c r="AK2" s="165"/>
      <c r="AL2" s="165"/>
      <c r="AM2" s="165"/>
      <c r="AN2" s="165"/>
      <c r="AO2" s="165"/>
      <c r="AP2" s="165"/>
      <c r="AQ2" s="165"/>
      <c r="AR2" s="165"/>
      <c r="AS2" s="165"/>
      <c r="AT2" s="165"/>
      <c r="AU2" s="165"/>
      <c r="AV2" s="165"/>
      <c r="AW2" s="165"/>
      <c r="AX2" s="165"/>
      <c r="AY2" s="165"/>
      <c r="AZ2" s="165"/>
      <c r="BA2" s="165"/>
      <c r="BB2" s="165"/>
      <c r="BC2" s="165"/>
      <c r="BD2" s="165"/>
      <c r="BE2" s="165"/>
      <c r="BF2" s="165"/>
    </row>
    <row r="3" spans="1:58" ht="135" x14ac:dyDescent="0.25">
      <c r="A3" s="154" t="s">
        <v>176</v>
      </c>
      <c r="B3" s="155" t="s">
        <v>177</v>
      </c>
      <c r="C3" s="156" t="s">
        <v>178</v>
      </c>
      <c r="D3" s="157" t="s">
        <v>179</v>
      </c>
      <c r="E3" s="158" t="s">
        <v>180</v>
      </c>
      <c r="F3" s="159" t="s">
        <v>181</v>
      </c>
      <c r="G3" s="160" t="s">
        <v>25</v>
      </c>
      <c r="H3" s="160" t="s">
        <v>182</v>
      </c>
      <c r="I3" s="160" t="s">
        <v>183</v>
      </c>
      <c r="J3" s="160" t="s">
        <v>184</v>
      </c>
      <c r="K3" s="161" t="s">
        <v>65</v>
      </c>
      <c r="L3" s="160" t="s">
        <v>185</v>
      </c>
      <c r="M3" s="160" t="s">
        <v>193</v>
      </c>
      <c r="N3" s="160">
        <v>1</v>
      </c>
      <c r="O3" s="162">
        <f>Tabla1[[#This Row],[Avance Acumulado númerico o Porcentaje de la Actividad]]/Tabla1[[#This Row],[Meta 2022
 de la Actividad ó Meta anual]]</f>
        <v>1</v>
      </c>
      <c r="P3" s="163">
        <v>0.05</v>
      </c>
      <c r="Q3" s="163">
        <f>Tabla1[[#This Row],[Peso Porcentual de la Actividad en relación con la Meta ]]/Tabla1[[#This Row],[Avance Porcentual Acumulado (Indicador)]]</f>
        <v>0.05</v>
      </c>
      <c r="R3" s="160" t="s">
        <v>194</v>
      </c>
      <c r="S3" s="164"/>
      <c r="T3" s="160" t="s">
        <v>195</v>
      </c>
      <c r="U3" s="165" t="s">
        <v>195</v>
      </c>
      <c r="V3" s="165">
        <f>Tabla1[[#This Row],[Avance númerico o porcentual mes enero]]</f>
        <v>1</v>
      </c>
      <c r="W3" s="165" t="s">
        <v>196</v>
      </c>
      <c r="X3" s="165">
        <v>1</v>
      </c>
      <c r="Y3" s="165" t="s">
        <v>197</v>
      </c>
      <c r="Z3" s="166" t="s">
        <v>198</v>
      </c>
      <c r="AA3" s="166">
        <v>0</v>
      </c>
      <c r="AB3" s="166" t="s">
        <v>185</v>
      </c>
      <c r="AC3" s="166" t="s">
        <v>198</v>
      </c>
      <c r="AD3" s="166">
        <v>0</v>
      </c>
      <c r="AE3" s="166" t="s">
        <v>185</v>
      </c>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65"/>
      <c r="BD3" s="165"/>
      <c r="BE3" s="165"/>
      <c r="BF3" s="165"/>
    </row>
    <row r="4" spans="1:58" ht="180" x14ac:dyDescent="0.25">
      <c r="A4" s="154" t="s">
        <v>176</v>
      </c>
      <c r="B4" s="155" t="s">
        <v>177</v>
      </c>
      <c r="C4" s="156" t="s">
        <v>178</v>
      </c>
      <c r="D4" s="157" t="s">
        <v>179</v>
      </c>
      <c r="E4" s="158" t="s">
        <v>180</v>
      </c>
      <c r="F4" s="159" t="s">
        <v>181</v>
      </c>
      <c r="G4" s="160" t="s">
        <v>25</v>
      </c>
      <c r="H4" s="160" t="s">
        <v>182</v>
      </c>
      <c r="I4" s="160" t="s">
        <v>183</v>
      </c>
      <c r="J4" s="160" t="s">
        <v>184</v>
      </c>
      <c r="K4" s="161" t="s">
        <v>65</v>
      </c>
      <c r="L4" s="160" t="s">
        <v>185</v>
      </c>
      <c r="M4" s="160" t="s">
        <v>199</v>
      </c>
      <c r="N4" s="162">
        <v>1</v>
      </c>
      <c r="O4" s="162">
        <f>Tabla1[[#This Row],[Avance Acumulado númerico o Porcentaje de la Actividad]]/Tabla1[[#This Row],[Meta 2022
 de la Actividad ó Meta anual]]</f>
        <v>0</v>
      </c>
      <c r="P4" s="163">
        <v>0.1</v>
      </c>
      <c r="Q4" s="163" t="e">
        <f>Tabla1[[#This Row],[Peso Porcentual de la Actividad en relación con la Meta ]]/Tabla1[[#This Row],[Avance Porcentual Acumulado (Indicador)]]</f>
        <v>#DIV/0!</v>
      </c>
      <c r="R4" s="160" t="s">
        <v>200</v>
      </c>
      <c r="S4" s="164"/>
      <c r="T4" s="160" t="s">
        <v>188</v>
      </c>
      <c r="U4" s="165" t="s">
        <v>201</v>
      </c>
      <c r="V4" s="165">
        <f>Tabla1[[#This Row],[Avance númerico o porcentual mes enero]]</f>
        <v>0</v>
      </c>
      <c r="W4" s="165" t="s">
        <v>190</v>
      </c>
      <c r="X4" s="165">
        <v>0</v>
      </c>
      <c r="Y4" s="165" t="s">
        <v>185</v>
      </c>
      <c r="Z4" s="166" t="s">
        <v>202</v>
      </c>
      <c r="AA4" s="166">
        <v>0</v>
      </c>
      <c r="AB4" s="166" t="s">
        <v>203</v>
      </c>
      <c r="AC4" s="166" t="s">
        <v>204</v>
      </c>
      <c r="AD4" s="166">
        <v>0</v>
      </c>
      <c r="AE4" s="166" t="s">
        <v>205</v>
      </c>
      <c r="AF4" s="165"/>
      <c r="AG4" s="165"/>
      <c r="AH4" s="165"/>
      <c r="AI4" s="165"/>
      <c r="AJ4" s="165"/>
      <c r="AK4" s="165"/>
      <c r="AL4" s="165"/>
      <c r="AM4" s="165"/>
      <c r="AN4" s="165"/>
      <c r="AO4" s="165"/>
      <c r="AP4" s="165"/>
      <c r="AQ4" s="165"/>
      <c r="AR4" s="165"/>
      <c r="AS4" s="165"/>
      <c r="AT4" s="165"/>
      <c r="AU4" s="165"/>
      <c r="AV4" s="165"/>
      <c r="AW4" s="165"/>
      <c r="AX4" s="165"/>
      <c r="AY4" s="165"/>
      <c r="AZ4" s="165"/>
      <c r="BA4" s="165"/>
      <c r="BB4" s="165"/>
      <c r="BC4" s="165"/>
      <c r="BD4" s="165"/>
      <c r="BE4" s="165"/>
      <c r="BF4" s="165"/>
    </row>
    <row r="5" spans="1:58" ht="165" x14ac:dyDescent="0.25">
      <c r="A5" s="154" t="s">
        <v>176</v>
      </c>
      <c r="B5" s="155" t="s">
        <v>177</v>
      </c>
      <c r="C5" s="156" t="s">
        <v>178</v>
      </c>
      <c r="D5" s="157" t="s">
        <v>179</v>
      </c>
      <c r="E5" s="158" t="s">
        <v>180</v>
      </c>
      <c r="F5" s="159" t="s">
        <v>181</v>
      </c>
      <c r="G5" s="160" t="s">
        <v>25</v>
      </c>
      <c r="H5" s="160" t="s">
        <v>182</v>
      </c>
      <c r="I5" s="160" t="s">
        <v>183</v>
      </c>
      <c r="J5" s="160" t="s">
        <v>184</v>
      </c>
      <c r="K5" s="161" t="s">
        <v>65</v>
      </c>
      <c r="L5" s="160" t="s">
        <v>185</v>
      </c>
      <c r="M5" s="160" t="s">
        <v>206</v>
      </c>
      <c r="N5" s="160">
        <v>100</v>
      </c>
      <c r="O5" s="162">
        <f>Tabla1[[#This Row],[Avance Acumulado númerico o Porcentaje de la Actividad]]/Tabla1[[#This Row],[Meta 2022
 de la Actividad ó Meta anual]]</f>
        <v>0</v>
      </c>
      <c r="P5" s="163">
        <v>0.1</v>
      </c>
      <c r="Q5" s="163" t="e">
        <f>Tabla1[[#This Row],[Peso Porcentual de la Actividad en relación con la Meta ]]/Tabla1[[#This Row],[Avance Porcentual Acumulado (Indicador)]]</f>
        <v>#DIV/0!</v>
      </c>
      <c r="R5" s="160" t="s">
        <v>207</v>
      </c>
      <c r="S5" s="164"/>
      <c r="T5" s="160" t="s">
        <v>188</v>
      </c>
      <c r="U5" s="165" t="s">
        <v>208</v>
      </c>
      <c r="V5" s="165">
        <f>Tabla1[[#This Row],[Avance númerico o porcentual mes enero]]</f>
        <v>0</v>
      </c>
      <c r="W5" s="165" t="s">
        <v>185</v>
      </c>
      <c r="X5" s="165">
        <v>0</v>
      </c>
      <c r="Y5" s="165" t="s">
        <v>185</v>
      </c>
      <c r="Z5" s="166" t="s">
        <v>209</v>
      </c>
      <c r="AA5" s="166">
        <v>0</v>
      </c>
      <c r="AB5" s="166" t="s">
        <v>185</v>
      </c>
      <c r="AC5" s="166" t="s">
        <v>210</v>
      </c>
      <c r="AD5" s="166">
        <v>0</v>
      </c>
      <c r="AE5" s="166" t="s">
        <v>185</v>
      </c>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row>
    <row r="6" spans="1:58" ht="135" x14ac:dyDescent="0.25">
      <c r="A6" s="154" t="s">
        <v>176</v>
      </c>
      <c r="B6" s="155" t="s">
        <v>177</v>
      </c>
      <c r="C6" s="156" t="s">
        <v>178</v>
      </c>
      <c r="D6" s="157" t="s">
        <v>179</v>
      </c>
      <c r="E6" s="158" t="s">
        <v>180</v>
      </c>
      <c r="F6" s="159" t="s">
        <v>181</v>
      </c>
      <c r="G6" s="160" t="s">
        <v>25</v>
      </c>
      <c r="H6" s="160" t="s">
        <v>182</v>
      </c>
      <c r="I6" s="160" t="s">
        <v>183</v>
      </c>
      <c r="J6" s="160" t="s">
        <v>184</v>
      </c>
      <c r="K6" s="161" t="s">
        <v>65</v>
      </c>
      <c r="L6" s="160" t="s">
        <v>185</v>
      </c>
      <c r="M6" s="160" t="s">
        <v>211</v>
      </c>
      <c r="N6" s="160">
        <v>115</v>
      </c>
      <c r="O6" s="162">
        <f>Tabla1[[#This Row],[Avance Acumulado númerico o Porcentaje de la Actividad]]/Tabla1[[#This Row],[Meta 2022
 de la Actividad ó Meta anual]]</f>
        <v>0</v>
      </c>
      <c r="P6" s="163">
        <v>0.05</v>
      </c>
      <c r="Q6" s="163" t="e">
        <f>Tabla1[[#This Row],[Peso Porcentual de la Actividad en relación con la Meta ]]/Tabla1[[#This Row],[Avance Porcentual Acumulado (Indicador)]]</f>
        <v>#DIV/0!</v>
      </c>
      <c r="R6" s="160" t="s">
        <v>212</v>
      </c>
      <c r="S6" s="164"/>
      <c r="T6" s="160" t="s">
        <v>213</v>
      </c>
      <c r="U6" s="165" t="s">
        <v>214</v>
      </c>
      <c r="V6" s="165">
        <f>Tabla1[[#This Row],[Avance númerico o porcentual mes enero]]</f>
        <v>0</v>
      </c>
      <c r="W6" s="165" t="s">
        <v>215</v>
      </c>
      <c r="X6" s="165">
        <v>0</v>
      </c>
      <c r="Y6" s="165" t="s">
        <v>185</v>
      </c>
      <c r="Z6" s="166" t="s">
        <v>185</v>
      </c>
      <c r="AA6" s="166">
        <v>0</v>
      </c>
      <c r="AB6" s="166" t="s">
        <v>185</v>
      </c>
      <c r="AC6" s="166" t="s">
        <v>216</v>
      </c>
      <c r="AD6" s="166">
        <v>0</v>
      </c>
      <c r="AE6" s="166" t="s">
        <v>185</v>
      </c>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65"/>
      <c r="BF6" s="165"/>
    </row>
    <row r="7" spans="1:58" ht="135" x14ac:dyDescent="0.25">
      <c r="A7" s="154" t="s">
        <v>176</v>
      </c>
      <c r="B7" s="155" t="s">
        <v>177</v>
      </c>
      <c r="C7" s="156" t="s">
        <v>178</v>
      </c>
      <c r="D7" s="157" t="s">
        <v>179</v>
      </c>
      <c r="E7" s="158" t="s">
        <v>180</v>
      </c>
      <c r="F7" s="159" t="s">
        <v>181</v>
      </c>
      <c r="G7" s="160" t="s">
        <v>25</v>
      </c>
      <c r="H7" s="160" t="s">
        <v>182</v>
      </c>
      <c r="I7" s="160" t="s">
        <v>183</v>
      </c>
      <c r="J7" s="160" t="s">
        <v>184</v>
      </c>
      <c r="K7" s="161" t="s">
        <v>65</v>
      </c>
      <c r="L7" s="160" t="s">
        <v>185</v>
      </c>
      <c r="M7" s="160" t="s">
        <v>217</v>
      </c>
      <c r="N7" s="160">
        <v>4</v>
      </c>
      <c r="O7" s="162">
        <f>Tabla1[[#This Row],[Avance Acumulado númerico o Porcentaje de la Actividad]]/Tabla1[[#This Row],[Meta 2022
 de la Actividad ó Meta anual]]</f>
        <v>0</v>
      </c>
      <c r="P7" s="163">
        <v>0.1</v>
      </c>
      <c r="Q7" s="163" t="e">
        <f>Tabla1[[#This Row],[Peso Porcentual de la Actividad en relación con la Meta ]]/Tabla1[[#This Row],[Avance Porcentual Acumulado (Indicador)]]</f>
        <v>#DIV/0!</v>
      </c>
      <c r="R7" s="160" t="s">
        <v>218</v>
      </c>
      <c r="S7" s="164"/>
      <c r="T7" s="160" t="s">
        <v>188</v>
      </c>
      <c r="U7" s="165" t="s">
        <v>214</v>
      </c>
      <c r="V7" s="165">
        <f>Tabla1[[#This Row],[Avance númerico o porcentual mes enero]]</f>
        <v>0</v>
      </c>
      <c r="W7" s="165" t="s">
        <v>219</v>
      </c>
      <c r="X7" s="165">
        <v>0</v>
      </c>
      <c r="Y7" s="165" t="s">
        <v>185</v>
      </c>
      <c r="Z7" s="166" t="s">
        <v>220</v>
      </c>
      <c r="AA7" s="166">
        <v>0</v>
      </c>
      <c r="AB7" s="166" t="s">
        <v>185</v>
      </c>
      <c r="AC7" s="166" t="s">
        <v>185</v>
      </c>
      <c r="AD7" s="166">
        <v>0</v>
      </c>
      <c r="AE7" s="166" t="s">
        <v>185</v>
      </c>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row>
    <row r="8" spans="1:58" ht="135" x14ac:dyDescent="0.25">
      <c r="A8" s="154" t="s">
        <v>176</v>
      </c>
      <c r="B8" s="155" t="s">
        <v>177</v>
      </c>
      <c r="C8" s="156" t="s">
        <v>178</v>
      </c>
      <c r="D8" s="157" t="s">
        <v>179</v>
      </c>
      <c r="E8" s="158" t="s">
        <v>180</v>
      </c>
      <c r="F8" s="159" t="s">
        <v>181</v>
      </c>
      <c r="G8" s="160" t="s">
        <v>25</v>
      </c>
      <c r="H8" s="160" t="s">
        <v>182</v>
      </c>
      <c r="I8" s="160" t="s">
        <v>183</v>
      </c>
      <c r="J8" s="160" t="s">
        <v>184</v>
      </c>
      <c r="K8" s="161" t="s">
        <v>65</v>
      </c>
      <c r="L8" s="160" t="s">
        <v>185</v>
      </c>
      <c r="M8" s="160" t="s">
        <v>221</v>
      </c>
      <c r="N8" s="160">
        <v>4</v>
      </c>
      <c r="O8" s="162">
        <f>Tabla1[[#This Row],[Avance Acumulado númerico o Porcentaje de la Actividad]]/Tabla1[[#This Row],[Meta 2022
 de la Actividad ó Meta anual]]</f>
        <v>0</v>
      </c>
      <c r="P8" s="163">
        <v>0.05</v>
      </c>
      <c r="Q8" s="163" t="e">
        <f>Tabla1[[#This Row],[Peso Porcentual de la Actividad en relación con la Meta ]]/Tabla1[[#This Row],[Avance Porcentual Acumulado (Indicador)]]</f>
        <v>#DIV/0!</v>
      </c>
      <c r="R8" s="160" t="s">
        <v>222</v>
      </c>
      <c r="S8" s="164"/>
      <c r="T8" s="160" t="s">
        <v>208</v>
      </c>
      <c r="U8" s="165" t="s">
        <v>214</v>
      </c>
      <c r="V8" s="165">
        <f>Tabla1[[#This Row],[Avance númerico o porcentual mes enero]]</f>
        <v>0</v>
      </c>
      <c r="W8" s="165" t="s">
        <v>190</v>
      </c>
      <c r="X8" s="165">
        <v>0</v>
      </c>
      <c r="Y8" s="165" t="s">
        <v>185</v>
      </c>
      <c r="Z8" s="166" t="s">
        <v>223</v>
      </c>
      <c r="AA8" s="166">
        <v>0</v>
      </c>
      <c r="AB8" s="166" t="s">
        <v>185</v>
      </c>
      <c r="AC8" s="166" t="s">
        <v>185</v>
      </c>
      <c r="AD8" s="166">
        <v>0</v>
      </c>
      <c r="AE8" s="166" t="s">
        <v>185</v>
      </c>
      <c r="AF8" s="165"/>
      <c r="AG8" s="165"/>
      <c r="AH8" s="165"/>
      <c r="AI8" s="165"/>
      <c r="AJ8" s="165"/>
      <c r="AK8" s="165"/>
      <c r="AL8" s="165"/>
      <c r="AM8" s="165"/>
      <c r="AN8" s="165"/>
      <c r="AO8" s="165"/>
      <c r="AP8" s="165"/>
      <c r="AQ8" s="165"/>
      <c r="AR8" s="165"/>
      <c r="AS8" s="165"/>
      <c r="AT8" s="165"/>
      <c r="AU8" s="165"/>
      <c r="AV8" s="165"/>
      <c r="AW8" s="165"/>
      <c r="AX8" s="165"/>
      <c r="AY8" s="165"/>
      <c r="AZ8" s="165"/>
      <c r="BA8" s="165"/>
      <c r="BB8" s="165"/>
      <c r="BC8" s="165"/>
      <c r="BD8" s="165"/>
      <c r="BE8" s="165"/>
      <c r="BF8" s="165"/>
    </row>
    <row r="9" spans="1:58" ht="270" x14ac:dyDescent="0.25">
      <c r="A9" s="154" t="s">
        <v>176</v>
      </c>
      <c r="B9" s="155" t="s">
        <v>177</v>
      </c>
      <c r="C9" s="156" t="s">
        <v>178</v>
      </c>
      <c r="D9" s="157" t="s">
        <v>179</v>
      </c>
      <c r="E9" s="158" t="s">
        <v>180</v>
      </c>
      <c r="F9" s="159" t="s">
        <v>181</v>
      </c>
      <c r="G9" s="160" t="s">
        <v>25</v>
      </c>
      <c r="H9" s="160" t="s">
        <v>182</v>
      </c>
      <c r="I9" s="160" t="s">
        <v>183</v>
      </c>
      <c r="J9" s="160" t="s">
        <v>184</v>
      </c>
      <c r="K9" s="161" t="s">
        <v>65</v>
      </c>
      <c r="L9" s="160" t="s">
        <v>185</v>
      </c>
      <c r="M9" s="160" t="s">
        <v>224</v>
      </c>
      <c r="N9" s="160">
        <v>2</v>
      </c>
      <c r="O9" s="162">
        <f>Tabla1[[#This Row],[Avance Acumulado númerico o Porcentaje de la Actividad]]/Tabla1[[#This Row],[Meta 2022
 de la Actividad ó Meta anual]]</f>
        <v>0</v>
      </c>
      <c r="P9" s="163">
        <v>0.1</v>
      </c>
      <c r="Q9" s="163" t="e">
        <f>Tabla1[[#This Row],[Peso Porcentual de la Actividad en relación con la Meta ]]/Tabla1[[#This Row],[Avance Porcentual Acumulado (Indicador)]]</f>
        <v>#DIV/0!</v>
      </c>
      <c r="R9" s="160" t="s">
        <v>225</v>
      </c>
      <c r="S9" s="164"/>
      <c r="T9" s="160" t="s">
        <v>188</v>
      </c>
      <c r="U9" s="165" t="s">
        <v>214</v>
      </c>
      <c r="V9" s="165">
        <f>Tabla1[[#This Row],[Avance númerico o porcentual mes enero]]</f>
        <v>0</v>
      </c>
      <c r="W9" s="165" t="s">
        <v>190</v>
      </c>
      <c r="X9" s="165">
        <v>0</v>
      </c>
      <c r="Y9" s="165" t="s">
        <v>185</v>
      </c>
      <c r="Z9" s="166" t="s">
        <v>226</v>
      </c>
      <c r="AA9" s="166">
        <v>0</v>
      </c>
      <c r="AB9" s="166" t="s">
        <v>185</v>
      </c>
      <c r="AC9" s="166" t="s">
        <v>227</v>
      </c>
      <c r="AD9" s="166">
        <v>0</v>
      </c>
      <c r="AE9" s="166" t="s">
        <v>185</v>
      </c>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row>
    <row r="10" spans="1:58" ht="210" x14ac:dyDescent="0.25">
      <c r="A10" s="154" t="s">
        <v>176</v>
      </c>
      <c r="B10" s="155" t="s">
        <v>177</v>
      </c>
      <c r="C10" s="156" t="s">
        <v>178</v>
      </c>
      <c r="D10" s="157" t="s">
        <v>179</v>
      </c>
      <c r="E10" s="158" t="s">
        <v>180</v>
      </c>
      <c r="F10" s="159" t="s">
        <v>181</v>
      </c>
      <c r="G10" s="160" t="s">
        <v>25</v>
      </c>
      <c r="H10" s="160" t="s">
        <v>182</v>
      </c>
      <c r="I10" s="160" t="s">
        <v>183</v>
      </c>
      <c r="J10" s="160" t="s">
        <v>184</v>
      </c>
      <c r="K10" s="161" t="s">
        <v>65</v>
      </c>
      <c r="L10" s="160" t="s">
        <v>185</v>
      </c>
      <c r="M10" s="160" t="s">
        <v>228</v>
      </c>
      <c r="N10" s="160">
        <v>8</v>
      </c>
      <c r="O10" s="162">
        <f>Tabla1[[#This Row],[Avance Acumulado númerico o Porcentaje de la Actividad]]/Tabla1[[#This Row],[Meta 2022
 de la Actividad ó Meta anual]]</f>
        <v>0</v>
      </c>
      <c r="P10" s="163">
        <v>0.05</v>
      </c>
      <c r="Q10" s="163" t="e">
        <f>Tabla1[[#This Row],[Peso Porcentual de la Actividad en relación con la Meta ]]/Tabla1[[#This Row],[Avance Porcentual Acumulado (Indicador)]]</f>
        <v>#DIV/0!</v>
      </c>
      <c r="R10" s="160" t="s">
        <v>229</v>
      </c>
      <c r="S10" s="164"/>
      <c r="T10" s="160" t="s">
        <v>188</v>
      </c>
      <c r="U10" s="165" t="s">
        <v>214</v>
      </c>
      <c r="V10" s="165">
        <f>Tabla1[[#This Row],[Avance númerico o porcentual mes enero]]</f>
        <v>0</v>
      </c>
      <c r="W10" s="165" t="s">
        <v>190</v>
      </c>
      <c r="X10" s="165">
        <v>0</v>
      </c>
      <c r="Y10" s="165" t="s">
        <v>185</v>
      </c>
      <c r="Z10" s="166" t="s">
        <v>230</v>
      </c>
      <c r="AA10" s="166">
        <v>0</v>
      </c>
      <c r="AB10" s="166" t="s">
        <v>185</v>
      </c>
      <c r="AC10" s="166" t="s">
        <v>231</v>
      </c>
      <c r="AD10" s="166">
        <v>0</v>
      </c>
      <c r="AE10" s="166" t="s">
        <v>185</v>
      </c>
      <c r="AF10" s="165"/>
      <c r="AG10" s="165"/>
      <c r="AH10" s="165"/>
      <c r="AI10" s="165"/>
      <c r="AJ10" s="165"/>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165"/>
    </row>
    <row r="11" spans="1:58" ht="360" x14ac:dyDescent="0.25">
      <c r="A11" s="154" t="s">
        <v>176</v>
      </c>
      <c r="B11" s="155" t="s">
        <v>177</v>
      </c>
      <c r="C11" s="156" t="s">
        <v>178</v>
      </c>
      <c r="D11" s="157" t="s">
        <v>179</v>
      </c>
      <c r="E11" s="158" t="s">
        <v>180</v>
      </c>
      <c r="F11" s="159" t="s">
        <v>181</v>
      </c>
      <c r="G11" s="160" t="s">
        <v>25</v>
      </c>
      <c r="H11" s="160" t="s">
        <v>182</v>
      </c>
      <c r="I11" s="160" t="s">
        <v>183</v>
      </c>
      <c r="J11" s="160" t="s">
        <v>184</v>
      </c>
      <c r="K11" s="161" t="s">
        <v>65</v>
      </c>
      <c r="L11" s="160">
        <v>171</v>
      </c>
      <c r="M11" s="160" t="s">
        <v>232</v>
      </c>
      <c r="N11" s="167">
        <v>96</v>
      </c>
      <c r="O11" s="162">
        <f>Tabla1[[#This Row],[Avance Acumulado númerico o Porcentaje de la Actividad]]/Tabla1[[#This Row],[Meta 2022
 de la Actividad ó Meta anual]]</f>
        <v>0</v>
      </c>
      <c r="P11" s="163">
        <v>0.3</v>
      </c>
      <c r="Q11" s="163" t="e">
        <f>Tabla1[[#This Row],[Peso Porcentual de la Actividad en relación con la Meta ]]/Tabla1[[#This Row],[Avance Porcentual Acumulado (Indicador)]]</f>
        <v>#DIV/0!</v>
      </c>
      <c r="R11" s="160" t="s">
        <v>233</v>
      </c>
      <c r="S11" s="164"/>
      <c r="T11" s="160" t="s">
        <v>188</v>
      </c>
      <c r="U11" s="165" t="s">
        <v>214</v>
      </c>
      <c r="V11" s="165">
        <f>Tabla1[[#This Row],[Avance númerico o porcentual mes enero]]</f>
        <v>0</v>
      </c>
      <c r="W11" s="165" t="s">
        <v>219</v>
      </c>
      <c r="X11" s="165">
        <v>0</v>
      </c>
      <c r="Y11" s="165" t="s">
        <v>185</v>
      </c>
      <c r="Z11" s="166" t="s">
        <v>234</v>
      </c>
      <c r="AA11" s="166">
        <v>0</v>
      </c>
      <c r="AB11" s="166" t="s">
        <v>185</v>
      </c>
      <c r="AC11" s="166" t="s">
        <v>235</v>
      </c>
      <c r="AD11" s="166">
        <v>0</v>
      </c>
      <c r="AE11" s="166" t="s">
        <v>185</v>
      </c>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row>
    <row r="12" spans="1:58" ht="150" x14ac:dyDescent="0.25">
      <c r="A12" s="154" t="s">
        <v>176</v>
      </c>
      <c r="B12" s="155" t="s">
        <v>177</v>
      </c>
      <c r="C12" s="156" t="s">
        <v>178</v>
      </c>
      <c r="D12" s="157" t="s">
        <v>179</v>
      </c>
      <c r="E12" s="158" t="s">
        <v>180</v>
      </c>
      <c r="F12" s="159" t="s">
        <v>181</v>
      </c>
      <c r="G12" s="160" t="s">
        <v>25</v>
      </c>
      <c r="H12" s="160" t="s">
        <v>182</v>
      </c>
      <c r="I12" s="160" t="s">
        <v>183</v>
      </c>
      <c r="J12" s="160" t="s">
        <v>236</v>
      </c>
      <c r="K12" s="155" t="s">
        <v>237</v>
      </c>
      <c r="L12" s="160" t="s">
        <v>185</v>
      </c>
      <c r="M12" s="160" t="s">
        <v>238</v>
      </c>
      <c r="N12" s="160">
        <v>1</v>
      </c>
      <c r="O12" s="162">
        <f>Tabla1[[#This Row],[Avance Acumulado númerico o Porcentaje de la Actividad]]/Tabla1[[#This Row],[Meta 2022
 de la Actividad ó Meta anual]]</f>
        <v>0</v>
      </c>
      <c r="P12" s="163">
        <v>0.1</v>
      </c>
      <c r="Q12" s="163" t="e">
        <f>Tabla1[[#This Row],[Peso Porcentual de la Actividad en relación con la Meta ]]/Tabla1[[#This Row],[Avance Porcentual Acumulado (Indicador)]]</f>
        <v>#DIV/0!</v>
      </c>
      <c r="R12" s="160" t="s">
        <v>239</v>
      </c>
      <c r="S12" s="168">
        <v>74588690</v>
      </c>
      <c r="T12" s="160" t="s">
        <v>188</v>
      </c>
      <c r="U12" s="165" t="s">
        <v>214</v>
      </c>
      <c r="V12" s="165">
        <f>Tabla1[[#This Row],[Avance númerico o porcentual mes enero]]</f>
        <v>0</v>
      </c>
      <c r="W12" s="165" t="s">
        <v>240</v>
      </c>
      <c r="X12" s="165">
        <v>0</v>
      </c>
      <c r="Y12" s="165"/>
      <c r="Z12" s="166" t="s">
        <v>241</v>
      </c>
      <c r="AA12" s="166">
        <v>0</v>
      </c>
      <c r="AB12" s="166" t="s">
        <v>185</v>
      </c>
      <c r="AC12" s="166" t="s">
        <v>242</v>
      </c>
      <c r="AD12" s="166">
        <v>0</v>
      </c>
      <c r="AE12" s="166" t="s">
        <v>185</v>
      </c>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row>
    <row r="13" spans="1:58" ht="150" x14ac:dyDescent="0.25">
      <c r="A13" s="154" t="s">
        <v>176</v>
      </c>
      <c r="B13" s="155" t="s">
        <v>177</v>
      </c>
      <c r="C13" s="156" t="s">
        <v>178</v>
      </c>
      <c r="D13" s="157" t="s">
        <v>179</v>
      </c>
      <c r="E13" s="158" t="s">
        <v>180</v>
      </c>
      <c r="F13" s="159" t="s">
        <v>181</v>
      </c>
      <c r="G13" s="160" t="s">
        <v>25</v>
      </c>
      <c r="H13" s="160" t="s">
        <v>182</v>
      </c>
      <c r="I13" s="160" t="s">
        <v>183</v>
      </c>
      <c r="J13" s="160" t="s">
        <v>236</v>
      </c>
      <c r="K13" s="155" t="s">
        <v>237</v>
      </c>
      <c r="L13" s="160" t="s">
        <v>185</v>
      </c>
      <c r="M13" s="160" t="s">
        <v>243</v>
      </c>
      <c r="N13" s="160">
        <v>200</v>
      </c>
      <c r="O13" s="162">
        <f>Tabla1[[#This Row],[Avance Acumulado númerico o Porcentaje de la Actividad]]/Tabla1[[#This Row],[Meta 2022
 de la Actividad ó Meta anual]]</f>
        <v>0.46</v>
      </c>
      <c r="P13" s="163">
        <v>0.25</v>
      </c>
      <c r="Q13" s="163">
        <f>Tabla1[[#This Row],[Peso Porcentual de la Actividad en relación con la Meta ]]/Tabla1[[#This Row],[Avance Porcentual Acumulado (Indicador)]]</f>
        <v>0.54347826086956519</v>
      </c>
      <c r="R13" s="160" t="s">
        <v>244</v>
      </c>
      <c r="S13" s="168"/>
      <c r="T13" s="160" t="s">
        <v>188</v>
      </c>
      <c r="U13" s="165" t="s">
        <v>214</v>
      </c>
      <c r="V13" s="165">
        <f>Tabla1[[#This Row],[Avance númerico o porcentual mes enero]]+Tabla1[[#This Row],[Avance numérico o porcentual mes febrero]]+Tabla1[[#This Row],[Avance númerico o porcentual mes marzo]]</f>
        <v>92</v>
      </c>
      <c r="W13" s="231" t="s">
        <v>185</v>
      </c>
      <c r="X13" s="165">
        <v>8</v>
      </c>
      <c r="Y13" s="165" t="s">
        <v>245</v>
      </c>
      <c r="Z13" s="166" t="s">
        <v>185</v>
      </c>
      <c r="AA13" s="166">
        <v>21</v>
      </c>
      <c r="AB13" s="166" t="s">
        <v>245</v>
      </c>
      <c r="AC13" s="166" t="s">
        <v>185</v>
      </c>
      <c r="AD13" s="166">
        <v>63</v>
      </c>
      <c r="AE13" s="166" t="s">
        <v>245</v>
      </c>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row>
    <row r="14" spans="1:58" ht="150" x14ac:dyDescent="0.25">
      <c r="A14" s="154" t="s">
        <v>176</v>
      </c>
      <c r="B14" s="155" t="s">
        <v>177</v>
      </c>
      <c r="C14" s="156" t="s">
        <v>178</v>
      </c>
      <c r="D14" s="157" t="s">
        <v>179</v>
      </c>
      <c r="E14" s="158" t="s">
        <v>180</v>
      </c>
      <c r="F14" s="159" t="s">
        <v>181</v>
      </c>
      <c r="G14" s="160" t="s">
        <v>25</v>
      </c>
      <c r="H14" s="160" t="s">
        <v>182</v>
      </c>
      <c r="I14" s="160" t="s">
        <v>183</v>
      </c>
      <c r="J14" s="160" t="s">
        <v>236</v>
      </c>
      <c r="K14" s="155" t="s">
        <v>237</v>
      </c>
      <c r="L14" s="160">
        <v>50</v>
      </c>
      <c r="M14" s="160" t="s">
        <v>246</v>
      </c>
      <c r="N14" s="167">
        <v>50</v>
      </c>
      <c r="O14" s="162">
        <f>Tabla1[[#This Row],[Avance Acumulado númerico o Porcentaje de la Actividad]]/Tabla1[[#This Row],[Meta 2022
 de la Actividad ó Meta anual]]</f>
        <v>0.28000000000000003</v>
      </c>
      <c r="P14" s="163">
        <v>0.3</v>
      </c>
      <c r="Q14" s="163">
        <f>Tabla1[[#This Row],[Peso Porcentual de la Actividad en relación con la Meta ]]/Tabla1[[#This Row],[Avance Porcentual Acumulado (Indicador)]]</f>
        <v>1.0714285714285714</v>
      </c>
      <c r="R14" s="160" t="s">
        <v>247</v>
      </c>
      <c r="S14" s="168"/>
      <c r="T14" s="160" t="s">
        <v>188</v>
      </c>
      <c r="U14" s="165" t="s">
        <v>214</v>
      </c>
      <c r="V14" s="165">
        <f>Tabla1[[#This Row],[Avance númerico o porcentual mes enero]]+Tabla1[[#This Row],[Avance numérico o porcentual mes febrero]]+Tabla1[[#This Row],[Avance númerico o porcentual mes marzo]]</f>
        <v>14</v>
      </c>
      <c r="W14" s="165" t="s">
        <v>185</v>
      </c>
      <c r="X14" s="165">
        <v>0</v>
      </c>
      <c r="Y14" s="165"/>
      <c r="Z14" s="166" t="s">
        <v>185</v>
      </c>
      <c r="AA14" s="166">
        <v>13</v>
      </c>
      <c r="AB14" s="166" t="s">
        <v>185</v>
      </c>
      <c r="AC14" s="166" t="s">
        <v>185</v>
      </c>
      <c r="AD14" s="166">
        <v>1</v>
      </c>
      <c r="AE14" s="166" t="s">
        <v>248</v>
      </c>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row>
    <row r="15" spans="1:58" ht="225" x14ac:dyDescent="0.25">
      <c r="A15" s="154" t="s">
        <v>176</v>
      </c>
      <c r="B15" s="155" t="s">
        <v>177</v>
      </c>
      <c r="C15" s="156" t="s">
        <v>178</v>
      </c>
      <c r="D15" s="157" t="s">
        <v>179</v>
      </c>
      <c r="E15" s="158" t="s">
        <v>180</v>
      </c>
      <c r="F15" s="159" t="s">
        <v>181</v>
      </c>
      <c r="G15" s="160" t="s">
        <v>25</v>
      </c>
      <c r="H15" s="160" t="s">
        <v>182</v>
      </c>
      <c r="I15" s="160" t="s">
        <v>183</v>
      </c>
      <c r="J15" s="160" t="s">
        <v>236</v>
      </c>
      <c r="K15" s="155" t="s">
        <v>237</v>
      </c>
      <c r="L15" s="160" t="s">
        <v>185</v>
      </c>
      <c r="M15" s="160" t="s">
        <v>249</v>
      </c>
      <c r="N15" s="160">
        <v>1</v>
      </c>
      <c r="O15" s="162">
        <f>Tabla1[[#This Row],[Avance Acumulado númerico o Porcentaje de la Actividad]]/Tabla1[[#This Row],[Meta 2022
 de la Actividad ó Meta anual]]</f>
        <v>0</v>
      </c>
      <c r="P15" s="163">
        <v>0.15</v>
      </c>
      <c r="Q15" s="163" t="e">
        <f>Tabla1[[#This Row],[Peso Porcentual de la Actividad en relación con la Meta ]]/Tabla1[[#This Row],[Avance Porcentual Acumulado (Indicador)]]</f>
        <v>#DIV/0!</v>
      </c>
      <c r="R15" s="160" t="s">
        <v>250</v>
      </c>
      <c r="S15" s="168"/>
      <c r="T15" s="160" t="s">
        <v>188</v>
      </c>
      <c r="U15" s="165" t="s">
        <v>214</v>
      </c>
      <c r="V15" s="165">
        <f>Tabla1[[#This Row],[Avance númerico o porcentual mes enero]]</f>
        <v>0</v>
      </c>
      <c r="W15" s="165" t="s">
        <v>251</v>
      </c>
      <c r="X15" s="165">
        <v>0</v>
      </c>
      <c r="Y15" s="165"/>
      <c r="Z15" s="166" t="s">
        <v>252</v>
      </c>
      <c r="AA15" s="166">
        <v>0</v>
      </c>
      <c r="AB15" s="166" t="s">
        <v>185</v>
      </c>
      <c r="AC15" s="166" t="s">
        <v>253</v>
      </c>
      <c r="AD15" s="166">
        <v>0</v>
      </c>
      <c r="AE15" s="166" t="s">
        <v>185</v>
      </c>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row>
    <row r="16" spans="1:58" ht="390" x14ac:dyDescent="0.25">
      <c r="A16" s="154" t="s">
        <v>176</v>
      </c>
      <c r="B16" s="155" t="s">
        <v>177</v>
      </c>
      <c r="C16" s="156" t="s">
        <v>178</v>
      </c>
      <c r="D16" s="157" t="s">
        <v>179</v>
      </c>
      <c r="E16" s="158" t="s">
        <v>180</v>
      </c>
      <c r="F16" s="159" t="s">
        <v>181</v>
      </c>
      <c r="G16" s="160" t="s">
        <v>25</v>
      </c>
      <c r="H16" s="160" t="s">
        <v>182</v>
      </c>
      <c r="I16" s="160" t="s">
        <v>183</v>
      </c>
      <c r="J16" s="160" t="s">
        <v>236</v>
      </c>
      <c r="K16" s="155" t="s">
        <v>237</v>
      </c>
      <c r="L16" s="160" t="s">
        <v>185</v>
      </c>
      <c r="M16" s="160" t="s">
        <v>254</v>
      </c>
      <c r="N16" s="160">
        <v>1</v>
      </c>
      <c r="O16" s="162">
        <f>Tabla1[[#This Row],[Avance Acumulado númerico o Porcentaje de la Actividad]]/Tabla1[[#This Row],[Meta 2022
 de la Actividad ó Meta anual]]</f>
        <v>0</v>
      </c>
      <c r="P16" s="163">
        <v>0.1</v>
      </c>
      <c r="Q16" s="163" t="e">
        <f>Tabla1[[#This Row],[Peso Porcentual de la Actividad en relación con la Meta ]]/Tabla1[[#This Row],[Avance Porcentual Acumulado (Indicador)]]</f>
        <v>#DIV/0!</v>
      </c>
      <c r="R16" s="160" t="s">
        <v>255</v>
      </c>
      <c r="S16" s="168"/>
      <c r="T16" s="160" t="s">
        <v>188</v>
      </c>
      <c r="U16" s="165" t="s">
        <v>256</v>
      </c>
      <c r="V16" s="165">
        <f>Tabla1[[#This Row],[Avance númerico o porcentual mes enero]]</f>
        <v>0</v>
      </c>
      <c r="W16" s="165" t="s">
        <v>257</v>
      </c>
      <c r="X16" s="165">
        <v>0</v>
      </c>
      <c r="Y16" s="165"/>
      <c r="Z16" s="166" t="s">
        <v>258</v>
      </c>
      <c r="AA16" s="166">
        <v>0</v>
      </c>
      <c r="AB16" s="166" t="s">
        <v>185</v>
      </c>
      <c r="AC16" s="166" t="s">
        <v>259</v>
      </c>
      <c r="AD16" s="166">
        <v>0</v>
      </c>
      <c r="AE16" s="166" t="s">
        <v>185</v>
      </c>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row>
    <row r="17" spans="1:58" ht="195" x14ac:dyDescent="0.25">
      <c r="A17" s="154" t="s">
        <v>176</v>
      </c>
      <c r="B17" s="155" t="s">
        <v>177</v>
      </c>
      <c r="C17" s="156" t="s">
        <v>178</v>
      </c>
      <c r="D17" s="157" t="s">
        <v>179</v>
      </c>
      <c r="E17" s="158" t="s">
        <v>180</v>
      </c>
      <c r="F17" s="159" t="s">
        <v>181</v>
      </c>
      <c r="G17" s="160" t="s">
        <v>25</v>
      </c>
      <c r="H17" s="160" t="s">
        <v>182</v>
      </c>
      <c r="I17" s="160" t="s">
        <v>183</v>
      </c>
      <c r="J17" s="160" t="s">
        <v>236</v>
      </c>
      <c r="K17" s="155" t="s">
        <v>237</v>
      </c>
      <c r="L17" s="160" t="s">
        <v>185</v>
      </c>
      <c r="M17" s="160" t="s">
        <v>260</v>
      </c>
      <c r="N17" s="160">
        <v>1</v>
      </c>
      <c r="O17" s="162">
        <f>Tabla1[[#This Row],[Avance Acumulado númerico o Porcentaje de la Actividad]]/Tabla1[[#This Row],[Meta 2022
 de la Actividad ó Meta anual]]</f>
        <v>0</v>
      </c>
      <c r="P17" s="163">
        <v>0.1</v>
      </c>
      <c r="Q17" s="163" t="e">
        <f>Tabla1[[#This Row],[Peso Porcentual de la Actividad en relación con la Meta ]]/Tabla1[[#This Row],[Avance Porcentual Acumulado (Indicador)]]</f>
        <v>#DIV/0!</v>
      </c>
      <c r="R17" s="160" t="s">
        <v>255</v>
      </c>
      <c r="S17" s="168"/>
      <c r="T17" s="160" t="s">
        <v>188</v>
      </c>
      <c r="U17" s="165" t="s">
        <v>214</v>
      </c>
      <c r="V17" s="165">
        <f>Tabla1[[#This Row],[Avance númerico o porcentual mes enero]]</f>
        <v>0</v>
      </c>
      <c r="W17" s="165" t="s">
        <v>257</v>
      </c>
      <c r="X17" s="165">
        <v>0</v>
      </c>
      <c r="Y17" s="165"/>
      <c r="Z17" s="166" t="s">
        <v>261</v>
      </c>
      <c r="AA17" s="166">
        <v>0</v>
      </c>
      <c r="AB17" s="166" t="s">
        <v>185</v>
      </c>
      <c r="AC17" s="166" t="s">
        <v>261</v>
      </c>
      <c r="AD17" s="166">
        <v>0</v>
      </c>
      <c r="AE17" s="166" t="s">
        <v>185</v>
      </c>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row>
    <row r="18" spans="1:58" ht="150" x14ac:dyDescent="0.25">
      <c r="A18" s="154" t="s">
        <v>176</v>
      </c>
      <c r="B18" s="155" t="s">
        <v>177</v>
      </c>
      <c r="C18" s="156" t="s">
        <v>178</v>
      </c>
      <c r="D18" s="157" t="s">
        <v>179</v>
      </c>
      <c r="E18" s="158" t="s">
        <v>180</v>
      </c>
      <c r="F18" s="159" t="s">
        <v>181</v>
      </c>
      <c r="G18" s="160" t="s">
        <v>25</v>
      </c>
      <c r="H18" s="160" t="s">
        <v>182</v>
      </c>
      <c r="I18" s="160" t="s">
        <v>183</v>
      </c>
      <c r="J18" s="160" t="s">
        <v>262</v>
      </c>
      <c r="K18" s="156" t="s">
        <v>67</v>
      </c>
      <c r="L18" s="160">
        <v>5</v>
      </c>
      <c r="M18" s="160" t="s">
        <v>263</v>
      </c>
      <c r="N18" s="167">
        <v>5</v>
      </c>
      <c r="O18" s="162">
        <f>Tabla1[[#This Row],[Avance Acumulado númerico o Porcentaje de la Actividad]]/Tabla1[[#This Row],[Meta 2022
 de la Actividad ó Meta anual]]</f>
        <v>0.4</v>
      </c>
      <c r="P18" s="163">
        <v>0.35</v>
      </c>
      <c r="Q18" s="163">
        <f>Tabla1[[#This Row],[Peso Porcentual de la Actividad en relación con la Meta ]]/Tabla1[[#This Row],[Avance Porcentual Acumulado (Indicador)]]</f>
        <v>0.87499999999999989</v>
      </c>
      <c r="R18" s="160" t="s">
        <v>264</v>
      </c>
      <c r="S18" s="169">
        <v>61338676</v>
      </c>
      <c r="T18" s="160" t="s">
        <v>265</v>
      </c>
      <c r="U18" s="165" t="s">
        <v>214</v>
      </c>
      <c r="V18" s="165">
        <f>Tabla1[[#This Row],[Avance númerico o porcentual mes enero]]+Tabla1[[#This Row],[Avance númerico o porcentual mes marzo]]</f>
        <v>2</v>
      </c>
      <c r="W18" s="165"/>
      <c r="X18" s="165"/>
      <c r="Y18" s="165"/>
      <c r="Z18" s="166" t="s">
        <v>266</v>
      </c>
      <c r="AA18" s="166">
        <v>0</v>
      </c>
      <c r="AB18" s="166" t="s">
        <v>185</v>
      </c>
      <c r="AC18" s="166" t="s">
        <v>267</v>
      </c>
      <c r="AD18" s="166">
        <v>2</v>
      </c>
      <c r="AE18" s="166" t="s">
        <v>268</v>
      </c>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row>
    <row r="19" spans="1:58" ht="150" x14ac:dyDescent="0.25">
      <c r="A19" s="154" t="s">
        <v>176</v>
      </c>
      <c r="B19" s="155" t="s">
        <v>177</v>
      </c>
      <c r="C19" s="156" t="s">
        <v>178</v>
      </c>
      <c r="D19" s="157" t="s">
        <v>179</v>
      </c>
      <c r="E19" s="158" t="s">
        <v>180</v>
      </c>
      <c r="F19" s="159" t="s">
        <v>181</v>
      </c>
      <c r="G19" s="160" t="s">
        <v>25</v>
      </c>
      <c r="H19" s="160" t="s">
        <v>182</v>
      </c>
      <c r="I19" s="160" t="s">
        <v>183</v>
      </c>
      <c r="J19" s="160" t="s">
        <v>262</v>
      </c>
      <c r="K19" s="156" t="s">
        <v>67</v>
      </c>
      <c r="L19" s="160" t="s">
        <v>185</v>
      </c>
      <c r="M19" s="160" t="s">
        <v>269</v>
      </c>
      <c r="N19" s="160">
        <v>20</v>
      </c>
      <c r="O19" s="162">
        <f>Tabla1[[#This Row],[Avance Acumulado númerico o Porcentaje de la Actividad]]/Tabla1[[#This Row],[Meta 2022
 de la Actividad ó Meta anual]]</f>
        <v>1.1000000000000001</v>
      </c>
      <c r="P19" s="163">
        <v>0.15</v>
      </c>
      <c r="Q19" s="163">
        <f>Tabla1[[#This Row],[Peso Porcentual de la Actividad en relación con la Meta ]]/Tabla1[[#This Row],[Avance Porcentual Acumulado (Indicador)]]</f>
        <v>0.13636363636363635</v>
      </c>
      <c r="R19" s="160" t="s">
        <v>270</v>
      </c>
      <c r="S19" s="169"/>
      <c r="T19" s="160" t="s">
        <v>188</v>
      </c>
      <c r="U19" s="165" t="s">
        <v>214</v>
      </c>
      <c r="V19" s="165">
        <f>Tabla1[[#This Row],[Avance númerico o porcentual mes enero]]+Tabla1[[#This Row],[Avance númerico o porcentual mes marzo]]</f>
        <v>22</v>
      </c>
      <c r="W19" s="165"/>
      <c r="X19" s="165"/>
      <c r="Y19" s="165"/>
      <c r="Z19" s="166" t="s">
        <v>271</v>
      </c>
      <c r="AA19" s="166">
        <v>0</v>
      </c>
      <c r="AB19" s="166" t="s">
        <v>272</v>
      </c>
      <c r="AC19" s="166" t="s">
        <v>273</v>
      </c>
      <c r="AD19" s="166">
        <v>22</v>
      </c>
      <c r="AE19" s="166" t="s">
        <v>274</v>
      </c>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row>
    <row r="20" spans="1:58" ht="135" x14ac:dyDescent="0.25">
      <c r="A20" s="154" t="s">
        <v>176</v>
      </c>
      <c r="B20" s="155" t="s">
        <v>177</v>
      </c>
      <c r="C20" s="156" t="s">
        <v>178</v>
      </c>
      <c r="D20" s="157" t="s">
        <v>179</v>
      </c>
      <c r="E20" s="158" t="s">
        <v>180</v>
      </c>
      <c r="F20" s="159" t="s">
        <v>181</v>
      </c>
      <c r="G20" s="160" t="s">
        <v>25</v>
      </c>
      <c r="H20" s="160" t="s">
        <v>182</v>
      </c>
      <c r="I20" s="160" t="s">
        <v>183</v>
      </c>
      <c r="J20" s="160" t="s">
        <v>262</v>
      </c>
      <c r="K20" s="156" t="s">
        <v>67</v>
      </c>
      <c r="L20" s="160" t="s">
        <v>185</v>
      </c>
      <c r="M20" s="160" t="s">
        <v>275</v>
      </c>
      <c r="N20" s="160">
        <v>5</v>
      </c>
      <c r="O20" s="162">
        <f>Tabla1[[#This Row],[Avance Acumulado númerico o Porcentaje de la Actividad]]/Tabla1[[#This Row],[Meta 2022
 de la Actividad ó Meta anual]]</f>
        <v>0.6</v>
      </c>
      <c r="P20" s="163">
        <v>0.15</v>
      </c>
      <c r="Q20" s="163">
        <f>Tabla1[[#This Row],[Peso Porcentual de la Actividad en relación con la Meta ]]/Tabla1[[#This Row],[Avance Porcentual Acumulado (Indicador)]]</f>
        <v>0.25</v>
      </c>
      <c r="R20" s="160" t="s">
        <v>276</v>
      </c>
      <c r="S20" s="169"/>
      <c r="T20" s="160" t="s">
        <v>188</v>
      </c>
      <c r="U20" s="165" t="s">
        <v>214</v>
      </c>
      <c r="V20" s="165">
        <f>Tabla1[[#This Row],[Avance númerico o porcentual mes enero]]+Tabla1[[#This Row],[Avance númerico o porcentual mes marzo]]</f>
        <v>3</v>
      </c>
      <c r="W20" s="165"/>
      <c r="X20" s="165"/>
      <c r="Y20" s="165"/>
      <c r="Z20" s="166" t="s">
        <v>277</v>
      </c>
      <c r="AA20" s="166">
        <v>0</v>
      </c>
      <c r="AB20" s="166" t="s">
        <v>278</v>
      </c>
      <c r="AC20" s="166" t="s">
        <v>279</v>
      </c>
      <c r="AD20" s="166">
        <v>3</v>
      </c>
      <c r="AE20" s="166" t="s">
        <v>280</v>
      </c>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row>
    <row r="21" spans="1:58" ht="135" x14ac:dyDescent="0.25">
      <c r="A21" s="154" t="s">
        <v>176</v>
      </c>
      <c r="B21" s="155" t="s">
        <v>177</v>
      </c>
      <c r="C21" s="156" t="s">
        <v>178</v>
      </c>
      <c r="D21" s="157" t="s">
        <v>179</v>
      </c>
      <c r="E21" s="158" t="s">
        <v>180</v>
      </c>
      <c r="F21" s="159" t="s">
        <v>181</v>
      </c>
      <c r="G21" s="160" t="s">
        <v>25</v>
      </c>
      <c r="H21" s="160" t="s">
        <v>182</v>
      </c>
      <c r="I21" s="160" t="s">
        <v>183</v>
      </c>
      <c r="J21" s="160" t="s">
        <v>262</v>
      </c>
      <c r="K21" s="156" t="s">
        <v>67</v>
      </c>
      <c r="L21" s="160" t="s">
        <v>185</v>
      </c>
      <c r="M21" s="160" t="s">
        <v>281</v>
      </c>
      <c r="N21" s="160">
        <v>1</v>
      </c>
      <c r="O21" s="162">
        <f>Tabla1[[#This Row],[Avance Acumulado númerico o Porcentaje de la Actividad]]/Tabla1[[#This Row],[Meta 2022
 de la Actividad ó Meta anual]]</f>
        <v>0</v>
      </c>
      <c r="P21" s="163">
        <v>0.15</v>
      </c>
      <c r="Q21" s="163" t="e">
        <f>Tabla1[[#This Row],[Peso Porcentual de la Actividad en relación con la Meta ]]/Tabla1[[#This Row],[Avance Porcentual Acumulado (Indicador)]]</f>
        <v>#DIV/0!</v>
      </c>
      <c r="R21" s="160" t="s">
        <v>282</v>
      </c>
      <c r="S21" s="169"/>
      <c r="T21" s="160" t="s">
        <v>188</v>
      </c>
      <c r="U21" s="165" t="s">
        <v>214</v>
      </c>
      <c r="V21" s="165">
        <f>Tabla1[[#This Row],[Avance númerico o porcentual mes enero]]</f>
        <v>0</v>
      </c>
      <c r="W21" s="165"/>
      <c r="X21" s="165"/>
      <c r="Y21" s="165"/>
      <c r="Z21" s="166" t="s">
        <v>283</v>
      </c>
      <c r="AA21" s="166">
        <v>0</v>
      </c>
      <c r="AB21" s="166" t="s">
        <v>185</v>
      </c>
      <c r="AC21" s="166" t="s">
        <v>283</v>
      </c>
      <c r="AD21" s="166">
        <v>0</v>
      </c>
      <c r="AE21" s="166" t="s">
        <v>185</v>
      </c>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row>
    <row r="22" spans="1:58" ht="135" x14ac:dyDescent="0.25">
      <c r="A22" s="154" t="s">
        <v>176</v>
      </c>
      <c r="B22" s="155" t="s">
        <v>177</v>
      </c>
      <c r="C22" s="156" t="s">
        <v>178</v>
      </c>
      <c r="D22" s="157" t="s">
        <v>179</v>
      </c>
      <c r="E22" s="158" t="s">
        <v>180</v>
      </c>
      <c r="F22" s="159" t="s">
        <v>181</v>
      </c>
      <c r="G22" s="160" t="s">
        <v>25</v>
      </c>
      <c r="H22" s="160" t="s">
        <v>182</v>
      </c>
      <c r="I22" s="160" t="s">
        <v>183</v>
      </c>
      <c r="J22" s="160" t="s">
        <v>262</v>
      </c>
      <c r="K22" s="156" t="s">
        <v>67</v>
      </c>
      <c r="L22" s="160" t="s">
        <v>185</v>
      </c>
      <c r="M22" s="160" t="s">
        <v>284</v>
      </c>
      <c r="N22" s="160">
        <v>2</v>
      </c>
      <c r="O22" s="162">
        <f>Tabla1[[#This Row],[Avance Acumulado númerico o Porcentaje de la Actividad]]/Tabla1[[#This Row],[Meta 2022
 de la Actividad ó Meta anual]]</f>
        <v>0.5</v>
      </c>
      <c r="P22" s="163">
        <v>0.1</v>
      </c>
      <c r="Q22" s="163">
        <f>Tabla1[[#This Row],[Peso Porcentual de la Actividad en relación con la Meta ]]/Tabla1[[#This Row],[Avance Porcentual Acumulado (Indicador)]]</f>
        <v>0.2</v>
      </c>
      <c r="R22" s="160" t="s">
        <v>285</v>
      </c>
      <c r="S22" s="169"/>
      <c r="T22" s="160" t="s">
        <v>188</v>
      </c>
      <c r="U22" s="165" t="s">
        <v>214</v>
      </c>
      <c r="V22" s="165">
        <f>Tabla1[[#This Row],[Avance númerico o porcentual mes enero]]+Tabla1[[#This Row],[Avance númerico o porcentual mes marzo]]</f>
        <v>1</v>
      </c>
      <c r="W22" s="165"/>
      <c r="X22" s="165"/>
      <c r="Y22" s="165"/>
      <c r="Z22" s="166" t="s">
        <v>286</v>
      </c>
      <c r="AA22" s="166">
        <v>0</v>
      </c>
      <c r="AB22" s="166" t="s">
        <v>185</v>
      </c>
      <c r="AC22" s="166" t="s">
        <v>287</v>
      </c>
      <c r="AD22" s="166">
        <v>1</v>
      </c>
      <c r="AE22" s="166" t="s">
        <v>185</v>
      </c>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row>
    <row r="23" spans="1:58" ht="135" x14ac:dyDescent="0.25">
      <c r="A23" s="154" t="s">
        <v>176</v>
      </c>
      <c r="B23" s="155" t="s">
        <v>177</v>
      </c>
      <c r="C23" s="156" t="s">
        <v>178</v>
      </c>
      <c r="D23" s="157" t="s">
        <v>179</v>
      </c>
      <c r="E23" s="158" t="s">
        <v>180</v>
      </c>
      <c r="F23" s="159" t="s">
        <v>181</v>
      </c>
      <c r="G23" s="160" t="s">
        <v>25</v>
      </c>
      <c r="H23" s="160" t="s">
        <v>182</v>
      </c>
      <c r="I23" s="160" t="s">
        <v>183</v>
      </c>
      <c r="J23" s="160" t="s">
        <v>262</v>
      </c>
      <c r="K23" s="156" t="s">
        <v>67</v>
      </c>
      <c r="L23" s="160" t="s">
        <v>185</v>
      </c>
      <c r="M23" s="160" t="s">
        <v>288</v>
      </c>
      <c r="N23" s="160">
        <v>3</v>
      </c>
      <c r="O23" s="162">
        <f>Tabla1[[#This Row],[Avance Acumulado númerico o Porcentaje de la Actividad]]/Tabla1[[#This Row],[Meta 2022
 de la Actividad ó Meta anual]]</f>
        <v>0</v>
      </c>
      <c r="P23" s="163">
        <v>0.1</v>
      </c>
      <c r="Q23" s="163" t="e">
        <f>Tabla1[[#This Row],[Peso Porcentual de la Actividad en relación con la Meta ]]/Tabla1[[#This Row],[Avance Porcentual Acumulado (Indicador)]]</f>
        <v>#DIV/0!</v>
      </c>
      <c r="R23" s="160" t="s">
        <v>289</v>
      </c>
      <c r="S23" s="169"/>
      <c r="T23" s="160" t="s">
        <v>188</v>
      </c>
      <c r="U23" s="165" t="s">
        <v>214</v>
      </c>
      <c r="V23" s="165">
        <f>Tabla1[[#This Row],[Avance númerico o porcentual mes enero]]</f>
        <v>0</v>
      </c>
      <c r="W23" s="165"/>
      <c r="X23" s="165"/>
      <c r="Y23" s="165"/>
      <c r="Z23" s="166" t="s">
        <v>290</v>
      </c>
      <c r="AA23" s="166">
        <v>0</v>
      </c>
      <c r="AB23" s="166" t="s">
        <v>185</v>
      </c>
      <c r="AC23" s="166" t="s">
        <v>283</v>
      </c>
      <c r="AD23" s="166">
        <v>0</v>
      </c>
      <c r="AE23" s="166" t="s">
        <v>185</v>
      </c>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row>
    <row r="24" spans="1:58" ht="120" x14ac:dyDescent="0.25">
      <c r="A24" s="170" t="s">
        <v>291</v>
      </c>
      <c r="B24" s="159" t="s">
        <v>292</v>
      </c>
      <c r="C24" s="171" t="s">
        <v>293</v>
      </c>
      <c r="D24" s="172" t="s">
        <v>294</v>
      </c>
      <c r="E24" s="173" t="s">
        <v>295</v>
      </c>
      <c r="F24" s="167" t="s">
        <v>296</v>
      </c>
      <c r="G24" s="160" t="s">
        <v>97</v>
      </c>
      <c r="H24" s="160" t="s">
        <v>297</v>
      </c>
      <c r="I24" s="160" t="s">
        <v>183</v>
      </c>
      <c r="J24" s="160" t="s">
        <v>298</v>
      </c>
      <c r="K24" s="172" t="s">
        <v>299</v>
      </c>
      <c r="L24" s="160" t="s">
        <v>185</v>
      </c>
      <c r="M24" s="160" t="s">
        <v>300</v>
      </c>
      <c r="N24" s="162">
        <v>1</v>
      </c>
      <c r="O24" s="162">
        <f>Tabla1[[#This Row],[Avance Acumulado númerico o Porcentaje de la Actividad]]/Tabla1[[#This Row],[Meta 2022
 de la Actividad ó Meta anual]]</f>
        <v>0</v>
      </c>
      <c r="P24" s="174">
        <v>2.5000000000000001E-3</v>
      </c>
      <c r="Q24" s="163" t="e">
        <f>Tabla1[[#This Row],[Peso Porcentual de la Actividad en relación con la Meta ]]/Tabla1[[#This Row],[Avance Porcentual Acumulado (Indicador)]]</f>
        <v>#DIV/0!</v>
      </c>
      <c r="R24" s="160" t="s">
        <v>301</v>
      </c>
      <c r="S24" s="175"/>
      <c r="T24" s="160" t="s">
        <v>188</v>
      </c>
      <c r="U24" s="165" t="s">
        <v>256</v>
      </c>
      <c r="V24" s="165">
        <f>Tabla1[[#This Row],[Avance númerico o porcentual mes enero]]</f>
        <v>0</v>
      </c>
      <c r="W24" s="165"/>
      <c r="X24" s="165"/>
      <c r="Y24" s="165"/>
      <c r="Z24" s="176"/>
      <c r="AA24" s="176"/>
      <c r="AB24" s="176"/>
      <c r="AC24" s="166" t="s">
        <v>302</v>
      </c>
      <c r="AD24" s="166">
        <v>0</v>
      </c>
      <c r="AE24" s="166"/>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row>
    <row r="25" spans="1:58" ht="180" x14ac:dyDescent="0.25">
      <c r="A25" s="154" t="s">
        <v>176</v>
      </c>
      <c r="B25" s="155" t="s">
        <v>177</v>
      </c>
      <c r="C25" s="156" t="s">
        <v>178</v>
      </c>
      <c r="D25" s="157" t="s">
        <v>179</v>
      </c>
      <c r="E25" s="158" t="s">
        <v>180</v>
      </c>
      <c r="F25" s="159" t="s">
        <v>181</v>
      </c>
      <c r="G25" s="160" t="s">
        <v>25</v>
      </c>
      <c r="H25" s="160" t="s">
        <v>182</v>
      </c>
      <c r="I25" s="160" t="s">
        <v>303</v>
      </c>
      <c r="J25" s="160" t="s">
        <v>303</v>
      </c>
      <c r="K25" s="177" t="s">
        <v>68</v>
      </c>
      <c r="L25" s="160" t="s">
        <v>185</v>
      </c>
      <c r="M25" s="160" t="s">
        <v>304</v>
      </c>
      <c r="N25" s="160">
        <v>1</v>
      </c>
      <c r="O25" s="162">
        <f>Tabla1[[#This Row],[Avance Acumulado númerico o Porcentaje de la Actividad]]/Tabla1[[#This Row],[Meta 2022
 de la Actividad ó Meta anual]]</f>
        <v>0.27</v>
      </c>
      <c r="P25" s="163">
        <v>0.2</v>
      </c>
      <c r="Q25" s="163">
        <f>Tabla1[[#This Row],[Peso Porcentual de la Actividad en relación con la Meta ]]/Tabla1[[#This Row],[Avance Porcentual Acumulado (Indicador)]]</f>
        <v>0.7407407407407407</v>
      </c>
      <c r="R25" s="160" t="s">
        <v>305</v>
      </c>
      <c r="S25" s="178">
        <v>57409000</v>
      </c>
      <c r="T25" s="160" t="s">
        <v>188</v>
      </c>
      <c r="U25" s="165" t="s">
        <v>306</v>
      </c>
      <c r="V25" s="179">
        <f>Tabla1[[#This Row],[Avance númerico o porcentual mes marzo]]</f>
        <v>0.27</v>
      </c>
      <c r="W25" s="165" t="s">
        <v>307</v>
      </c>
      <c r="X25" s="165">
        <v>0</v>
      </c>
      <c r="Y25" s="165"/>
      <c r="Z25" s="166" t="s">
        <v>308</v>
      </c>
      <c r="AA25" s="180">
        <v>0</v>
      </c>
      <c r="AB25" s="181" t="s">
        <v>309</v>
      </c>
      <c r="AC25" s="166" t="s">
        <v>310</v>
      </c>
      <c r="AD25" s="180">
        <v>0.27</v>
      </c>
      <c r="AE25" s="181" t="s">
        <v>309</v>
      </c>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row>
    <row r="26" spans="1:58" ht="165" x14ac:dyDescent="0.25">
      <c r="A26" s="154" t="s">
        <v>176</v>
      </c>
      <c r="B26" s="155" t="s">
        <v>177</v>
      </c>
      <c r="C26" s="156" t="s">
        <v>178</v>
      </c>
      <c r="D26" s="157" t="s">
        <v>179</v>
      </c>
      <c r="E26" s="158" t="s">
        <v>180</v>
      </c>
      <c r="F26" s="159" t="s">
        <v>181</v>
      </c>
      <c r="G26" s="160" t="s">
        <v>25</v>
      </c>
      <c r="H26" s="160" t="s">
        <v>182</v>
      </c>
      <c r="I26" s="160" t="s">
        <v>303</v>
      </c>
      <c r="J26" s="160" t="s">
        <v>303</v>
      </c>
      <c r="K26" s="177" t="s">
        <v>68</v>
      </c>
      <c r="L26" s="160" t="s">
        <v>185</v>
      </c>
      <c r="M26" s="160" t="s">
        <v>311</v>
      </c>
      <c r="N26" s="160">
        <v>1</v>
      </c>
      <c r="O26" s="162">
        <f>Tabla1[[#This Row],[Avance Acumulado númerico o Porcentaje de la Actividad]]/Tabla1[[#This Row],[Meta 2022
 de la Actividad ó Meta anual]]</f>
        <v>1</v>
      </c>
      <c r="P26" s="163">
        <v>0.15</v>
      </c>
      <c r="Q26" s="163">
        <f>Tabla1[[#This Row],[Peso Porcentual de la Actividad en relación con la Meta ]]/Tabla1[[#This Row],[Avance Porcentual Acumulado (Indicador)]]</f>
        <v>0.15</v>
      </c>
      <c r="R26" s="160" t="s">
        <v>312</v>
      </c>
      <c r="S26" s="178"/>
      <c r="T26" s="160" t="s">
        <v>195</v>
      </c>
      <c r="U26" s="165" t="s">
        <v>195</v>
      </c>
      <c r="V26" s="165">
        <f>Tabla1[[#This Row],[Avance númerico o porcentual mes enero]]</f>
        <v>1</v>
      </c>
      <c r="W26" s="165" t="s">
        <v>313</v>
      </c>
      <c r="X26" s="165">
        <v>1</v>
      </c>
      <c r="Y26" s="165" t="s">
        <v>314</v>
      </c>
      <c r="Z26" s="166" t="s">
        <v>198</v>
      </c>
      <c r="AA26" s="166">
        <v>0</v>
      </c>
      <c r="AB26" s="166" t="s">
        <v>185</v>
      </c>
      <c r="AC26" s="166" t="s">
        <v>198</v>
      </c>
      <c r="AD26" s="166">
        <v>0</v>
      </c>
      <c r="AE26" s="166" t="s">
        <v>185</v>
      </c>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row>
    <row r="27" spans="1:58" ht="390" x14ac:dyDescent="0.25">
      <c r="A27" s="154" t="s">
        <v>176</v>
      </c>
      <c r="B27" s="155" t="s">
        <v>177</v>
      </c>
      <c r="C27" s="156" t="s">
        <v>178</v>
      </c>
      <c r="D27" s="157" t="s">
        <v>179</v>
      </c>
      <c r="E27" s="158" t="s">
        <v>180</v>
      </c>
      <c r="F27" s="159" t="s">
        <v>181</v>
      </c>
      <c r="G27" s="160" t="s">
        <v>25</v>
      </c>
      <c r="H27" s="160" t="s">
        <v>182</v>
      </c>
      <c r="I27" s="160" t="s">
        <v>303</v>
      </c>
      <c r="J27" s="160" t="s">
        <v>303</v>
      </c>
      <c r="K27" s="177" t="s">
        <v>68</v>
      </c>
      <c r="L27" s="160">
        <v>79</v>
      </c>
      <c r="M27" s="160" t="s">
        <v>315</v>
      </c>
      <c r="N27" s="167">
        <v>20</v>
      </c>
      <c r="O27" s="162">
        <f>Tabla1[[#This Row],[Avance Acumulado númerico o Porcentaje de la Actividad]]/Tabla1[[#This Row],[Meta 2022
 de la Actividad ó Meta anual]]</f>
        <v>0.3</v>
      </c>
      <c r="P27" s="163">
        <v>0.65</v>
      </c>
      <c r="Q27" s="163">
        <f>Tabla1[[#This Row],[Peso Porcentual de la Actividad en relación con la Meta ]]/Tabla1[[#This Row],[Avance Porcentual Acumulado (Indicador)]]</f>
        <v>2.166666666666667</v>
      </c>
      <c r="R27" s="160" t="s">
        <v>316</v>
      </c>
      <c r="S27" s="178"/>
      <c r="T27" s="160" t="s">
        <v>188</v>
      </c>
      <c r="U27" s="165" t="s">
        <v>306</v>
      </c>
      <c r="V27" s="165">
        <f>Tabla1[[#This Row],[Avance númerico o porcentual mes enero]]+Tabla1[[#This Row],[Avance numérico o porcentual mes febrero]]+Tabla1[[#This Row],[Avance númerico o porcentual mes marzo]]</f>
        <v>6</v>
      </c>
      <c r="W27" s="165" t="s">
        <v>317</v>
      </c>
      <c r="X27" s="165">
        <v>2</v>
      </c>
      <c r="Y27" s="165" t="s">
        <v>318</v>
      </c>
      <c r="Z27" s="166" t="s">
        <v>319</v>
      </c>
      <c r="AA27" s="166">
        <v>2</v>
      </c>
      <c r="AB27" s="166" t="s">
        <v>320</v>
      </c>
      <c r="AC27" s="166" t="s">
        <v>321</v>
      </c>
      <c r="AD27" s="166">
        <v>2</v>
      </c>
      <c r="AE27" s="160" t="s">
        <v>322</v>
      </c>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row>
    <row r="28" spans="1:58" ht="120" x14ac:dyDescent="0.25">
      <c r="A28" s="170" t="s">
        <v>291</v>
      </c>
      <c r="B28" s="159" t="s">
        <v>292</v>
      </c>
      <c r="C28" s="171" t="s">
        <v>293</v>
      </c>
      <c r="D28" s="172" t="s">
        <v>294</v>
      </c>
      <c r="E28" s="173" t="s">
        <v>295</v>
      </c>
      <c r="F28" s="167" t="s">
        <v>296</v>
      </c>
      <c r="G28" s="160" t="s">
        <v>97</v>
      </c>
      <c r="H28" s="160" t="s">
        <v>297</v>
      </c>
      <c r="I28" s="160" t="s">
        <v>303</v>
      </c>
      <c r="J28" s="160" t="s">
        <v>303</v>
      </c>
      <c r="K28" s="172" t="s">
        <v>299</v>
      </c>
      <c r="L28" s="160" t="s">
        <v>185</v>
      </c>
      <c r="M28" s="160" t="s">
        <v>323</v>
      </c>
      <c r="N28" s="162">
        <v>1</v>
      </c>
      <c r="O28" s="162">
        <f>Tabla1[[#This Row],[Avance Acumulado númerico o Porcentaje de la Actividad]]/Tabla1[[#This Row],[Meta 2022
 de la Actividad ó Meta anual]]</f>
        <v>0.5</v>
      </c>
      <c r="P28" s="174">
        <v>2.5000000000000001E-3</v>
      </c>
      <c r="Q28" s="163">
        <f>Tabla1[[#This Row],[Peso Porcentual de la Actividad en relación con la Meta ]]/Tabla1[[#This Row],[Avance Porcentual Acumulado (Indicador)]]</f>
        <v>5.0000000000000001E-3</v>
      </c>
      <c r="R28" s="160" t="s">
        <v>301</v>
      </c>
      <c r="S28" s="175"/>
      <c r="T28" s="160" t="s">
        <v>188</v>
      </c>
      <c r="U28" s="165" t="s">
        <v>256</v>
      </c>
      <c r="V28" s="182">
        <f>Tabla1[[#This Row],[Avance númerico o porcentual mes marzo]]</f>
        <v>0.5</v>
      </c>
      <c r="W28" s="165" t="s">
        <v>185</v>
      </c>
      <c r="X28" s="165">
        <v>0</v>
      </c>
      <c r="Y28" s="165" t="s">
        <v>185</v>
      </c>
      <c r="Z28" s="166" t="s">
        <v>185</v>
      </c>
      <c r="AA28" s="166">
        <v>0</v>
      </c>
      <c r="AB28" s="166" t="s">
        <v>185</v>
      </c>
      <c r="AC28" s="166" t="s">
        <v>324</v>
      </c>
      <c r="AD28" s="183">
        <v>0.5</v>
      </c>
      <c r="AE28" s="166" t="s">
        <v>325</v>
      </c>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row>
    <row r="29" spans="1:58" ht="135" x14ac:dyDescent="0.25">
      <c r="A29" s="154" t="s">
        <v>176</v>
      </c>
      <c r="B29" s="155" t="s">
        <v>177</v>
      </c>
      <c r="C29" s="156" t="s">
        <v>178</v>
      </c>
      <c r="D29" s="157" t="s">
        <v>179</v>
      </c>
      <c r="E29" s="155" t="s">
        <v>326</v>
      </c>
      <c r="F29" s="159" t="s">
        <v>181</v>
      </c>
      <c r="G29" s="160" t="s">
        <v>327</v>
      </c>
      <c r="H29" s="160" t="s">
        <v>328</v>
      </c>
      <c r="I29" s="160" t="s">
        <v>183</v>
      </c>
      <c r="J29" s="160" t="s">
        <v>184</v>
      </c>
      <c r="K29" s="184" t="s">
        <v>74</v>
      </c>
      <c r="L29" s="160" t="s">
        <v>185</v>
      </c>
      <c r="M29" s="160" t="s">
        <v>329</v>
      </c>
      <c r="N29" s="160">
        <v>2</v>
      </c>
      <c r="O29" s="162">
        <f>Tabla1[[#This Row],[Avance Acumulado númerico o Porcentaje de la Actividad]]/Tabla1[[#This Row],[Meta 2022
 de la Actividad ó Meta anual]]</f>
        <v>0</v>
      </c>
      <c r="P29" s="163">
        <v>0.1</v>
      </c>
      <c r="Q29" s="163" t="e">
        <f>Tabla1[[#This Row],[Peso Porcentual de la Actividad en relación con la Meta ]]/Tabla1[[#This Row],[Avance Porcentual Acumulado (Indicador)]]</f>
        <v>#DIV/0!</v>
      </c>
      <c r="R29" s="160" t="s">
        <v>330</v>
      </c>
      <c r="S29" s="185">
        <v>20000000</v>
      </c>
      <c r="T29" s="160" t="s">
        <v>208</v>
      </c>
      <c r="U29" s="165" t="s">
        <v>214</v>
      </c>
      <c r="V29" s="165">
        <f>Tabla1[[#This Row],[Avance númerico o porcentual mes enero]]</f>
        <v>0</v>
      </c>
      <c r="W29" s="165" t="s">
        <v>190</v>
      </c>
      <c r="X29" s="165">
        <v>0</v>
      </c>
      <c r="Y29" s="165" t="s">
        <v>185</v>
      </c>
      <c r="Z29" s="166" t="s">
        <v>185</v>
      </c>
      <c r="AA29" s="166">
        <v>0</v>
      </c>
      <c r="AB29" s="166" t="s">
        <v>185</v>
      </c>
      <c r="AC29" s="166" t="s">
        <v>185</v>
      </c>
      <c r="AD29" s="166">
        <v>0</v>
      </c>
      <c r="AE29" s="166" t="s">
        <v>185</v>
      </c>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row>
    <row r="30" spans="1:58" ht="135" x14ac:dyDescent="0.25">
      <c r="A30" s="154" t="s">
        <v>176</v>
      </c>
      <c r="B30" s="155" t="s">
        <v>177</v>
      </c>
      <c r="C30" s="156" t="s">
        <v>178</v>
      </c>
      <c r="D30" s="157" t="s">
        <v>179</v>
      </c>
      <c r="E30" s="155" t="s">
        <v>326</v>
      </c>
      <c r="F30" s="159" t="s">
        <v>181</v>
      </c>
      <c r="G30" s="160" t="s">
        <v>327</v>
      </c>
      <c r="H30" s="160" t="s">
        <v>328</v>
      </c>
      <c r="I30" s="160" t="s">
        <v>183</v>
      </c>
      <c r="J30" s="160" t="s">
        <v>184</v>
      </c>
      <c r="K30" s="184" t="s">
        <v>74</v>
      </c>
      <c r="L30" s="160">
        <v>2400</v>
      </c>
      <c r="M30" s="160" t="s">
        <v>331</v>
      </c>
      <c r="N30" s="167">
        <v>600</v>
      </c>
      <c r="O30" s="162">
        <f>Tabla1[[#This Row],[Avance Acumulado númerico o Porcentaje de la Actividad]]/Tabla1[[#This Row],[Meta 2022
 de la Actividad ó Meta anual]]</f>
        <v>0.32166666666666666</v>
      </c>
      <c r="P30" s="163">
        <v>0.55000000000000004</v>
      </c>
      <c r="Q30" s="163">
        <f>Tabla1[[#This Row],[Peso Porcentual de la Actividad en relación con la Meta ]]/Tabla1[[#This Row],[Avance Porcentual Acumulado (Indicador)]]</f>
        <v>1.7098445595854925</v>
      </c>
      <c r="R30" s="160" t="s">
        <v>332</v>
      </c>
      <c r="S30" s="185"/>
      <c r="T30" s="160" t="s">
        <v>188</v>
      </c>
      <c r="U30" s="165" t="s">
        <v>214</v>
      </c>
      <c r="V30" s="165">
        <f>Tabla1[[#This Row],[Avance númerico o porcentual mes enero]]+Tabla1[[#This Row],[Avance numérico o porcentual mes febrero]]+Tabla1[[#This Row],[Avance númerico o porcentual mes marzo]]</f>
        <v>193</v>
      </c>
      <c r="W30" s="165" t="s">
        <v>190</v>
      </c>
      <c r="X30" s="165">
        <v>0</v>
      </c>
      <c r="Y30" s="165" t="s">
        <v>185</v>
      </c>
      <c r="Z30" s="166" t="s">
        <v>333</v>
      </c>
      <c r="AA30" s="166">
        <v>100</v>
      </c>
      <c r="AB30" s="166" t="s">
        <v>185</v>
      </c>
      <c r="AC30" s="166" t="s">
        <v>334</v>
      </c>
      <c r="AD30" s="166">
        <v>93</v>
      </c>
      <c r="AE30" s="166" t="s">
        <v>185</v>
      </c>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5"/>
      <c r="BC30" s="165"/>
      <c r="BD30" s="165"/>
      <c r="BE30" s="165"/>
      <c r="BF30" s="165"/>
    </row>
    <row r="31" spans="1:58" ht="135" x14ac:dyDescent="0.25">
      <c r="A31" s="154" t="s">
        <v>176</v>
      </c>
      <c r="B31" s="155" t="s">
        <v>177</v>
      </c>
      <c r="C31" s="156" t="s">
        <v>178</v>
      </c>
      <c r="D31" s="157" t="s">
        <v>179</v>
      </c>
      <c r="E31" s="155" t="s">
        <v>326</v>
      </c>
      <c r="F31" s="159" t="s">
        <v>181</v>
      </c>
      <c r="G31" s="160" t="s">
        <v>327</v>
      </c>
      <c r="H31" s="160" t="s">
        <v>328</v>
      </c>
      <c r="I31" s="160" t="s">
        <v>183</v>
      </c>
      <c r="J31" s="160" t="s">
        <v>184</v>
      </c>
      <c r="K31" s="184" t="s">
        <v>74</v>
      </c>
      <c r="L31" s="160" t="s">
        <v>185</v>
      </c>
      <c r="M31" s="160" t="s">
        <v>335</v>
      </c>
      <c r="N31" s="160">
        <v>1000</v>
      </c>
      <c r="O31" s="162">
        <f>Tabla1[[#This Row],[Avance Acumulado númerico o Porcentaje de la Actividad]]/Tabla1[[#This Row],[Meta 2022
 de la Actividad ó Meta anual]]</f>
        <v>0</v>
      </c>
      <c r="P31" s="163">
        <v>0.35</v>
      </c>
      <c r="Q31" s="163" t="e">
        <f>Tabla1[[#This Row],[Peso Porcentual de la Actividad en relación con la Meta ]]/Tabla1[[#This Row],[Avance Porcentual Acumulado (Indicador)]]</f>
        <v>#DIV/0!</v>
      </c>
      <c r="R31" s="160" t="s">
        <v>336</v>
      </c>
      <c r="S31" s="185"/>
      <c r="T31" s="160" t="s">
        <v>213</v>
      </c>
      <c r="U31" s="165" t="s">
        <v>214</v>
      </c>
      <c r="V31" s="165">
        <f>Tabla1[[#This Row],[Avance númerico o porcentual mes enero]]</f>
        <v>0</v>
      </c>
      <c r="W31" s="165" t="s">
        <v>215</v>
      </c>
      <c r="X31" s="165">
        <v>0</v>
      </c>
      <c r="Y31" s="165" t="s">
        <v>185</v>
      </c>
      <c r="Z31" s="166" t="s">
        <v>185</v>
      </c>
      <c r="AA31" s="166">
        <v>0</v>
      </c>
      <c r="AB31" s="166" t="s">
        <v>185</v>
      </c>
      <c r="AC31" s="166" t="s">
        <v>185</v>
      </c>
      <c r="AD31" s="166">
        <v>0</v>
      </c>
      <c r="AE31" s="166" t="s">
        <v>185</v>
      </c>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row>
    <row r="32" spans="1:58" ht="255" x14ac:dyDescent="0.25">
      <c r="A32" s="154" t="s">
        <v>176</v>
      </c>
      <c r="B32" s="155" t="s">
        <v>177</v>
      </c>
      <c r="C32" s="156" t="s">
        <v>178</v>
      </c>
      <c r="D32" s="157" t="s">
        <v>179</v>
      </c>
      <c r="E32" s="155" t="s">
        <v>326</v>
      </c>
      <c r="F32" s="159" t="s">
        <v>181</v>
      </c>
      <c r="G32" s="160" t="s">
        <v>327</v>
      </c>
      <c r="H32" s="160" t="s">
        <v>328</v>
      </c>
      <c r="I32" s="160" t="s">
        <v>337</v>
      </c>
      <c r="J32" s="160" t="s">
        <v>337</v>
      </c>
      <c r="K32" s="167" t="s">
        <v>80</v>
      </c>
      <c r="L32" s="160" t="s">
        <v>185</v>
      </c>
      <c r="M32" s="160" t="s">
        <v>338</v>
      </c>
      <c r="N32" s="160">
        <v>1</v>
      </c>
      <c r="O32" s="162">
        <f>Tabla1[[#This Row],[Avance Acumulado númerico o Porcentaje de la Actividad]]/Tabla1[[#This Row],[Meta 2022
 de la Actividad ó Meta anual]]</f>
        <v>1</v>
      </c>
      <c r="P32" s="163">
        <v>0.15</v>
      </c>
      <c r="Q32" s="163">
        <f>Tabla1[[#This Row],[Peso Porcentual de la Actividad en relación con la Meta ]]/Tabla1[[#This Row],[Avance Porcentual Acumulado (Indicador)]]</f>
        <v>0.15</v>
      </c>
      <c r="R32" s="160" t="s">
        <v>339</v>
      </c>
      <c r="S32" s="186">
        <v>0</v>
      </c>
      <c r="T32" s="160" t="s">
        <v>195</v>
      </c>
      <c r="U32" s="165" t="s">
        <v>195</v>
      </c>
      <c r="V32" s="165">
        <f>Tabla1[[#This Row],[Avance númerico o porcentual mes enero]]</f>
        <v>1</v>
      </c>
      <c r="W32" s="165" t="s">
        <v>340</v>
      </c>
      <c r="X32" s="165">
        <v>1</v>
      </c>
      <c r="Y32" s="165" t="s">
        <v>341</v>
      </c>
      <c r="Z32" s="166" t="s">
        <v>198</v>
      </c>
      <c r="AA32" s="166">
        <v>0</v>
      </c>
      <c r="AB32" s="166" t="s">
        <v>185</v>
      </c>
      <c r="AC32" s="166" t="s">
        <v>198</v>
      </c>
      <c r="AD32" s="166">
        <v>0</v>
      </c>
      <c r="AE32" s="166" t="s">
        <v>185</v>
      </c>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5"/>
      <c r="BC32" s="165"/>
      <c r="BD32" s="165"/>
      <c r="BE32" s="165"/>
      <c r="BF32" s="165"/>
    </row>
    <row r="33" spans="1:58" ht="409.5" x14ac:dyDescent="0.25">
      <c r="A33" s="154" t="s">
        <v>176</v>
      </c>
      <c r="B33" s="155" t="s">
        <v>177</v>
      </c>
      <c r="C33" s="156" t="s">
        <v>178</v>
      </c>
      <c r="D33" s="157" t="s">
        <v>179</v>
      </c>
      <c r="E33" s="155" t="s">
        <v>326</v>
      </c>
      <c r="F33" s="159" t="s">
        <v>181</v>
      </c>
      <c r="G33" s="160" t="s">
        <v>327</v>
      </c>
      <c r="H33" s="160" t="s">
        <v>328</v>
      </c>
      <c r="I33" s="160" t="s">
        <v>337</v>
      </c>
      <c r="J33" s="160" t="s">
        <v>337</v>
      </c>
      <c r="K33" s="167" t="s">
        <v>80</v>
      </c>
      <c r="L33" s="160">
        <v>300</v>
      </c>
      <c r="M33" s="160" t="s">
        <v>342</v>
      </c>
      <c r="N33" s="167">
        <v>90</v>
      </c>
      <c r="O33" s="162">
        <f>Tabla1[[#This Row],[Avance Acumulado númerico o Porcentaje de la Actividad]]/Tabla1[[#This Row],[Meta 2022
 de la Actividad ó Meta anual]]</f>
        <v>0.12222222222222222</v>
      </c>
      <c r="P33" s="163">
        <v>0.85</v>
      </c>
      <c r="Q33" s="163">
        <f>Tabla1[[#This Row],[Peso Porcentual de la Actividad en relación con la Meta ]]/Tabla1[[#This Row],[Avance Porcentual Acumulado (Indicador)]]</f>
        <v>6.954545454545455</v>
      </c>
      <c r="R33" s="160" t="s">
        <v>343</v>
      </c>
      <c r="S33" s="186"/>
      <c r="T33" s="160" t="s">
        <v>188</v>
      </c>
      <c r="U33" s="165" t="s">
        <v>201</v>
      </c>
      <c r="V33" s="165">
        <f>Tabla1[[#This Row],[Avance númerico o porcentual mes enero]]+Tabla1[[#This Row],[Avance numérico o porcentual mes febrero]]+Tabla1[[#This Row],[Avance númerico o porcentual mes marzo]]</f>
        <v>11</v>
      </c>
      <c r="W33" s="165" t="s">
        <v>344</v>
      </c>
      <c r="X33" s="165">
        <v>1</v>
      </c>
      <c r="Y33" s="165" t="s">
        <v>345</v>
      </c>
      <c r="Z33" s="166" t="s">
        <v>346</v>
      </c>
      <c r="AA33" s="166">
        <v>1</v>
      </c>
      <c r="AB33" s="166" t="s">
        <v>347</v>
      </c>
      <c r="AC33" s="166" t="s">
        <v>348</v>
      </c>
      <c r="AD33" s="166">
        <v>9</v>
      </c>
      <c r="AE33" s="166" t="s">
        <v>349</v>
      </c>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5"/>
      <c r="BC33" s="165"/>
      <c r="BD33" s="165"/>
      <c r="BE33" s="165"/>
      <c r="BF33" s="165"/>
    </row>
    <row r="34" spans="1:58" ht="270" x14ac:dyDescent="0.25">
      <c r="A34" s="154" t="s">
        <v>176</v>
      </c>
      <c r="B34" s="155" t="s">
        <v>177</v>
      </c>
      <c r="C34" s="156" t="s">
        <v>178</v>
      </c>
      <c r="D34" s="157" t="s">
        <v>179</v>
      </c>
      <c r="E34" s="155" t="s">
        <v>326</v>
      </c>
      <c r="F34" s="159" t="s">
        <v>181</v>
      </c>
      <c r="G34" s="160" t="s">
        <v>327</v>
      </c>
      <c r="H34" s="160" t="s">
        <v>328</v>
      </c>
      <c r="I34" s="160" t="s">
        <v>337</v>
      </c>
      <c r="J34" s="160" t="s">
        <v>337</v>
      </c>
      <c r="K34" s="187" t="s">
        <v>81</v>
      </c>
      <c r="L34" s="160" t="s">
        <v>185</v>
      </c>
      <c r="M34" s="160" t="s">
        <v>350</v>
      </c>
      <c r="N34" s="160">
        <v>4</v>
      </c>
      <c r="O34" s="162">
        <f>Tabla1[[#This Row],[Avance Acumulado númerico o Porcentaje de la Actividad]]/Tabla1[[#This Row],[Meta 2022
 de la Actividad ó Meta anual]]</f>
        <v>0.75</v>
      </c>
      <c r="P34" s="163">
        <v>0.15</v>
      </c>
      <c r="Q34" s="163">
        <f>Tabla1[[#This Row],[Peso Porcentual de la Actividad en relación con la Meta ]]/Tabla1[[#This Row],[Avance Porcentual Acumulado (Indicador)]]</f>
        <v>0.19999999999999998</v>
      </c>
      <c r="R34" s="160" t="s">
        <v>351</v>
      </c>
      <c r="S34" s="188">
        <v>85251969</v>
      </c>
      <c r="T34" s="160" t="s">
        <v>195</v>
      </c>
      <c r="U34" s="165" t="s">
        <v>201</v>
      </c>
      <c r="V34" s="165">
        <f>Tabla1[[#This Row],[Avance númerico o porcentual mes enero]]+Tabla1[[#This Row],[Avance numérico o porcentual mes febrero]]+Tabla1[[#This Row],[Avance númerico o porcentual mes marzo]]</f>
        <v>3</v>
      </c>
      <c r="W34" s="165" t="s">
        <v>352</v>
      </c>
      <c r="X34" s="165">
        <v>1</v>
      </c>
      <c r="Y34" s="165" t="s">
        <v>353</v>
      </c>
      <c r="Z34" s="166" t="s">
        <v>354</v>
      </c>
      <c r="AA34" s="166">
        <v>1</v>
      </c>
      <c r="AB34" s="166" t="s">
        <v>347</v>
      </c>
      <c r="AC34" s="166" t="s">
        <v>355</v>
      </c>
      <c r="AD34" s="166">
        <v>1</v>
      </c>
      <c r="AE34" s="166" t="s">
        <v>356</v>
      </c>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row>
    <row r="35" spans="1:58" ht="135" x14ac:dyDescent="0.25">
      <c r="A35" s="154" t="s">
        <v>176</v>
      </c>
      <c r="B35" s="155" t="s">
        <v>177</v>
      </c>
      <c r="C35" s="156" t="s">
        <v>178</v>
      </c>
      <c r="D35" s="157" t="s">
        <v>179</v>
      </c>
      <c r="E35" s="155" t="s">
        <v>326</v>
      </c>
      <c r="F35" s="159" t="s">
        <v>181</v>
      </c>
      <c r="G35" s="160" t="s">
        <v>327</v>
      </c>
      <c r="H35" s="160" t="s">
        <v>328</v>
      </c>
      <c r="I35" s="160" t="s">
        <v>337</v>
      </c>
      <c r="J35" s="160" t="s">
        <v>337</v>
      </c>
      <c r="K35" s="187" t="s">
        <v>81</v>
      </c>
      <c r="L35" s="160">
        <v>3200</v>
      </c>
      <c r="M35" s="160" t="s">
        <v>357</v>
      </c>
      <c r="N35" s="167">
        <v>800</v>
      </c>
      <c r="O35" s="162">
        <f>Tabla1[[#This Row],[Avance Acumulado númerico o Porcentaje de la Actividad]]/Tabla1[[#This Row],[Meta 2022
 de la Actividad ó Meta anual]]</f>
        <v>0.20250000000000001</v>
      </c>
      <c r="P35" s="163">
        <v>0.7</v>
      </c>
      <c r="Q35" s="163">
        <f>Tabla1[[#This Row],[Peso Porcentual de la Actividad en relación con la Meta ]]/Tabla1[[#This Row],[Avance Porcentual Acumulado (Indicador)]]</f>
        <v>3.4567901234567895</v>
      </c>
      <c r="R35" s="160" t="s">
        <v>358</v>
      </c>
      <c r="S35" s="188"/>
      <c r="T35" s="160" t="s">
        <v>195</v>
      </c>
      <c r="U35" s="165" t="s">
        <v>201</v>
      </c>
      <c r="V35" s="165">
        <f>Tabla1[[#This Row],[Avance númerico o porcentual mes enero]]+Tabla1[[#This Row],[Avance numérico o porcentual mes febrero]]+Tabla1[[#This Row],[Avance númerico o porcentual mes marzo]]</f>
        <v>162</v>
      </c>
      <c r="W35" s="165" t="s">
        <v>359</v>
      </c>
      <c r="X35" s="165">
        <v>8</v>
      </c>
      <c r="Y35" s="165" t="s">
        <v>360</v>
      </c>
      <c r="Z35" s="166" t="s">
        <v>361</v>
      </c>
      <c r="AA35" s="166">
        <v>70</v>
      </c>
      <c r="AB35" s="166" t="s">
        <v>360</v>
      </c>
      <c r="AC35" s="166" t="s">
        <v>362</v>
      </c>
      <c r="AD35" s="166">
        <v>84</v>
      </c>
      <c r="AE35" s="166" t="s">
        <v>360</v>
      </c>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165"/>
      <c r="BE35" s="165"/>
      <c r="BF35" s="165"/>
    </row>
    <row r="36" spans="1:58" ht="225" x14ac:dyDescent="0.25">
      <c r="A36" s="154" t="s">
        <v>176</v>
      </c>
      <c r="B36" s="155" t="s">
        <v>177</v>
      </c>
      <c r="C36" s="156" t="s">
        <v>178</v>
      </c>
      <c r="D36" s="157" t="s">
        <v>179</v>
      </c>
      <c r="E36" s="155" t="s">
        <v>326</v>
      </c>
      <c r="F36" s="159" t="s">
        <v>181</v>
      </c>
      <c r="G36" s="160" t="s">
        <v>327</v>
      </c>
      <c r="H36" s="160" t="s">
        <v>328</v>
      </c>
      <c r="I36" s="160" t="s">
        <v>337</v>
      </c>
      <c r="J36" s="160" t="s">
        <v>337</v>
      </c>
      <c r="K36" s="187" t="s">
        <v>81</v>
      </c>
      <c r="L36" s="160" t="s">
        <v>185</v>
      </c>
      <c r="M36" s="160" t="s">
        <v>363</v>
      </c>
      <c r="N36" s="160">
        <v>11</v>
      </c>
      <c r="O36" s="162">
        <f>Tabla1[[#This Row],[Avance Acumulado númerico o Porcentaje de la Actividad]]/Tabla1[[#This Row],[Meta 2022
 de la Actividad ó Meta anual]]</f>
        <v>0.27272727272727271</v>
      </c>
      <c r="P36" s="163">
        <v>0.15</v>
      </c>
      <c r="Q36" s="163">
        <f>Tabla1[[#This Row],[Peso Porcentual de la Actividad en relación con la Meta ]]/Tabla1[[#This Row],[Avance Porcentual Acumulado (Indicador)]]</f>
        <v>0.55000000000000004</v>
      </c>
      <c r="R36" s="160" t="s">
        <v>364</v>
      </c>
      <c r="S36" s="188"/>
      <c r="T36" s="160" t="s">
        <v>188</v>
      </c>
      <c r="U36" s="165" t="s">
        <v>201</v>
      </c>
      <c r="V36" s="165">
        <f>Tabla1[[#This Row],[Avance númerico o porcentual mes enero]]+Tabla1[[#This Row],[Avance numérico o porcentual mes febrero]]+Tabla1[[#This Row],[Avance númerico o porcentual mes marzo]]</f>
        <v>3</v>
      </c>
      <c r="W36" s="165" t="s">
        <v>365</v>
      </c>
      <c r="X36" s="165">
        <v>1</v>
      </c>
      <c r="Y36" s="165" t="s">
        <v>366</v>
      </c>
      <c r="Z36" s="166" t="s">
        <v>365</v>
      </c>
      <c r="AA36" s="166">
        <v>1</v>
      </c>
      <c r="AB36" s="166" t="s">
        <v>366</v>
      </c>
      <c r="AC36" s="166" t="s">
        <v>367</v>
      </c>
      <c r="AD36" s="166">
        <v>1</v>
      </c>
      <c r="AE36" s="166" t="s">
        <v>368</v>
      </c>
      <c r="AF36" s="165"/>
      <c r="AG36" s="165"/>
      <c r="AH36" s="165"/>
      <c r="AI36" s="165"/>
      <c r="AJ36" s="165"/>
      <c r="AK36" s="165"/>
      <c r="AL36" s="165"/>
      <c r="AM36" s="165"/>
      <c r="AN36" s="165"/>
      <c r="AO36" s="165"/>
      <c r="AP36" s="165"/>
      <c r="AQ36" s="165"/>
      <c r="AR36" s="165"/>
      <c r="AS36" s="165"/>
      <c r="AT36" s="165"/>
      <c r="AU36" s="165"/>
      <c r="AV36" s="165"/>
      <c r="AW36" s="165"/>
      <c r="AX36" s="165"/>
      <c r="AY36" s="165"/>
      <c r="AZ36" s="165"/>
      <c r="BA36" s="165"/>
      <c r="BB36" s="165"/>
      <c r="BC36" s="165"/>
      <c r="BD36" s="165"/>
      <c r="BE36" s="165"/>
      <c r="BF36" s="165"/>
    </row>
    <row r="37" spans="1:58" ht="225" x14ac:dyDescent="0.25">
      <c r="A37" s="170" t="s">
        <v>291</v>
      </c>
      <c r="B37" s="159" t="s">
        <v>292</v>
      </c>
      <c r="C37" s="171" t="s">
        <v>293</v>
      </c>
      <c r="D37" s="172" t="s">
        <v>294</v>
      </c>
      <c r="E37" s="173" t="s">
        <v>295</v>
      </c>
      <c r="F37" s="167" t="s">
        <v>296</v>
      </c>
      <c r="G37" s="160" t="s">
        <v>97</v>
      </c>
      <c r="H37" s="160" t="s">
        <v>297</v>
      </c>
      <c r="I37" s="160" t="s">
        <v>337</v>
      </c>
      <c r="J37" s="160" t="s">
        <v>337</v>
      </c>
      <c r="K37" s="172" t="s">
        <v>299</v>
      </c>
      <c r="L37" s="160" t="s">
        <v>185</v>
      </c>
      <c r="M37" s="160" t="s">
        <v>369</v>
      </c>
      <c r="N37" s="162">
        <v>1</v>
      </c>
      <c r="O37" s="162">
        <f>Tabla1[[#This Row],[Avance Acumulado númerico o Porcentaje de la Actividad]]/Tabla1[[#This Row],[Meta 2022
 de la Actividad ó Meta anual]]</f>
        <v>0</v>
      </c>
      <c r="P37" s="174">
        <v>2.5000000000000001E-3</v>
      </c>
      <c r="Q37" s="163" t="e">
        <f>Tabla1[[#This Row],[Peso Porcentual de la Actividad en relación con la Meta ]]/Tabla1[[#This Row],[Avance Porcentual Acumulado (Indicador)]]</f>
        <v>#DIV/0!</v>
      </c>
      <c r="R37" s="160" t="s">
        <v>301</v>
      </c>
      <c r="S37" s="175"/>
      <c r="T37" s="160" t="s">
        <v>188</v>
      </c>
      <c r="U37" s="165" t="s">
        <v>256</v>
      </c>
      <c r="V37" s="165">
        <f>Tabla1[[#This Row],[Avance númerico o porcentual mes enero]]</f>
        <v>0</v>
      </c>
      <c r="W37" s="165" t="s">
        <v>370</v>
      </c>
      <c r="X37" s="165">
        <v>0</v>
      </c>
      <c r="Y37" s="165"/>
      <c r="Z37" s="166" t="s">
        <v>371</v>
      </c>
      <c r="AA37" s="166">
        <v>0</v>
      </c>
      <c r="AB37" s="166"/>
      <c r="AC37" s="166" t="s">
        <v>372</v>
      </c>
      <c r="AD37" s="166">
        <v>1</v>
      </c>
      <c r="AE37" s="166" t="s">
        <v>373</v>
      </c>
      <c r="AF37" s="165"/>
      <c r="AG37" s="165"/>
      <c r="AH37" s="165"/>
      <c r="AI37" s="165"/>
      <c r="AJ37" s="165"/>
      <c r="AK37" s="165"/>
      <c r="AL37" s="165"/>
      <c r="AM37" s="165"/>
      <c r="AN37" s="165"/>
      <c r="AO37" s="165"/>
      <c r="AP37" s="165"/>
      <c r="AQ37" s="165"/>
      <c r="AR37" s="165"/>
      <c r="AS37" s="165"/>
      <c r="AT37" s="165"/>
      <c r="AU37" s="165"/>
      <c r="AV37" s="165"/>
      <c r="AW37" s="165"/>
      <c r="AX37" s="165"/>
      <c r="AY37" s="165"/>
      <c r="AZ37" s="165"/>
      <c r="BA37" s="165"/>
      <c r="BB37" s="165"/>
      <c r="BC37" s="165"/>
      <c r="BD37" s="165"/>
      <c r="BE37" s="165"/>
      <c r="BF37" s="165"/>
    </row>
    <row r="38" spans="1:58" ht="105" x14ac:dyDescent="0.25">
      <c r="A38" s="154" t="s">
        <v>291</v>
      </c>
      <c r="B38" s="155" t="s">
        <v>292</v>
      </c>
      <c r="C38" s="156" t="s">
        <v>293</v>
      </c>
      <c r="D38" s="157" t="s">
        <v>179</v>
      </c>
      <c r="E38" s="155" t="s">
        <v>326</v>
      </c>
      <c r="F38" s="159" t="s">
        <v>181</v>
      </c>
      <c r="G38" s="160" t="s">
        <v>327</v>
      </c>
      <c r="H38" s="160" t="s">
        <v>328</v>
      </c>
      <c r="I38" s="160" t="s">
        <v>374</v>
      </c>
      <c r="J38" s="160" t="s">
        <v>374</v>
      </c>
      <c r="K38" s="161" t="s">
        <v>77</v>
      </c>
      <c r="L38" s="160" t="s">
        <v>185</v>
      </c>
      <c r="M38" s="160" t="s">
        <v>375</v>
      </c>
      <c r="N38" s="160">
        <v>1</v>
      </c>
      <c r="O38" s="162">
        <f>Tabla1[[#This Row],[Avance Acumulado númerico o Porcentaje de la Actividad]]/Tabla1[[#This Row],[Meta 2022
 de la Actividad ó Meta anual]]</f>
        <v>1</v>
      </c>
      <c r="P38" s="163">
        <v>0.15</v>
      </c>
      <c r="Q38" s="163">
        <f>Tabla1[[#This Row],[Peso Porcentual de la Actividad en relación con la Meta ]]/Tabla1[[#This Row],[Avance Porcentual Acumulado (Indicador)]]</f>
        <v>0.15</v>
      </c>
      <c r="R38" s="160" t="s">
        <v>376</v>
      </c>
      <c r="S38" s="164">
        <v>0</v>
      </c>
      <c r="T38" s="160" t="s">
        <v>195</v>
      </c>
      <c r="U38" s="165" t="s">
        <v>195</v>
      </c>
      <c r="V38" s="165">
        <f>Tabla1[[#This Row],[Avance númerico o porcentual mes enero]]</f>
        <v>1</v>
      </c>
      <c r="W38" s="165" t="s">
        <v>377</v>
      </c>
      <c r="X38" s="165">
        <v>1</v>
      </c>
      <c r="Y38" s="165" t="s">
        <v>378</v>
      </c>
      <c r="Z38" s="166" t="s">
        <v>198</v>
      </c>
      <c r="AA38" s="166">
        <v>0</v>
      </c>
      <c r="AB38" s="166"/>
      <c r="AC38" s="166" t="s">
        <v>198</v>
      </c>
      <c r="AD38" s="166">
        <v>0</v>
      </c>
      <c r="AE38" s="166"/>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row>
    <row r="39" spans="1:58" ht="173.25" x14ac:dyDescent="0.25">
      <c r="A39" s="154" t="s">
        <v>291</v>
      </c>
      <c r="B39" s="155" t="s">
        <v>292</v>
      </c>
      <c r="C39" s="156" t="s">
        <v>293</v>
      </c>
      <c r="D39" s="157" t="s">
        <v>179</v>
      </c>
      <c r="E39" s="155" t="s">
        <v>326</v>
      </c>
      <c r="F39" s="159" t="s">
        <v>181</v>
      </c>
      <c r="G39" s="160" t="s">
        <v>327</v>
      </c>
      <c r="H39" s="160" t="s">
        <v>328</v>
      </c>
      <c r="I39" s="160" t="s">
        <v>374</v>
      </c>
      <c r="J39" s="160" t="s">
        <v>374</v>
      </c>
      <c r="K39" s="161" t="s">
        <v>77</v>
      </c>
      <c r="L39" s="160">
        <v>239</v>
      </c>
      <c r="M39" s="160" t="s">
        <v>379</v>
      </c>
      <c r="N39" s="167">
        <v>50</v>
      </c>
      <c r="O39" s="162">
        <f>Tabla1[[#This Row],[Avance Acumulado númerico o Porcentaje de la Actividad]]/Tabla1[[#This Row],[Meta 2022
 de la Actividad ó Meta anual]]</f>
        <v>0.24</v>
      </c>
      <c r="P39" s="163">
        <v>0.85</v>
      </c>
      <c r="Q39" s="163">
        <f>Tabla1[[#This Row],[Peso Porcentual de la Actividad en relación con la Meta ]]/Tabla1[[#This Row],[Avance Porcentual Acumulado (Indicador)]]</f>
        <v>3.5416666666666665</v>
      </c>
      <c r="R39" s="160" t="s">
        <v>380</v>
      </c>
      <c r="S39" s="164"/>
      <c r="T39" s="160" t="s">
        <v>188</v>
      </c>
      <c r="U39" s="165" t="s">
        <v>201</v>
      </c>
      <c r="V39" s="165">
        <f>Tabla1[[#This Row],[Avance númerico o porcentual mes enero]]+Tabla1[[#This Row],[Avance numérico o porcentual mes febrero]]+Tabla1[[#This Row],[Avance númerico o porcentual mes marzo]]</f>
        <v>12</v>
      </c>
      <c r="W39" s="165" t="s">
        <v>381</v>
      </c>
      <c r="X39" s="165">
        <v>1</v>
      </c>
      <c r="Y39" s="165" t="s">
        <v>382</v>
      </c>
      <c r="Z39" s="166" t="s">
        <v>383</v>
      </c>
      <c r="AA39" s="166">
        <v>4</v>
      </c>
      <c r="AB39" s="166" t="s">
        <v>382</v>
      </c>
      <c r="AC39" s="189" t="s">
        <v>384</v>
      </c>
      <c r="AD39" s="166">
        <v>7</v>
      </c>
      <c r="AE39" s="166" t="s">
        <v>382</v>
      </c>
      <c r="AF39" s="165"/>
      <c r="AG39" s="165"/>
      <c r="AH39" s="165"/>
      <c r="AI39" s="165"/>
      <c r="AJ39" s="165"/>
      <c r="AK39" s="165"/>
      <c r="AL39" s="165"/>
      <c r="AM39" s="165"/>
      <c r="AN39" s="165"/>
      <c r="AO39" s="165"/>
      <c r="AP39" s="165"/>
      <c r="AQ39" s="165"/>
      <c r="AR39" s="165"/>
      <c r="AS39" s="165"/>
      <c r="AT39" s="165"/>
      <c r="AU39" s="165"/>
      <c r="AV39" s="165"/>
      <c r="AW39" s="165"/>
      <c r="AX39" s="165"/>
      <c r="AY39" s="165"/>
      <c r="AZ39" s="165"/>
      <c r="BA39" s="165"/>
      <c r="BB39" s="165"/>
      <c r="BC39" s="165"/>
      <c r="BD39" s="165"/>
      <c r="BE39" s="165"/>
      <c r="BF39" s="165"/>
    </row>
    <row r="40" spans="1:58" ht="105" x14ac:dyDescent="0.25">
      <c r="A40" s="154" t="s">
        <v>291</v>
      </c>
      <c r="B40" s="155" t="s">
        <v>292</v>
      </c>
      <c r="C40" s="156" t="s">
        <v>293</v>
      </c>
      <c r="D40" s="157" t="s">
        <v>294</v>
      </c>
      <c r="E40" s="155" t="s">
        <v>326</v>
      </c>
      <c r="F40" s="159" t="s">
        <v>181</v>
      </c>
      <c r="G40" s="160" t="s">
        <v>327</v>
      </c>
      <c r="H40" s="160" t="s">
        <v>328</v>
      </c>
      <c r="I40" s="160" t="s">
        <v>374</v>
      </c>
      <c r="J40" s="160" t="s">
        <v>374</v>
      </c>
      <c r="K40" s="187" t="s">
        <v>385</v>
      </c>
      <c r="L40" s="160">
        <v>1779</v>
      </c>
      <c r="M40" s="160" t="s">
        <v>386</v>
      </c>
      <c r="N40" s="167">
        <v>400</v>
      </c>
      <c r="O40" s="162">
        <f>Tabla1[[#This Row],[Avance Acumulado númerico o Porcentaje de la Actividad]]/Tabla1[[#This Row],[Meta 2022
 de la Actividad ó Meta anual]]</f>
        <v>0.29499999999999998</v>
      </c>
      <c r="P40" s="163">
        <v>0.9</v>
      </c>
      <c r="Q40" s="163">
        <f>Tabla1[[#This Row],[Peso Porcentual de la Actividad en relación con la Meta ]]/Tabla1[[#This Row],[Avance Porcentual Acumulado (Indicador)]]</f>
        <v>3.050847457627119</v>
      </c>
      <c r="R40" s="160" t="s">
        <v>387</v>
      </c>
      <c r="S40" s="188">
        <v>127030608</v>
      </c>
      <c r="T40" s="160" t="s">
        <v>188</v>
      </c>
      <c r="U40" s="165" t="s">
        <v>201</v>
      </c>
      <c r="V40" s="165">
        <f>Tabla1[[#This Row],[Avance númerico o porcentual mes enero]]+Tabla1[[#This Row],[Avance numérico o porcentual mes febrero]]+Tabla1[[#This Row],[Avance númerico o porcentual mes marzo]]</f>
        <v>118</v>
      </c>
      <c r="W40" s="165" t="s">
        <v>388</v>
      </c>
      <c r="X40" s="165">
        <v>19</v>
      </c>
      <c r="Y40" s="165" t="s">
        <v>389</v>
      </c>
      <c r="Z40" s="166" t="s">
        <v>390</v>
      </c>
      <c r="AA40" s="166">
        <v>60</v>
      </c>
      <c r="AB40" s="166" t="s">
        <v>389</v>
      </c>
      <c r="AC40" s="166" t="s">
        <v>390</v>
      </c>
      <c r="AD40" s="166">
        <v>39</v>
      </c>
      <c r="AE40" s="166" t="s">
        <v>389</v>
      </c>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c r="BD40" s="165"/>
      <c r="BE40" s="165"/>
      <c r="BF40" s="165"/>
    </row>
    <row r="41" spans="1:58" ht="105" x14ac:dyDescent="0.25">
      <c r="A41" s="154" t="s">
        <v>291</v>
      </c>
      <c r="B41" s="155" t="s">
        <v>292</v>
      </c>
      <c r="C41" s="156" t="s">
        <v>293</v>
      </c>
      <c r="D41" s="157" t="s">
        <v>179</v>
      </c>
      <c r="E41" s="155" t="s">
        <v>326</v>
      </c>
      <c r="F41" s="159" t="s">
        <v>181</v>
      </c>
      <c r="G41" s="160" t="s">
        <v>327</v>
      </c>
      <c r="H41" s="160" t="s">
        <v>328</v>
      </c>
      <c r="I41" s="160" t="s">
        <v>374</v>
      </c>
      <c r="J41" s="160" t="s">
        <v>374</v>
      </c>
      <c r="K41" s="187" t="s">
        <v>385</v>
      </c>
      <c r="L41" s="160" t="s">
        <v>185</v>
      </c>
      <c r="M41" s="160" t="s">
        <v>391</v>
      </c>
      <c r="N41" s="160">
        <v>4</v>
      </c>
      <c r="O41" s="162">
        <f>Tabla1[[#This Row],[Avance Acumulado númerico o Porcentaje de la Actividad]]/Tabla1[[#This Row],[Meta 2022
 de la Actividad ó Meta anual]]</f>
        <v>0</v>
      </c>
      <c r="P41" s="163">
        <v>0.1</v>
      </c>
      <c r="Q41" s="163" t="e">
        <f>Tabla1[[#This Row],[Peso Porcentual de la Actividad en relación con la Meta ]]/Tabla1[[#This Row],[Avance Porcentual Acumulado (Indicador)]]</f>
        <v>#DIV/0!</v>
      </c>
      <c r="R41" s="160" t="s">
        <v>392</v>
      </c>
      <c r="S41" s="188"/>
      <c r="T41" s="160" t="s">
        <v>393</v>
      </c>
      <c r="U41" s="165" t="s">
        <v>394</v>
      </c>
      <c r="V41" s="165">
        <f>Tabla1[[#This Row],[Avance númerico o porcentual mes enero]]</f>
        <v>0</v>
      </c>
      <c r="W41" s="165" t="s">
        <v>185</v>
      </c>
      <c r="X41" s="165">
        <v>0</v>
      </c>
      <c r="Y41" s="165"/>
      <c r="Z41" s="166" t="s">
        <v>185</v>
      </c>
      <c r="AA41" s="166">
        <v>0</v>
      </c>
      <c r="AB41" s="166"/>
      <c r="AC41" s="166" t="s">
        <v>185</v>
      </c>
      <c r="AD41" s="166">
        <v>0</v>
      </c>
      <c r="AE41" s="166"/>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c r="BB41" s="165"/>
      <c r="BC41" s="165"/>
      <c r="BD41" s="165"/>
      <c r="BE41" s="165"/>
      <c r="BF41" s="165"/>
    </row>
    <row r="42" spans="1:58" ht="105" x14ac:dyDescent="0.25">
      <c r="A42" s="154" t="s">
        <v>291</v>
      </c>
      <c r="B42" s="155" t="s">
        <v>292</v>
      </c>
      <c r="C42" s="156" t="s">
        <v>293</v>
      </c>
      <c r="D42" s="157" t="s">
        <v>179</v>
      </c>
      <c r="E42" s="155" t="s">
        <v>326</v>
      </c>
      <c r="F42" s="159" t="s">
        <v>181</v>
      </c>
      <c r="G42" s="160" t="s">
        <v>327</v>
      </c>
      <c r="H42" s="160" t="s">
        <v>328</v>
      </c>
      <c r="I42" s="160" t="s">
        <v>374</v>
      </c>
      <c r="J42" s="160" t="s">
        <v>374</v>
      </c>
      <c r="K42" s="158" t="s">
        <v>395</v>
      </c>
      <c r="L42" s="160">
        <v>13</v>
      </c>
      <c r="M42" s="160" t="s">
        <v>396</v>
      </c>
      <c r="N42" s="167">
        <v>3</v>
      </c>
      <c r="O42" s="162">
        <f>Tabla1[[#This Row],[Avance Acumulado númerico o Porcentaje de la Actividad]]/Tabla1[[#This Row],[Meta 2022
 de la Actividad ó Meta anual]]</f>
        <v>0</v>
      </c>
      <c r="P42" s="163">
        <v>0.9</v>
      </c>
      <c r="Q42" s="163" t="e">
        <f>Tabla1[[#This Row],[Peso Porcentual de la Actividad en relación con la Meta ]]/Tabla1[[#This Row],[Avance Porcentual Acumulado (Indicador)]]</f>
        <v>#DIV/0!</v>
      </c>
      <c r="R42" s="160" t="s">
        <v>397</v>
      </c>
      <c r="S42" s="190">
        <v>0</v>
      </c>
      <c r="T42" s="160" t="s">
        <v>188</v>
      </c>
      <c r="U42" s="165" t="s">
        <v>201</v>
      </c>
      <c r="V42" s="165">
        <f>Tabla1[[#This Row],[Avance númerico o porcentual mes enero]]</f>
        <v>0</v>
      </c>
      <c r="W42" s="165" t="s">
        <v>185</v>
      </c>
      <c r="X42" s="165">
        <v>0</v>
      </c>
      <c r="Y42" s="165"/>
      <c r="Z42" s="166" t="s">
        <v>185</v>
      </c>
      <c r="AA42" s="166">
        <v>0</v>
      </c>
      <c r="AB42" s="166"/>
      <c r="AC42" s="166" t="s">
        <v>185</v>
      </c>
      <c r="AD42" s="166">
        <v>0</v>
      </c>
      <c r="AE42" s="166"/>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row>
    <row r="43" spans="1:58" ht="105" x14ac:dyDescent="0.25">
      <c r="A43" s="154" t="s">
        <v>291</v>
      </c>
      <c r="B43" s="155" t="s">
        <v>292</v>
      </c>
      <c r="C43" s="156" t="s">
        <v>293</v>
      </c>
      <c r="D43" s="157" t="s">
        <v>179</v>
      </c>
      <c r="E43" s="155" t="s">
        <v>326</v>
      </c>
      <c r="F43" s="159" t="s">
        <v>181</v>
      </c>
      <c r="G43" s="160" t="s">
        <v>327</v>
      </c>
      <c r="H43" s="160" t="s">
        <v>328</v>
      </c>
      <c r="I43" s="160" t="s">
        <v>374</v>
      </c>
      <c r="J43" s="160" t="s">
        <v>374</v>
      </c>
      <c r="K43" s="158" t="s">
        <v>395</v>
      </c>
      <c r="L43" s="160" t="s">
        <v>185</v>
      </c>
      <c r="M43" s="160" t="s">
        <v>398</v>
      </c>
      <c r="N43" s="160">
        <v>3</v>
      </c>
      <c r="O43" s="162">
        <f>Tabla1[[#This Row],[Avance Acumulado númerico o Porcentaje de la Actividad]]/Tabla1[[#This Row],[Meta 2022
 de la Actividad ó Meta anual]]</f>
        <v>0</v>
      </c>
      <c r="P43" s="163">
        <v>0.1</v>
      </c>
      <c r="Q43" s="163" t="e">
        <f>Tabla1[[#This Row],[Peso Porcentual de la Actividad en relación con la Meta ]]/Tabla1[[#This Row],[Avance Porcentual Acumulado (Indicador)]]</f>
        <v>#DIV/0!</v>
      </c>
      <c r="R43" s="160" t="s">
        <v>399</v>
      </c>
      <c r="S43" s="190"/>
      <c r="T43" s="160" t="s">
        <v>188</v>
      </c>
      <c r="U43" s="165" t="s">
        <v>201</v>
      </c>
      <c r="V43" s="165">
        <f>Tabla1[[#This Row],[Avance númerico o porcentual mes enero]]</f>
        <v>0</v>
      </c>
      <c r="W43" s="165" t="s">
        <v>185</v>
      </c>
      <c r="X43" s="165">
        <v>0</v>
      </c>
      <c r="Y43" s="165"/>
      <c r="Z43" s="166" t="s">
        <v>185</v>
      </c>
      <c r="AA43" s="166">
        <v>0</v>
      </c>
      <c r="AB43" s="166"/>
      <c r="AC43" s="166" t="s">
        <v>185</v>
      </c>
      <c r="AD43" s="166">
        <v>0</v>
      </c>
      <c r="AE43" s="166"/>
      <c r="AF43" s="165"/>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row>
    <row r="44" spans="1:58" ht="120" x14ac:dyDescent="0.25">
      <c r="A44" s="170" t="s">
        <v>291</v>
      </c>
      <c r="B44" s="159" t="s">
        <v>292</v>
      </c>
      <c r="C44" s="171" t="s">
        <v>293</v>
      </c>
      <c r="D44" s="172" t="s">
        <v>294</v>
      </c>
      <c r="E44" s="173" t="s">
        <v>295</v>
      </c>
      <c r="F44" s="167" t="s">
        <v>296</v>
      </c>
      <c r="G44" s="160" t="s">
        <v>97</v>
      </c>
      <c r="H44" s="160" t="s">
        <v>297</v>
      </c>
      <c r="I44" s="160" t="s">
        <v>374</v>
      </c>
      <c r="J44" s="160" t="s">
        <v>374</v>
      </c>
      <c r="K44" s="172" t="s">
        <v>299</v>
      </c>
      <c r="L44" s="160" t="s">
        <v>185</v>
      </c>
      <c r="M44" s="160" t="s">
        <v>400</v>
      </c>
      <c r="N44" s="162">
        <v>1</v>
      </c>
      <c r="O44" s="162">
        <f>Tabla1[[#This Row],[Avance Acumulado númerico o Porcentaje de la Actividad]]/Tabla1[[#This Row],[Meta 2022
 de la Actividad ó Meta anual]]</f>
        <v>0</v>
      </c>
      <c r="P44" s="174">
        <v>2.5000000000000001E-3</v>
      </c>
      <c r="Q44" s="163" t="e">
        <f>Tabla1[[#This Row],[Peso Porcentual de la Actividad en relación con la Meta ]]/Tabla1[[#This Row],[Avance Porcentual Acumulado (Indicador)]]</f>
        <v>#DIV/0!</v>
      </c>
      <c r="R44" s="160" t="s">
        <v>301</v>
      </c>
      <c r="S44" s="175"/>
      <c r="T44" s="160" t="s">
        <v>188</v>
      </c>
      <c r="U44" s="165" t="s">
        <v>256</v>
      </c>
      <c r="V44" s="165">
        <f>Tabla1[[#This Row],[Avance númerico o porcentual mes enero]]</f>
        <v>0</v>
      </c>
      <c r="W44" s="165" t="s">
        <v>185</v>
      </c>
      <c r="X44" s="165">
        <v>0</v>
      </c>
      <c r="Y44" s="165"/>
      <c r="Z44" s="166" t="s">
        <v>185</v>
      </c>
      <c r="AA44" s="166">
        <v>0</v>
      </c>
      <c r="AB44" s="166"/>
      <c r="AC44" s="166" t="s">
        <v>185</v>
      </c>
      <c r="AD44" s="166">
        <v>0</v>
      </c>
      <c r="AE44" s="166"/>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row>
    <row r="45" spans="1:58" ht="105" x14ac:dyDescent="0.25">
      <c r="A45" s="154" t="s">
        <v>291</v>
      </c>
      <c r="B45" s="155" t="s">
        <v>292</v>
      </c>
      <c r="C45" s="156" t="s">
        <v>293</v>
      </c>
      <c r="D45" s="157" t="s">
        <v>179</v>
      </c>
      <c r="E45" s="155" t="s">
        <v>326</v>
      </c>
      <c r="F45" s="159" t="s">
        <v>181</v>
      </c>
      <c r="G45" s="160" t="s">
        <v>327</v>
      </c>
      <c r="H45" s="160" t="s">
        <v>328</v>
      </c>
      <c r="I45" s="160" t="s">
        <v>401</v>
      </c>
      <c r="J45" s="160" t="s">
        <v>401</v>
      </c>
      <c r="K45" s="160" t="s">
        <v>75</v>
      </c>
      <c r="L45" s="160">
        <v>4000</v>
      </c>
      <c r="M45" s="160" t="s">
        <v>402</v>
      </c>
      <c r="N45" s="160">
        <v>1000</v>
      </c>
      <c r="O45" s="162">
        <f>Tabla1[[#This Row],[Avance Acumulado númerico o Porcentaje de la Actividad]]/Tabla1[[#This Row],[Meta 2022
 de la Actividad ó Meta anual]]</f>
        <v>0.20799999999999999</v>
      </c>
      <c r="P45" s="163">
        <v>1</v>
      </c>
      <c r="Q45" s="163">
        <f>Tabla1[[#This Row],[Peso Porcentual de la Actividad en relación con la Meta ]]/Tabla1[[#This Row],[Avance Porcentual Acumulado (Indicador)]]</f>
        <v>4.8076923076923075</v>
      </c>
      <c r="R45" s="160" t="s">
        <v>403</v>
      </c>
      <c r="S45" s="191">
        <v>60303439</v>
      </c>
      <c r="T45" s="160" t="s">
        <v>404</v>
      </c>
      <c r="U45" s="165" t="s">
        <v>405</v>
      </c>
      <c r="V45" s="165">
        <f>Tabla1[[#This Row],[Avance númerico o porcentual mes enero]]+Tabla1[[#This Row],[Avance numérico o porcentual mes febrero]]+Tabla1[[#This Row],[Avance númerico o porcentual mes marzo]]</f>
        <v>208</v>
      </c>
      <c r="W45" s="165" t="s">
        <v>406</v>
      </c>
      <c r="X45" s="165">
        <v>41</v>
      </c>
      <c r="Y45" s="165" t="s">
        <v>407</v>
      </c>
      <c r="Z45" s="166" t="s">
        <v>408</v>
      </c>
      <c r="AA45" s="166">
        <v>118</v>
      </c>
      <c r="AB45" s="166" t="s">
        <v>407</v>
      </c>
      <c r="AC45" s="166" t="s">
        <v>409</v>
      </c>
      <c r="AD45" s="166">
        <v>49</v>
      </c>
      <c r="AE45" s="166" t="s">
        <v>407</v>
      </c>
      <c r="AF45" s="165"/>
      <c r="AG45" s="165"/>
      <c r="AH45" s="165"/>
      <c r="AI45" s="165"/>
      <c r="AJ45" s="165"/>
      <c r="AK45" s="165"/>
      <c r="AL45" s="165"/>
      <c r="AM45" s="165"/>
      <c r="AN45" s="165"/>
      <c r="AO45" s="165"/>
      <c r="AP45" s="165"/>
      <c r="AQ45" s="165"/>
      <c r="AR45" s="165"/>
      <c r="AS45" s="165"/>
      <c r="AT45" s="165"/>
      <c r="AU45" s="165"/>
      <c r="AV45" s="165"/>
      <c r="AW45" s="165"/>
      <c r="AX45" s="165"/>
      <c r="AY45" s="165"/>
      <c r="AZ45" s="165"/>
      <c r="BA45" s="165"/>
      <c r="BB45" s="165"/>
      <c r="BC45" s="165"/>
      <c r="BD45" s="165"/>
      <c r="BE45" s="165"/>
      <c r="BF45" s="165"/>
    </row>
    <row r="46" spans="1:58" ht="105" x14ac:dyDescent="0.25">
      <c r="A46" s="154" t="s">
        <v>291</v>
      </c>
      <c r="B46" s="155" t="s">
        <v>292</v>
      </c>
      <c r="C46" s="156" t="s">
        <v>293</v>
      </c>
      <c r="D46" s="157" t="s">
        <v>179</v>
      </c>
      <c r="E46" s="155" t="s">
        <v>326</v>
      </c>
      <c r="F46" s="159" t="s">
        <v>181</v>
      </c>
      <c r="G46" s="160" t="s">
        <v>327</v>
      </c>
      <c r="H46" s="160" t="s">
        <v>328</v>
      </c>
      <c r="I46" s="160" t="s">
        <v>401</v>
      </c>
      <c r="J46" s="160" t="s">
        <v>401</v>
      </c>
      <c r="K46" s="171" t="s">
        <v>76</v>
      </c>
      <c r="L46" s="160" t="s">
        <v>185</v>
      </c>
      <c r="M46" s="160" t="s">
        <v>410</v>
      </c>
      <c r="N46" s="160">
        <v>1</v>
      </c>
      <c r="O46" s="162">
        <f>Tabla1[[#This Row],[Avance Acumulado númerico o Porcentaje de la Actividad]]/Tabla1[[#This Row],[Meta 2022
 de la Actividad ó Meta anual]]</f>
        <v>1</v>
      </c>
      <c r="P46" s="163">
        <v>0.1</v>
      </c>
      <c r="Q46" s="163">
        <f>Tabla1[[#This Row],[Peso Porcentual de la Actividad en relación con la Meta ]]/Tabla1[[#This Row],[Avance Porcentual Acumulado (Indicador)]]</f>
        <v>0.1</v>
      </c>
      <c r="R46" s="160" t="s">
        <v>411</v>
      </c>
      <c r="S46" s="192">
        <v>428158000</v>
      </c>
      <c r="T46" s="160" t="s">
        <v>195</v>
      </c>
      <c r="U46" s="165" t="s">
        <v>195</v>
      </c>
      <c r="V46" s="165">
        <f>Tabla1[[#This Row],[Avance númerico o porcentual mes enero]]</f>
        <v>1</v>
      </c>
      <c r="W46" s="165" t="s">
        <v>412</v>
      </c>
      <c r="X46" s="165">
        <v>1</v>
      </c>
      <c r="Y46" s="165" t="s">
        <v>413</v>
      </c>
      <c r="Z46" s="166" t="s">
        <v>198</v>
      </c>
      <c r="AA46" s="166">
        <v>0</v>
      </c>
      <c r="AB46" s="166" t="s">
        <v>185</v>
      </c>
      <c r="AC46" s="166" t="s">
        <v>198</v>
      </c>
      <c r="AD46" s="166">
        <v>0</v>
      </c>
      <c r="AE46" s="166" t="s">
        <v>185</v>
      </c>
      <c r="AF46" s="165"/>
      <c r="AG46" s="165"/>
      <c r="AH46" s="165"/>
      <c r="AI46" s="165"/>
      <c r="AJ46" s="165"/>
      <c r="AK46" s="165"/>
      <c r="AL46" s="165"/>
      <c r="AM46" s="165"/>
      <c r="AN46" s="165"/>
      <c r="AO46" s="165"/>
      <c r="AP46" s="165"/>
      <c r="AQ46" s="165"/>
      <c r="AR46" s="165"/>
      <c r="AS46" s="165"/>
      <c r="AT46" s="165"/>
      <c r="AU46" s="165"/>
      <c r="AV46" s="165"/>
      <c r="AW46" s="165"/>
      <c r="AX46" s="165"/>
      <c r="AY46" s="165"/>
      <c r="AZ46" s="165"/>
      <c r="BA46" s="165"/>
      <c r="BB46" s="165"/>
      <c r="BC46" s="165"/>
      <c r="BD46" s="165"/>
      <c r="BE46" s="165"/>
      <c r="BF46" s="165"/>
    </row>
    <row r="47" spans="1:58" ht="210" x14ac:dyDescent="0.25">
      <c r="A47" s="154" t="s">
        <v>291</v>
      </c>
      <c r="B47" s="155" t="s">
        <v>292</v>
      </c>
      <c r="C47" s="156" t="s">
        <v>293</v>
      </c>
      <c r="D47" s="157" t="s">
        <v>179</v>
      </c>
      <c r="E47" s="155" t="s">
        <v>326</v>
      </c>
      <c r="F47" s="159" t="s">
        <v>181</v>
      </c>
      <c r="G47" s="160" t="s">
        <v>327</v>
      </c>
      <c r="H47" s="160" t="s">
        <v>328</v>
      </c>
      <c r="I47" s="160" t="s">
        <v>401</v>
      </c>
      <c r="J47" s="160" t="s">
        <v>401</v>
      </c>
      <c r="K47" s="171" t="s">
        <v>76</v>
      </c>
      <c r="L47" s="160">
        <v>704971</v>
      </c>
      <c r="M47" s="160" t="s">
        <v>414</v>
      </c>
      <c r="N47" s="167">
        <v>50000</v>
      </c>
      <c r="O47" s="162">
        <f>Tabla1[[#This Row],[Avance Acumulado númerico o Porcentaje de la Actividad]]/Tabla1[[#This Row],[Meta 2022
 de la Actividad ó Meta anual]]</f>
        <v>1.9756800000000001</v>
      </c>
      <c r="P47" s="163">
        <v>0.4</v>
      </c>
      <c r="Q47" s="163">
        <f>Tabla1[[#This Row],[Peso Porcentual de la Actividad en relación con la Meta ]]/Tabla1[[#This Row],[Avance Porcentual Acumulado (Indicador)]]</f>
        <v>0.2024619371558147</v>
      </c>
      <c r="R47" s="160" t="s">
        <v>415</v>
      </c>
      <c r="S47" s="192"/>
      <c r="T47" s="160" t="s">
        <v>195</v>
      </c>
      <c r="U47" s="165" t="s">
        <v>201</v>
      </c>
      <c r="V47" s="165">
        <f>Tabla1[[#This Row],[Avance númerico o porcentual mes enero]]+Tabla1[[#This Row],[Avance numérico o porcentual mes febrero]]+Tabla1[[#This Row],[Avance númerico o porcentual mes marzo]]</f>
        <v>98784</v>
      </c>
      <c r="W47" s="165" t="s">
        <v>416</v>
      </c>
      <c r="X47" s="165">
        <v>5619</v>
      </c>
      <c r="Y47" s="165" t="s">
        <v>417</v>
      </c>
      <c r="Z47" s="166" t="s">
        <v>418</v>
      </c>
      <c r="AA47" s="166">
        <f>90000+500+208+27</f>
        <v>90735</v>
      </c>
      <c r="AB47" s="166" t="s">
        <v>419</v>
      </c>
      <c r="AC47" s="166" t="s">
        <v>420</v>
      </c>
      <c r="AD47" s="166">
        <v>2430</v>
      </c>
      <c r="AE47" s="166" t="s">
        <v>419</v>
      </c>
      <c r="AF47" s="165"/>
      <c r="AG47" s="165"/>
      <c r="AH47" s="165"/>
      <c r="AI47" s="165"/>
      <c r="AJ47" s="165"/>
      <c r="AK47" s="165"/>
      <c r="AL47" s="165"/>
      <c r="AM47" s="165"/>
      <c r="AN47" s="165"/>
      <c r="AO47" s="165"/>
      <c r="AP47" s="165"/>
      <c r="AQ47" s="165"/>
      <c r="AR47" s="165"/>
      <c r="AS47" s="165"/>
      <c r="AT47" s="165"/>
      <c r="AU47" s="165"/>
      <c r="AV47" s="165"/>
      <c r="AW47" s="165"/>
      <c r="AX47" s="165"/>
      <c r="AY47" s="165"/>
      <c r="AZ47" s="165"/>
      <c r="BA47" s="165"/>
      <c r="BB47" s="165"/>
      <c r="BC47" s="165"/>
      <c r="BD47" s="165"/>
      <c r="BE47" s="165"/>
      <c r="BF47" s="165"/>
    </row>
    <row r="48" spans="1:58" ht="105" x14ac:dyDescent="0.25">
      <c r="A48" s="154" t="s">
        <v>291</v>
      </c>
      <c r="B48" s="155" t="s">
        <v>292</v>
      </c>
      <c r="C48" s="156" t="s">
        <v>293</v>
      </c>
      <c r="D48" s="157" t="s">
        <v>179</v>
      </c>
      <c r="E48" s="155" t="s">
        <v>326</v>
      </c>
      <c r="F48" s="159" t="s">
        <v>181</v>
      </c>
      <c r="G48" s="160" t="s">
        <v>327</v>
      </c>
      <c r="H48" s="160" t="s">
        <v>328</v>
      </c>
      <c r="I48" s="160" t="s">
        <v>401</v>
      </c>
      <c r="J48" s="160" t="s">
        <v>401</v>
      </c>
      <c r="K48" s="171" t="s">
        <v>76</v>
      </c>
      <c r="L48" s="160" t="s">
        <v>185</v>
      </c>
      <c r="M48" s="160" t="s">
        <v>421</v>
      </c>
      <c r="N48" s="160">
        <v>1</v>
      </c>
      <c r="O48" s="162">
        <f>Tabla1[[#This Row],[Avance Acumulado númerico o Porcentaje de la Actividad]]/Tabla1[[#This Row],[Meta 2022
 de la Actividad ó Meta anual]]</f>
        <v>1</v>
      </c>
      <c r="P48" s="163">
        <v>0.05</v>
      </c>
      <c r="Q48" s="163">
        <f>Tabla1[[#This Row],[Peso Porcentual de la Actividad en relación con la Meta ]]/Tabla1[[#This Row],[Avance Porcentual Acumulado (Indicador)]]</f>
        <v>0.05</v>
      </c>
      <c r="R48" s="160" t="s">
        <v>422</v>
      </c>
      <c r="S48" s="192"/>
      <c r="T48" s="160" t="s">
        <v>195</v>
      </c>
      <c r="U48" s="165" t="s">
        <v>195</v>
      </c>
      <c r="V48" s="165">
        <f>Tabla1[[#This Row],[Avance númerico o porcentual mes enero]]</f>
        <v>1</v>
      </c>
      <c r="W48" s="165" t="s">
        <v>423</v>
      </c>
      <c r="X48" s="165">
        <v>1</v>
      </c>
      <c r="Y48" s="165" t="s">
        <v>424</v>
      </c>
      <c r="Z48" s="166" t="s">
        <v>198</v>
      </c>
      <c r="AA48" s="166">
        <v>0</v>
      </c>
      <c r="AB48" s="166" t="s">
        <v>185</v>
      </c>
      <c r="AC48" s="166" t="s">
        <v>198</v>
      </c>
      <c r="AD48" s="166">
        <v>0</v>
      </c>
      <c r="AE48" s="166" t="s">
        <v>185</v>
      </c>
      <c r="AF48" s="165"/>
      <c r="AG48" s="165"/>
      <c r="AH48" s="165"/>
      <c r="AI48" s="165"/>
      <c r="AJ48" s="165"/>
      <c r="AK48" s="165"/>
      <c r="AL48" s="165"/>
      <c r="AM48" s="165"/>
      <c r="AN48" s="165"/>
      <c r="AO48" s="165"/>
      <c r="AP48" s="165"/>
      <c r="AQ48" s="165"/>
      <c r="AR48" s="165"/>
      <c r="AS48" s="165"/>
      <c r="AT48" s="165"/>
      <c r="AU48" s="165"/>
      <c r="AV48" s="165"/>
      <c r="AW48" s="165"/>
      <c r="AX48" s="165"/>
      <c r="AY48" s="165"/>
      <c r="AZ48" s="165"/>
      <c r="BA48" s="165"/>
      <c r="BB48" s="165"/>
      <c r="BC48" s="165"/>
      <c r="BD48" s="165"/>
      <c r="BE48" s="165"/>
      <c r="BF48" s="165"/>
    </row>
    <row r="49" spans="1:58" ht="105" x14ac:dyDescent="0.25">
      <c r="A49" s="154" t="s">
        <v>291</v>
      </c>
      <c r="B49" s="155" t="s">
        <v>292</v>
      </c>
      <c r="C49" s="156" t="s">
        <v>293</v>
      </c>
      <c r="D49" s="157" t="s">
        <v>179</v>
      </c>
      <c r="E49" s="155" t="s">
        <v>326</v>
      </c>
      <c r="F49" s="159" t="s">
        <v>181</v>
      </c>
      <c r="G49" s="160" t="s">
        <v>327</v>
      </c>
      <c r="H49" s="160" t="s">
        <v>328</v>
      </c>
      <c r="I49" s="160" t="s">
        <v>401</v>
      </c>
      <c r="J49" s="160" t="s">
        <v>401</v>
      </c>
      <c r="K49" s="171" t="s">
        <v>76</v>
      </c>
      <c r="L49" s="160" t="s">
        <v>185</v>
      </c>
      <c r="M49" s="160" t="s">
        <v>425</v>
      </c>
      <c r="N49" s="162">
        <v>1</v>
      </c>
      <c r="O49" s="162">
        <f>Tabla1[[#This Row],[Avance Acumulado númerico o Porcentaje de la Actividad]]/Tabla1[[#This Row],[Meta 2022
 de la Actividad ó Meta anual]]</f>
        <v>0.1</v>
      </c>
      <c r="P49" s="163">
        <v>0.2</v>
      </c>
      <c r="Q49" s="163">
        <f>Tabla1[[#This Row],[Peso Porcentual de la Actividad en relación con la Meta ]]/Tabla1[[#This Row],[Avance Porcentual Acumulado (Indicador)]]</f>
        <v>2</v>
      </c>
      <c r="R49" s="160" t="s">
        <v>426</v>
      </c>
      <c r="S49" s="192"/>
      <c r="T49" s="160" t="s">
        <v>195</v>
      </c>
      <c r="U49" s="165" t="s">
        <v>201</v>
      </c>
      <c r="V49" s="179">
        <f>Tabla1[[#This Row],[Avance numérico o porcentual mes febrero]]</f>
        <v>0.1</v>
      </c>
      <c r="W49" s="165" t="s">
        <v>185</v>
      </c>
      <c r="X49" s="165">
        <v>0</v>
      </c>
      <c r="Y49" s="165" t="s">
        <v>185</v>
      </c>
      <c r="Z49" s="166" t="s">
        <v>427</v>
      </c>
      <c r="AA49" s="183">
        <v>0.1</v>
      </c>
      <c r="AB49" s="166" t="s">
        <v>428</v>
      </c>
      <c r="AC49" s="166" t="s">
        <v>429</v>
      </c>
      <c r="AD49" s="183">
        <v>0.1</v>
      </c>
      <c r="AE49" s="166" t="s">
        <v>430</v>
      </c>
      <c r="AF49" s="165"/>
      <c r="AG49" s="165"/>
      <c r="AH49" s="165"/>
      <c r="AI49" s="165"/>
      <c r="AJ49" s="165"/>
      <c r="AK49" s="165"/>
      <c r="AL49" s="165"/>
      <c r="AM49" s="165"/>
      <c r="AN49" s="165"/>
      <c r="AO49" s="165"/>
      <c r="AP49" s="165"/>
      <c r="AQ49" s="165"/>
      <c r="AR49" s="165"/>
      <c r="AS49" s="165"/>
      <c r="AT49" s="165"/>
      <c r="AU49" s="165"/>
      <c r="AV49" s="165"/>
      <c r="AW49" s="165"/>
      <c r="AX49" s="165"/>
      <c r="AY49" s="165"/>
      <c r="AZ49" s="165"/>
      <c r="BA49" s="165"/>
      <c r="BB49" s="165"/>
      <c r="BC49" s="165"/>
      <c r="BD49" s="165"/>
      <c r="BE49" s="165"/>
      <c r="BF49" s="165"/>
    </row>
    <row r="50" spans="1:58" ht="105" x14ac:dyDescent="0.25">
      <c r="A50" s="154" t="s">
        <v>291</v>
      </c>
      <c r="B50" s="155" t="s">
        <v>292</v>
      </c>
      <c r="C50" s="156" t="s">
        <v>293</v>
      </c>
      <c r="D50" s="157" t="s">
        <v>179</v>
      </c>
      <c r="E50" s="155" t="s">
        <v>326</v>
      </c>
      <c r="F50" s="159" t="s">
        <v>181</v>
      </c>
      <c r="G50" s="160" t="s">
        <v>327</v>
      </c>
      <c r="H50" s="160" t="s">
        <v>328</v>
      </c>
      <c r="I50" s="160" t="s">
        <v>401</v>
      </c>
      <c r="J50" s="160" t="s">
        <v>401</v>
      </c>
      <c r="K50" s="171" t="s">
        <v>76</v>
      </c>
      <c r="L50" s="160" t="s">
        <v>185</v>
      </c>
      <c r="M50" s="160" t="s">
        <v>431</v>
      </c>
      <c r="N50" s="160">
        <v>1</v>
      </c>
      <c r="O50" s="162">
        <f>Tabla1[[#This Row],[Avance Acumulado númerico o Porcentaje de la Actividad]]/Tabla1[[#This Row],[Meta 2022
 de la Actividad ó Meta anual]]</f>
        <v>1</v>
      </c>
      <c r="P50" s="163">
        <v>0.05</v>
      </c>
      <c r="Q50" s="163">
        <f>Tabla1[[#This Row],[Peso Porcentual de la Actividad en relación con la Meta ]]/Tabla1[[#This Row],[Avance Porcentual Acumulado (Indicador)]]</f>
        <v>0.05</v>
      </c>
      <c r="R50" s="160" t="s">
        <v>432</v>
      </c>
      <c r="S50" s="192"/>
      <c r="T50" s="160" t="s">
        <v>195</v>
      </c>
      <c r="U50" s="165" t="s">
        <v>195</v>
      </c>
      <c r="V50" s="165">
        <f>Tabla1[[#This Row],[Avance númerico o porcentual mes enero]]</f>
        <v>1</v>
      </c>
      <c r="W50" s="165" t="s">
        <v>433</v>
      </c>
      <c r="X50" s="165">
        <v>1</v>
      </c>
      <c r="Y50" s="165" t="s">
        <v>434</v>
      </c>
      <c r="Z50" s="166" t="s">
        <v>198</v>
      </c>
      <c r="AA50" s="166">
        <v>0</v>
      </c>
      <c r="AB50" s="166" t="s">
        <v>185</v>
      </c>
      <c r="AC50" s="166" t="s">
        <v>198</v>
      </c>
      <c r="AD50" s="166">
        <v>0</v>
      </c>
      <c r="AE50" s="166" t="s">
        <v>185</v>
      </c>
      <c r="AF50" s="165"/>
      <c r="AG50" s="165"/>
      <c r="AH50" s="165"/>
      <c r="AI50" s="165"/>
      <c r="AJ50" s="165"/>
      <c r="AK50" s="165"/>
      <c r="AL50" s="165"/>
      <c r="AM50" s="165"/>
      <c r="AN50" s="165"/>
      <c r="AO50" s="165"/>
      <c r="AP50" s="165"/>
      <c r="AQ50" s="165"/>
      <c r="AR50" s="165"/>
      <c r="AS50" s="165"/>
      <c r="AT50" s="165"/>
      <c r="AU50" s="165"/>
      <c r="AV50" s="165"/>
      <c r="AW50" s="165"/>
      <c r="AX50" s="165"/>
      <c r="AY50" s="165"/>
      <c r="AZ50" s="165"/>
      <c r="BA50" s="165"/>
      <c r="BB50" s="165"/>
      <c r="BC50" s="165"/>
      <c r="BD50" s="165"/>
      <c r="BE50" s="165"/>
      <c r="BF50" s="165"/>
    </row>
    <row r="51" spans="1:58" ht="195" x14ac:dyDescent="0.25">
      <c r="A51" s="154" t="s">
        <v>291</v>
      </c>
      <c r="B51" s="155" t="s">
        <v>292</v>
      </c>
      <c r="C51" s="156" t="s">
        <v>293</v>
      </c>
      <c r="D51" s="157" t="s">
        <v>179</v>
      </c>
      <c r="E51" s="155" t="s">
        <v>326</v>
      </c>
      <c r="F51" s="159" t="s">
        <v>181</v>
      </c>
      <c r="G51" s="160" t="s">
        <v>327</v>
      </c>
      <c r="H51" s="160" t="s">
        <v>328</v>
      </c>
      <c r="I51" s="160" t="s">
        <v>401</v>
      </c>
      <c r="J51" s="160" t="s">
        <v>401</v>
      </c>
      <c r="K51" s="171" t="s">
        <v>76</v>
      </c>
      <c r="L51" s="160" t="s">
        <v>185</v>
      </c>
      <c r="M51" s="160" t="s">
        <v>435</v>
      </c>
      <c r="N51" s="162">
        <v>1</v>
      </c>
      <c r="O51" s="162">
        <f>Tabla1[[#This Row],[Avance Acumulado númerico o Porcentaje de la Actividad]]/Tabla1[[#This Row],[Meta 2022
 de la Actividad ó Meta anual]]</f>
        <v>0.3</v>
      </c>
      <c r="P51" s="163">
        <v>0.2</v>
      </c>
      <c r="Q51" s="163">
        <f>Tabla1[[#This Row],[Peso Porcentual de la Actividad en relación con la Meta ]]/Tabla1[[#This Row],[Avance Porcentual Acumulado (Indicador)]]</f>
        <v>0.66666666666666674</v>
      </c>
      <c r="R51" s="160" t="s">
        <v>436</v>
      </c>
      <c r="S51" s="192"/>
      <c r="T51" s="160" t="s">
        <v>188</v>
      </c>
      <c r="U51" s="165" t="s">
        <v>201</v>
      </c>
      <c r="V51" s="179">
        <f>Tabla1[[#This Row],[Avance numérico o porcentual mes febrero]]</f>
        <v>0.3</v>
      </c>
      <c r="W51" s="165" t="s">
        <v>185</v>
      </c>
      <c r="X51" s="165">
        <v>0</v>
      </c>
      <c r="Y51" s="165" t="s">
        <v>185</v>
      </c>
      <c r="Z51" s="166" t="s">
        <v>437</v>
      </c>
      <c r="AA51" s="180">
        <v>0.3</v>
      </c>
      <c r="AB51" s="166" t="s">
        <v>438</v>
      </c>
      <c r="AC51" s="166" t="s">
        <v>439</v>
      </c>
      <c r="AD51" s="180">
        <v>0.3</v>
      </c>
      <c r="AE51" s="166" t="s">
        <v>440</v>
      </c>
      <c r="AF51" s="165"/>
      <c r="AG51" s="165"/>
      <c r="AH51" s="165"/>
      <c r="AI51" s="165"/>
      <c r="AJ51" s="165"/>
      <c r="AK51" s="165"/>
      <c r="AL51" s="165"/>
      <c r="AM51" s="165"/>
      <c r="AN51" s="165"/>
      <c r="AO51" s="165"/>
      <c r="AP51" s="165"/>
      <c r="AQ51" s="165"/>
      <c r="AR51" s="165"/>
      <c r="AS51" s="165"/>
      <c r="AT51" s="165"/>
      <c r="AU51" s="165"/>
      <c r="AV51" s="165"/>
      <c r="AW51" s="165"/>
      <c r="AX51" s="165"/>
      <c r="AY51" s="165"/>
      <c r="AZ51" s="165"/>
      <c r="BA51" s="165"/>
      <c r="BB51" s="165"/>
      <c r="BC51" s="165"/>
      <c r="BD51" s="165"/>
      <c r="BE51" s="165"/>
      <c r="BF51" s="165"/>
    </row>
    <row r="52" spans="1:58" ht="120" x14ac:dyDescent="0.25">
      <c r="A52" s="170" t="s">
        <v>291</v>
      </c>
      <c r="B52" s="159" t="s">
        <v>292</v>
      </c>
      <c r="C52" s="171" t="s">
        <v>293</v>
      </c>
      <c r="D52" s="172" t="s">
        <v>294</v>
      </c>
      <c r="E52" s="173" t="s">
        <v>295</v>
      </c>
      <c r="F52" s="167" t="s">
        <v>296</v>
      </c>
      <c r="G52" s="160" t="s">
        <v>97</v>
      </c>
      <c r="H52" s="160" t="s">
        <v>297</v>
      </c>
      <c r="I52" s="160" t="s">
        <v>401</v>
      </c>
      <c r="J52" s="160" t="s">
        <v>401</v>
      </c>
      <c r="K52" s="172" t="s">
        <v>299</v>
      </c>
      <c r="L52" s="160" t="s">
        <v>185</v>
      </c>
      <c r="M52" s="160" t="s">
        <v>441</v>
      </c>
      <c r="N52" s="162">
        <v>1</v>
      </c>
      <c r="O52" s="162">
        <f>Tabla1[[#This Row],[Avance Acumulado númerico o Porcentaje de la Actividad]]/Tabla1[[#This Row],[Meta 2022
 de la Actividad ó Meta anual]]</f>
        <v>0</v>
      </c>
      <c r="P52" s="174">
        <v>5.0000000000000001E-3</v>
      </c>
      <c r="Q52" s="163" t="e">
        <f>Tabla1[[#This Row],[Peso Porcentual de la Actividad en relación con la Meta ]]/Tabla1[[#This Row],[Avance Porcentual Acumulado (Indicador)]]</f>
        <v>#DIV/0!</v>
      </c>
      <c r="R52" s="160" t="s">
        <v>301</v>
      </c>
      <c r="S52" s="175"/>
      <c r="T52" s="160" t="s">
        <v>188</v>
      </c>
      <c r="U52" s="165" t="s">
        <v>256</v>
      </c>
      <c r="V52" s="165">
        <f>Tabla1[[#This Row],[Avance númerico o porcentual mes enero]]</f>
        <v>0</v>
      </c>
      <c r="W52" s="165" t="s">
        <v>185</v>
      </c>
      <c r="X52" s="165">
        <v>0</v>
      </c>
      <c r="Y52" s="165" t="s">
        <v>185</v>
      </c>
      <c r="Z52" s="166" t="s">
        <v>185</v>
      </c>
      <c r="AA52" s="166">
        <v>0</v>
      </c>
      <c r="AB52" s="166" t="s">
        <v>185</v>
      </c>
      <c r="AC52" s="166" t="s">
        <v>185</v>
      </c>
      <c r="AD52" s="166">
        <v>0</v>
      </c>
      <c r="AE52" s="166" t="s">
        <v>185</v>
      </c>
      <c r="AF52" s="165"/>
      <c r="AG52" s="165"/>
      <c r="AH52" s="165"/>
      <c r="AI52" s="165"/>
      <c r="AJ52" s="165"/>
      <c r="AK52" s="165"/>
      <c r="AL52" s="165"/>
      <c r="AM52" s="165"/>
      <c r="AN52" s="165"/>
      <c r="AO52" s="165"/>
      <c r="AP52" s="165"/>
      <c r="AQ52" s="165"/>
      <c r="AR52" s="165"/>
      <c r="AS52" s="165"/>
      <c r="AT52" s="165"/>
      <c r="AU52" s="165"/>
      <c r="AV52" s="165"/>
      <c r="AW52" s="165"/>
      <c r="AX52" s="165"/>
      <c r="AY52" s="165"/>
      <c r="AZ52" s="165"/>
      <c r="BA52" s="165"/>
      <c r="BB52" s="165"/>
      <c r="BC52" s="165"/>
      <c r="BD52" s="165"/>
      <c r="BE52" s="165"/>
      <c r="BF52" s="165"/>
    </row>
    <row r="53" spans="1:58" ht="150" x14ac:dyDescent="0.25">
      <c r="A53" s="154" t="s">
        <v>291</v>
      </c>
      <c r="B53" s="155" t="s">
        <v>292</v>
      </c>
      <c r="C53" s="156" t="s">
        <v>293</v>
      </c>
      <c r="D53" s="157" t="s">
        <v>179</v>
      </c>
      <c r="E53" s="167" t="s">
        <v>442</v>
      </c>
      <c r="F53" s="159" t="s">
        <v>181</v>
      </c>
      <c r="G53" s="160" t="s">
        <v>30</v>
      </c>
      <c r="H53" s="160" t="s">
        <v>443</v>
      </c>
      <c r="I53" s="160" t="s">
        <v>183</v>
      </c>
      <c r="J53" s="160" t="s">
        <v>262</v>
      </c>
      <c r="K53" s="193" t="s">
        <v>71</v>
      </c>
      <c r="L53" s="160">
        <v>4</v>
      </c>
      <c r="M53" s="160" t="s">
        <v>444</v>
      </c>
      <c r="N53" s="167">
        <v>1</v>
      </c>
      <c r="O53" s="162">
        <f>Tabla1[[#This Row],[Avance Acumulado númerico o Porcentaje de la Actividad]]/Tabla1[[#This Row],[Meta 2022
 de la Actividad ó Meta anual]]</f>
        <v>0</v>
      </c>
      <c r="P53" s="163">
        <v>0.6</v>
      </c>
      <c r="Q53" s="163" t="e">
        <f>Tabla1[[#This Row],[Peso Porcentual de la Actividad en relación con la Meta ]]/Tabla1[[#This Row],[Avance Porcentual Acumulado (Indicador)]]</f>
        <v>#DIV/0!</v>
      </c>
      <c r="R53" s="160" t="s">
        <v>445</v>
      </c>
      <c r="S53" s="194">
        <v>39495490</v>
      </c>
      <c r="T53" s="160" t="s">
        <v>188</v>
      </c>
      <c r="U53" s="165" t="s">
        <v>214</v>
      </c>
      <c r="V53" s="165">
        <f>Tabla1[[#This Row],[Avance númerico o porcentual mes enero]]</f>
        <v>0</v>
      </c>
      <c r="W53" s="165"/>
      <c r="X53" s="165"/>
      <c r="Y53" s="165"/>
      <c r="Z53" s="166" t="s">
        <v>446</v>
      </c>
      <c r="AA53" s="166">
        <v>0</v>
      </c>
      <c r="AB53" s="166" t="s">
        <v>447</v>
      </c>
      <c r="AC53" s="160" t="s">
        <v>448</v>
      </c>
      <c r="AD53" s="166">
        <v>0</v>
      </c>
      <c r="AE53" s="166" t="s">
        <v>447</v>
      </c>
      <c r="AF53" s="165"/>
      <c r="AG53" s="165"/>
      <c r="AH53" s="165"/>
      <c r="AI53" s="165"/>
      <c r="AJ53" s="165"/>
      <c r="AK53" s="165"/>
      <c r="AL53" s="165"/>
      <c r="AM53" s="165"/>
      <c r="AN53" s="165"/>
      <c r="AO53" s="165"/>
      <c r="AP53" s="165"/>
      <c r="AQ53" s="165"/>
      <c r="AR53" s="165"/>
      <c r="AS53" s="165"/>
      <c r="AT53" s="165"/>
      <c r="AU53" s="165"/>
      <c r="AV53" s="165"/>
      <c r="AW53" s="165"/>
      <c r="AX53" s="165"/>
      <c r="AY53" s="165"/>
      <c r="AZ53" s="165"/>
      <c r="BA53" s="165"/>
      <c r="BB53" s="165"/>
      <c r="BC53" s="165"/>
      <c r="BD53" s="165"/>
      <c r="BE53" s="165"/>
      <c r="BF53" s="165"/>
    </row>
    <row r="54" spans="1:58" ht="105" x14ac:dyDescent="0.25">
      <c r="A54" s="154" t="s">
        <v>291</v>
      </c>
      <c r="B54" s="155" t="s">
        <v>292</v>
      </c>
      <c r="C54" s="156" t="s">
        <v>293</v>
      </c>
      <c r="D54" s="157" t="s">
        <v>179</v>
      </c>
      <c r="E54" s="167" t="s">
        <v>442</v>
      </c>
      <c r="F54" s="159" t="s">
        <v>181</v>
      </c>
      <c r="G54" s="160" t="s">
        <v>30</v>
      </c>
      <c r="H54" s="160" t="s">
        <v>443</v>
      </c>
      <c r="I54" s="160" t="s">
        <v>183</v>
      </c>
      <c r="J54" s="160" t="s">
        <v>262</v>
      </c>
      <c r="K54" s="193" t="s">
        <v>71</v>
      </c>
      <c r="L54" s="160" t="s">
        <v>185</v>
      </c>
      <c r="M54" s="160" t="s">
        <v>449</v>
      </c>
      <c r="N54" s="160">
        <v>1</v>
      </c>
      <c r="O54" s="162">
        <f>Tabla1[[#This Row],[Avance Acumulado númerico o Porcentaje de la Actividad]]/Tabla1[[#This Row],[Meta 2022
 de la Actividad ó Meta anual]]</f>
        <v>0</v>
      </c>
      <c r="P54" s="163">
        <v>0.15</v>
      </c>
      <c r="Q54" s="163" t="e">
        <f>Tabla1[[#This Row],[Peso Porcentual de la Actividad en relación con la Meta ]]/Tabla1[[#This Row],[Avance Porcentual Acumulado (Indicador)]]</f>
        <v>#DIV/0!</v>
      </c>
      <c r="R54" s="160" t="s">
        <v>450</v>
      </c>
      <c r="S54" s="194"/>
      <c r="T54" s="160" t="s">
        <v>188</v>
      </c>
      <c r="U54" s="165" t="s">
        <v>214</v>
      </c>
      <c r="V54" s="165">
        <f>Tabla1[[#This Row],[Avance númerico o porcentual mes enero]]</f>
        <v>0</v>
      </c>
      <c r="W54" s="165"/>
      <c r="X54" s="165"/>
      <c r="Y54" s="165"/>
      <c r="Z54" s="166" t="s">
        <v>451</v>
      </c>
      <c r="AA54" s="166">
        <v>0</v>
      </c>
      <c r="AB54" s="166" t="s">
        <v>185</v>
      </c>
      <c r="AC54" s="160" t="s">
        <v>283</v>
      </c>
      <c r="AD54" s="166">
        <v>0</v>
      </c>
      <c r="AE54" s="166" t="s">
        <v>185</v>
      </c>
      <c r="AF54" s="165"/>
      <c r="AG54" s="165"/>
      <c r="AH54" s="165"/>
      <c r="AI54" s="165"/>
      <c r="AJ54" s="165"/>
      <c r="AK54" s="165"/>
      <c r="AL54" s="165"/>
      <c r="AM54" s="165"/>
      <c r="AN54" s="165"/>
      <c r="AO54" s="165"/>
      <c r="AP54" s="165"/>
      <c r="AQ54" s="165"/>
      <c r="AR54" s="165"/>
      <c r="AS54" s="165"/>
      <c r="AT54" s="165"/>
      <c r="AU54" s="165"/>
      <c r="AV54" s="165"/>
      <c r="AW54" s="165"/>
      <c r="AX54" s="165"/>
      <c r="AY54" s="165"/>
      <c r="AZ54" s="165"/>
      <c r="BA54" s="165"/>
      <c r="BB54" s="165"/>
      <c r="BC54" s="165"/>
      <c r="BD54" s="165"/>
      <c r="BE54" s="165"/>
      <c r="BF54" s="165"/>
    </row>
    <row r="55" spans="1:58" ht="135" x14ac:dyDescent="0.25">
      <c r="A55" s="154" t="s">
        <v>291</v>
      </c>
      <c r="B55" s="155" t="s">
        <v>292</v>
      </c>
      <c r="C55" s="156" t="s">
        <v>293</v>
      </c>
      <c r="D55" s="157" t="s">
        <v>179</v>
      </c>
      <c r="E55" s="167" t="s">
        <v>442</v>
      </c>
      <c r="F55" s="159" t="s">
        <v>181</v>
      </c>
      <c r="G55" s="160" t="s">
        <v>30</v>
      </c>
      <c r="H55" s="160" t="s">
        <v>443</v>
      </c>
      <c r="I55" s="160" t="s">
        <v>183</v>
      </c>
      <c r="J55" s="160" t="s">
        <v>262</v>
      </c>
      <c r="K55" s="193" t="s">
        <v>71</v>
      </c>
      <c r="L55" s="160" t="s">
        <v>185</v>
      </c>
      <c r="M55" s="160" t="s">
        <v>452</v>
      </c>
      <c r="N55" s="160">
        <v>30</v>
      </c>
      <c r="O55" s="162">
        <f>Tabla1[[#This Row],[Avance Acumulado númerico o Porcentaje de la Actividad]]/Tabla1[[#This Row],[Meta 2022
 de la Actividad ó Meta anual]]</f>
        <v>0.46666666666666667</v>
      </c>
      <c r="P55" s="163">
        <v>0.15</v>
      </c>
      <c r="Q55" s="163">
        <f>Tabla1[[#This Row],[Peso Porcentual de la Actividad en relación con la Meta ]]/Tabla1[[#This Row],[Avance Porcentual Acumulado (Indicador)]]</f>
        <v>0.3214285714285714</v>
      </c>
      <c r="R55" s="160" t="s">
        <v>453</v>
      </c>
      <c r="S55" s="194"/>
      <c r="T55" s="160" t="s">
        <v>454</v>
      </c>
      <c r="U55" s="165" t="s">
        <v>214</v>
      </c>
      <c r="V55" s="165">
        <f>Tabla1[[#This Row],[Avance númerico o porcentual mes enero]]+Tabla1[[#This Row],[Avance numérico o porcentual mes febrero]]+Tabla1[[#This Row],[Avance númerico o porcentual mes marzo]]</f>
        <v>14</v>
      </c>
      <c r="W55" s="165"/>
      <c r="X55" s="165"/>
      <c r="Y55" s="165"/>
      <c r="Z55" s="166" t="s">
        <v>455</v>
      </c>
      <c r="AA55" s="166">
        <v>11</v>
      </c>
      <c r="AB55" s="166" t="s">
        <v>456</v>
      </c>
      <c r="AC55" s="160" t="s">
        <v>457</v>
      </c>
      <c r="AD55" s="166">
        <v>3</v>
      </c>
      <c r="AE55" s="166" t="s">
        <v>456</v>
      </c>
      <c r="AF55" s="165"/>
      <c r="AG55" s="165"/>
      <c r="AH55" s="165"/>
      <c r="AI55" s="165"/>
      <c r="AJ55" s="165"/>
      <c r="AK55" s="165"/>
      <c r="AL55" s="165"/>
      <c r="AM55" s="165"/>
      <c r="AN55" s="165"/>
      <c r="AO55" s="165"/>
      <c r="AP55" s="165"/>
      <c r="AQ55" s="165"/>
      <c r="AR55" s="165"/>
      <c r="AS55" s="165"/>
      <c r="AT55" s="165"/>
      <c r="AU55" s="165"/>
      <c r="AV55" s="165"/>
      <c r="AW55" s="165"/>
      <c r="AX55" s="165"/>
      <c r="AY55" s="165"/>
      <c r="AZ55" s="165"/>
      <c r="BA55" s="165"/>
      <c r="BB55" s="165"/>
      <c r="BC55" s="165"/>
      <c r="BD55" s="165"/>
      <c r="BE55" s="165"/>
      <c r="BF55" s="165"/>
    </row>
    <row r="56" spans="1:58" ht="135" x14ac:dyDescent="0.25">
      <c r="A56" s="154" t="s">
        <v>291</v>
      </c>
      <c r="B56" s="155" t="s">
        <v>292</v>
      </c>
      <c r="C56" s="156" t="s">
        <v>293</v>
      </c>
      <c r="D56" s="157" t="s">
        <v>179</v>
      </c>
      <c r="E56" s="167" t="s">
        <v>442</v>
      </c>
      <c r="F56" s="159" t="s">
        <v>181</v>
      </c>
      <c r="G56" s="160" t="s">
        <v>30</v>
      </c>
      <c r="H56" s="160" t="s">
        <v>443</v>
      </c>
      <c r="I56" s="160" t="s">
        <v>183</v>
      </c>
      <c r="J56" s="160" t="s">
        <v>262</v>
      </c>
      <c r="K56" s="193" t="s">
        <v>71</v>
      </c>
      <c r="L56" s="160" t="s">
        <v>185</v>
      </c>
      <c r="M56" s="160" t="s">
        <v>458</v>
      </c>
      <c r="N56" s="160">
        <v>2</v>
      </c>
      <c r="O56" s="162">
        <f>Tabla1[[#This Row],[Avance Acumulado númerico o Porcentaje de la Actividad]]/Tabla1[[#This Row],[Meta 2022
 de la Actividad ó Meta anual]]</f>
        <v>0</v>
      </c>
      <c r="P56" s="163">
        <v>0.1</v>
      </c>
      <c r="Q56" s="163" t="e">
        <f>Tabla1[[#This Row],[Peso Porcentual de la Actividad en relación con la Meta ]]/Tabla1[[#This Row],[Avance Porcentual Acumulado (Indicador)]]</f>
        <v>#DIV/0!</v>
      </c>
      <c r="R56" s="160" t="s">
        <v>459</v>
      </c>
      <c r="S56" s="194"/>
      <c r="T56" s="160" t="s">
        <v>460</v>
      </c>
      <c r="U56" s="165" t="s">
        <v>214</v>
      </c>
      <c r="V56" s="165">
        <f>Tabla1[[#This Row],[Avance númerico o porcentual mes enero]]</f>
        <v>0</v>
      </c>
      <c r="W56" s="165"/>
      <c r="X56" s="165"/>
      <c r="Y56" s="165"/>
      <c r="Z56" s="166" t="s">
        <v>461</v>
      </c>
      <c r="AA56" s="166">
        <v>0</v>
      </c>
      <c r="AB56" s="166" t="s">
        <v>185</v>
      </c>
      <c r="AC56" s="160" t="s">
        <v>283</v>
      </c>
      <c r="AD56" s="166">
        <v>0</v>
      </c>
      <c r="AE56" s="166" t="s">
        <v>185</v>
      </c>
      <c r="AF56" s="165"/>
      <c r="AG56" s="165"/>
      <c r="AH56" s="165"/>
      <c r="AI56" s="165"/>
      <c r="AJ56" s="165"/>
      <c r="AK56" s="165"/>
      <c r="AL56" s="165"/>
      <c r="AM56" s="165"/>
      <c r="AN56" s="165"/>
      <c r="AO56" s="165"/>
      <c r="AP56" s="165"/>
      <c r="AQ56" s="165"/>
      <c r="AR56" s="165"/>
      <c r="AS56" s="165"/>
      <c r="AT56" s="165"/>
      <c r="AU56" s="165"/>
      <c r="AV56" s="165"/>
      <c r="AW56" s="165"/>
      <c r="AX56" s="165"/>
      <c r="AY56" s="165"/>
      <c r="AZ56" s="165"/>
      <c r="BA56" s="165"/>
      <c r="BB56" s="165"/>
      <c r="BC56" s="165"/>
      <c r="BD56" s="165"/>
      <c r="BE56" s="165"/>
      <c r="BF56" s="165"/>
    </row>
    <row r="57" spans="1:58" ht="195" x14ac:dyDescent="0.25">
      <c r="A57" s="154" t="s">
        <v>291</v>
      </c>
      <c r="B57" s="155" t="s">
        <v>292</v>
      </c>
      <c r="C57" s="156" t="s">
        <v>293</v>
      </c>
      <c r="D57" s="157" t="s">
        <v>179</v>
      </c>
      <c r="E57" s="167" t="s">
        <v>442</v>
      </c>
      <c r="F57" s="159" t="s">
        <v>181</v>
      </c>
      <c r="G57" s="160" t="s">
        <v>30</v>
      </c>
      <c r="H57" s="160" t="s">
        <v>443</v>
      </c>
      <c r="I57" s="160" t="s">
        <v>183</v>
      </c>
      <c r="J57" s="160" t="s">
        <v>262</v>
      </c>
      <c r="K57" s="195" t="s">
        <v>72</v>
      </c>
      <c r="L57" s="160">
        <v>5</v>
      </c>
      <c r="M57" s="160" t="s">
        <v>462</v>
      </c>
      <c r="N57" s="167">
        <v>1</v>
      </c>
      <c r="O57" s="162">
        <f>Tabla1[[#This Row],[Avance Acumulado númerico o Porcentaje de la Actividad]]/Tabla1[[#This Row],[Meta 2022
 de la Actividad ó Meta anual]]</f>
        <v>0</v>
      </c>
      <c r="P57" s="163">
        <v>0.5</v>
      </c>
      <c r="Q57" s="163" t="e">
        <f>Tabla1[[#This Row],[Peso Porcentual de la Actividad en relación con la Meta ]]/Tabla1[[#This Row],[Avance Porcentual Acumulado (Indicador)]]</f>
        <v>#DIV/0!</v>
      </c>
      <c r="R57" s="160" t="s">
        <v>463</v>
      </c>
      <c r="S57" s="196">
        <v>34433278</v>
      </c>
      <c r="T57" s="160" t="s">
        <v>460</v>
      </c>
      <c r="U57" s="165" t="s">
        <v>214</v>
      </c>
      <c r="V57" s="165">
        <f>Tabla1[[#This Row],[Avance númerico o porcentual mes enero]]</f>
        <v>0</v>
      </c>
      <c r="W57" s="165"/>
      <c r="X57" s="165"/>
      <c r="Y57" s="165"/>
      <c r="Z57" s="166" t="s">
        <v>451</v>
      </c>
      <c r="AA57" s="166">
        <v>0</v>
      </c>
      <c r="AB57" s="166" t="s">
        <v>185</v>
      </c>
      <c r="AC57" s="166" t="s">
        <v>464</v>
      </c>
      <c r="AD57" s="166">
        <v>0</v>
      </c>
      <c r="AE57" s="166" t="s">
        <v>185</v>
      </c>
      <c r="AF57" s="165"/>
      <c r="AG57" s="165"/>
      <c r="AH57" s="165"/>
      <c r="AI57" s="165"/>
      <c r="AJ57" s="165"/>
      <c r="AK57" s="165"/>
      <c r="AL57" s="165"/>
      <c r="AM57" s="165"/>
      <c r="AN57" s="165"/>
      <c r="AO57" s="165"/>
      <c r="AP57" s="165"/>
      <c r="AQ57" s="165"/>
      <c r="AR57" s="165"/>
      <c r="AS57" s="165"/>
      <c r="AT57" s="165"/>
      <c r="AU57" s="165"/>
      <c r="AV57" s="165"/>
      <c r="AW57" s="165"/>
      <c r="AX57" s="165"/>
      <c r="AY57" s="165"/>
      <c r="AZ57" s="165"/>
      <c r="BA57" s="165"/>
      <c r="BB57" s="165"/>
      <c r="BC57" s="165"/>
      <c r="BD57" s="165"/>
      <c r="BE57" s="165"/>
      <c r="BF57" s="165"/>
    </row>
    <row r="58" spans="1:58" ht="105" x14ac:dyDescent="0.25">
      <c r="A58" s="154" t="s">
        <v>291</v>
      </c>
      <c r="B58" s="155" t="s">
        <v>292</v>
      </c>
      <c r="C58" s="156" t="s">
        <v>293</v>
      </c>
      <c r="D58" s="157" t="s">
        <v>179</v>
      </c>
      <c r="E58" s="167" t="s">
        <v>442</v>
      </c>
      <c r="F58" s="159" t="s">
        <v>181</v>
      </c>
      <c r="G58" s="160" t="s">
        <v>30</v>
      </c>
      <c r="H58" s="160" t="s">
        <v>443</v>
      </c>
      <c r="I58" s="160" t="s">
        <v>183</v>
      </c>
      <c r="J58" s="160" t="s">
        <v>262</v>
      </c>
      <c r="K58" s="195" t="s">
        <v>72</v>
      </c>
      <c r="L58" s="160" t="s">
        <v>185</v>
      </c>
      <c r="M58" s="160" t="s">
        <v>465</v>
      </c>
      <c r="N58" s="160">
        <v>3</v>
      </c>
      <c r="O58" s="162">
        <f>Tabla1[[#This Row],[Avance Acumulado númerico o Porcentaje de la Actividad]]/Tabla1[[#This Row],[Meta 2022
 de la Actividad ó Meta anual]]</f>
        <v>0</v>
      </c>
      <c r="P58" s="163">
        <v>0.5</v>
      </c>
      <c r="Q58" s="163" t="e">
        <f>Tabla1[[#This Row],[Peso Porcentual de la Actividad en relación con la Meta ]]/Tabla1[[#This Row],[Avance Porcentual Acumulado (Indicador)]]</f>
        <v>#DIV/0!</v>
      </c>
      <c r="R58" s="160" t="s">
        <v>466</v>
      </c>
      <c r="S58" s="196"/>
      <c r="T58" s="160" t="s">
        <v>454</v>
      </c>
      <c r="U58" s="165" t="s">
        <v>214</v>
      </c>
      <c r="V58" s="165">
        <f>Tabla1[[#This Row],[Avance númerico o porcentual mes enero]]</f>
        <v>0</v>
      </c>
      <c r="W58" s="165"/>
      <c r="X58" s="165"/>
      <c r="Y58" s="165"/>
      <c r="Z58" s="166" t="s">
        <v>451</v>
      </c>
      <c r="AA58" s="166">
        <v>0</v>
      </c>
      <c r="AB58" s="166" t="s">
        <v>185</v>
      </c>
      <c r="AC58" s="166" t="s">
        <v>451</v>
      </c>
      <c r="AD58" s="166">
        <v>0</v>
      </c>
      <c r="AE58" s="166" t="s">
        <v>185</v>
      </c>
      <c r="AF58" s="165"/>
      <c r="AG58" s="165"/>
      <c r="AH58" s="165"/>
      <c r="AI58" s="165"/>
      <c r="AJ58" s="165"/>
      <c r="AK58" s="165"/>
      <c r="AL58" s="165"/>
      <c r="AM58" s="165"/>
      <c r="AN58" s="165"/>
      <c r="AO58" s="165"/>
      <c r="AP58" s="165"/>
      <c r="AQ58" s="165"/>
      <c r="AR58" s="165"/>
      <c r="AS58" s="165"/>
      <c r="AT58" s="165"/>
      <c r="AU58" s="165"/>
      <c r="AV58" s="165"/>
      <c r="AW58" s="165"/>
      <c r="AX58" s="165"/>
      <c r="AY58" s="165"/>
      <c r="AZ58" s="165"/>
      <c r="BA58" s="165"/>
      <c r="BB58" s="165"/>
      <c r="BC58" s="165"/>
      <c r="BD58" s="165"/>
      <c r="BE58" s="165"/>
      <c r="BF58" s="165"/>
    </row>
    <row r="59" spans="1:58" ht="105" x14ac:dyDescent="0.25">
      <c r="A59" s="154" t="s">
        <v>291</v>
      </c>
      <c r="B59" s="155" t="s">
        <v>292</v>
      </c>
      <c r="C59" s="156" t="s">
        <v>293</v>
      </c>
      <c r="D59" s="157" t="s">
        <v>179</v>
      </c>
      <c r="E59" s="167" t="s">
        <v>442</v>
      </c>
      <c r="F59" s="159" t="s">
        <v>181</v>
      </c>
      <c r="G59" s="160" t="s">
        <v>30</v>
      </c>
      <c r="H59" s="160" t="s">
        <v>443</v>
      </c>
      <c r="I59" s="160" t="s">
        <v>183</v>
      </c>
      <c r="J59" s="160" t="s">
        <v>262</v>
      </c>
      <c r="K59" s="172" t="s">
        <v>73</v>
      </c>
      <c r="L59" s="160" t="s">
        <v>185</v>
      </c>
      <c r="M59" s="160" t="s">
        <v>467</v>
      </c>
      <c r="N59" s="197">
        <v>10</v>
      </c>
      <c r="O59" s="162">
        <f>Tabla1[[#This Row],[Avance Acumulado númerico o Porcentaje de la Actividad]]/Tabla1[[#This Row],[Meta 2022
 de la Actividad ó Meta anual]]</f>
        <v>0</v>
      </c>
      <c r="P59" s="163">
        <v>0.1</v>
      </c>
      <c r="Q59" s="163" t="e">
        <f>Tabla1[[#This Row],[Peso Porcentual de la Actividad en relación con la Meta ]]/Tabla1[[#This Row],[Avance Porcentual Acumulado (Indicador)]]</f>
        <v>#DIV/0!</v>
      </c>
      <c r="R59" s="160" t="s">
        <v>468</v>
      </c>
      <c r="S59" s="175">
        <v>69686778</v>
      </c>
      <c r="T59" s="160" t="s">
        <v>460</v>
      </c>
      <c r="U59" s="165" t="s">
        <v>393</v>
      </c>
      <c r="V59" s="198">
        <f>Tabla1[[#This Row],[Avance númerico o porcentual mes enero]]</f>
        <v>0</v>
      </c>
      <c r="W59" s="165"/>
      <c r="X59" s="165"/>
      <c r="Y59" s="165"/>
      <c r="Z59" s="166" t="s">
        <v>451</v>
      </c>
      <c r="AA59" s="166">
        <v>0</v>
      </c>
      <c r="AB59" s="166" t="s">
        <v>185</v>
      </c>
      <c r="AC59" s="166" t="s">
        <v>451</v>
      </c>
      <c r="AD59" s="166">
        <v>0</v>
      </c>
      <c r="AE59" s="166" t="s">
        <v>185</v>
      </c>
      <c r="AF59" s="165"/>
      <c r="AG59" s="165"/>
      <c r="AH59" s="165"/>
      <c r="AI59" s="165"/>
      <c r="AJ59" s="165"/>
      <c r="AK59" s="165"/>
      <c r="AL59" s="165"/>
      <c r="AM59" s="165"/>
      <c r="AN59" s="165"/>
      <c r="AO59" s="165"/>
      <c r="AP59" s="165"/>
      <c r="AQ59" s="165"/>
      <c r="AR59" s="165"/>
      <c r="AS59" s="165"/>
      <c r="AT59" s="165"/>
      <c r="AU59" s="165"/>
      <c r="AV59" s="165"/>
      <c r="AW59" s="165"/>
      <c r="AX59" s="165"/>
      <c r="AY59" s="165"/>
      <c r="AZ59" s="165"/>
      <c r="BA59" s="165"/>
      <c r="BB59" s="165"/>
      <c r="BC59" s="165"/>
      <c r="BD59" s="165"/>
      <c r="BE59" s="165"/>
      <c r="BF59" s="165"/>
    </row>
    <row r="60" spans="1:58" ht="105" x14ac:dyDescent="0.25">
      <c r="A60" s="154" t="s">
        <v>291</v>
      </c>
      <c r="B60" s="155" t="s">
        <v>292</v>
      </c>
      <c r="C60" s="156" t="s">
        <v>293</v>
      </c>
      <c r="D60" s="157" t="s">
        <v>179</v>
      </c>
      <c r="E60" s="167" t="s">
        <v>442</v>
      </c>
      <c r="F60" s="159" t="s">
        <v>181</v>
      </c>
      <c r="G60" s="160" t="s">
        <v>30</v>
      </c>
      <c r="H60" s="160" t="s">
        <v>443</v>
      </c>
      <c r="I60" s="160" t="s">
        <v>183</v>
      </c>
      <c r="J60" s="160" t="s">
        <v>262</v>
      </c>
      <c r="K60" s="172" t="s">
        <v>73</v>
      </c>
      <c r="L60" s="160">
        <v>40</v>
      </c>
      <c r="M60" s="160" t="s">
        <v>469</v>
      </c>
      <c r="N60" s="199">
        <v>10</v>
      </c>
      <c r="O60" s="162">
        <f>Tabla1[[#This Row],[Avance Acumulado númerico o Porcentaje de la Actividad]]/Tabla1[[#This Row],[Meta 2022
 de la Actividad ó Meta anual]]</f>
        <v>0</v>
      </c>
      <c r="P60" s="163">
        <v>0.3</v>
      </c>
      <c r="Q60" s="163" t="e">
        <f>Tabla1[[#This Row],[Peso Porcentual de la Actividad en relación con la Meta ]]/Tabla1[[#This Row],[Avance Porcentual Acumulado (Indicador)]]</f>
        <v>#DIV/0!</v>
      </c>
      <c r="R60" s="160" t="s">
        <v>470</v>
      </c>
      <c r="S60" s="175"/>
      <c r="T60" s="160" t="s">
        <v>471</v>
      </c>
      <c r="U60" s="165" t="s">
        <v>214</v>
      </c>
      <c r="V60" s="165">
        <f>Tabla1[[#This Row],[Avance númerico o porcentual mes enero]]</f>
        <v>0</v>
      </c>
      <c r="W60" s="165"/>
      <c r="X60" s="165"/>
      <c r="Y60" s="165"/>
      <c r="Z60" s="166" t="s">
        <v>451</v>
      </c>
      <c r="AA60" s="166">
        <v>0</v>
      </c>
      <c r="AB60" s="166" t="s">
        <v>185</v>
      </c>
      <c r="AC60" s="166" t="s">
        <v>451</v>
      </c>
      <c r="AD60" s="166">
        <v>0</v>
      </c>
      <c r="AE60" s="166" t="s">
        <v>185</v>
      </c>
      <c r="AF60" s="165"/>
      <c r="AG60" s="165"/>
      <c r="AH60" s="165"/>
      <c r="AI60" s="165"/>
      <c r="AJ60" s="165"/>
      <c r="AK60" s="165"/>
      <c r="AL60" s="165"/>
      <c r="AM60" s="165"/>
      <c r="AN60" s="165"/>
      <c r="AO60" s="165"/>
      <c r="AP60" s="165"/>
      <c r="AQ60" s="165"/>
      <c r="AR60" s="165"/>
      <c r="AS60" s="165"/>
      <c r="AT60" s="165"/>
      <c r="AU60" s="165"/>
      <c r="AV60" s="165"/>
      <c r="AW60" s="165"/>
      <c r="AX60" s="165"/>
      <c r="AY60" s="165"/>
      <c r="AZ60" s="165"/>
      <c r="BA60" s="165"/>
      <c r="BB60" s="165"/>
      <c r="BC60" s="165"/>
      <c r="BD60" s="165"/>
      <c r="BE60" s="165"/>
      <c r="BF60" s="165"/>
    </row>
    <row r="61" spans="1:58" ht="105" x14ac:dyDescent="0.25">
      <c r="A61" s="154" t="s">
        <v>291</v>
      </c>
      <c r="B61" s="155" t="s">
        <v>292</v>
      </c>
      <c r="C61" s="156" t="s">
        <v>293</v>
      </c>
      <c r="D61" s="157" t="s">
        <v>179</v>
      </c>
      <c r="E61" s="167" t="s">
        <v>442</v>
      </c>
      <c r="F61" s="159" t="s">
        <v>181</v>
      </c>
      <c r="G61" s="160" t="s">
        <v>30</v>
      </c>
      <c r="H61" s="160" t="s">
        <v>443</v>
      </c>
      <c r="I61" s="160" t="s">
        <v>183</v>
      </c>
      <c r="J61" s="160" t="s">
        <v>262</v>
      </c>
      <c r="K61" s="172" t="s">
        <v>73</v>
      </c>
      <c r="L61" s="160" t="s">
        <v>185</v>
      </c>
      <c r="M61" s="160" t="s">
        <v>472</v>
      </c>
      <c r="N61" s="160">
        <v>1</v>
      </c>
      <c r="O61" s="162">
        <f>Tabla1[[#This Row],[Avance Acumulado númerico o Porcentaje de la Actividad]]/Tabla1[[#This Row],[Meta 2022
 de la Actividad ó Meta anual]]</f>
        <v>0</v>
      </c>
      <c r="P61" s="163">
        <v>0.2</v>
      </c>
      <c r="Q61" s="163" t="e">
        <f>Tabla1[[#This Row],[Peso Porcentual de la Actividad en relación con la Meta ]]/Tabla1[[#This Row],[Avance Porcentual Acumulado (Indicador)]]</f>
        <v>#DIV/0!</v>
      </c>
      <c r="R61" s="160" t="s">
        <v>473</v>
      </c>
      <c r="S61" s="175"/>
      <c r="T61" s="160" t="s">
        <v>474</v>
      </c>
      <c r="U61" s="165" t="s">
        <v>189</v>
      </c>
      <c r="V61" s="165">
        <f>Tabla1[[#This Row],[Avance númerico o porcentual mes enero]]</f>
        <v>0</v>
      </c>
      <c r="W61" s="165"/>
      <c r="X61" s="165"/>
      <c r="Y61" s="165"/>
      <c r="Z61" s="166" t="s">
        <v>451</v>
      </c>
      <c r="AA61" s="166">
        <v>0</v>
      </c>
      <c r="AB61" s="166" t="s">
        <v>185</v>
      </c>
      <c r="AC61" s="166" t="s">
        <v>451</v>
      </c>
      <c r="AD61" s="166">
        <v>0</v>
      </c>
      <c r="AE61" s="166" t="s">
        <v>185</v>
      </c>
      <c r="AF61" s="165"/>
      <c r="AG61" s="165"/>
      <c r="AH61" s="165"/>
      <c r="AI61" s="165"/>
      <c r="AJ61" s="165"/>
      <c r="AK61" s="165"/>
      <c r="AL61" s="165"/>
      <c r="AM61" s="165"/>
      <c r="AN61" s="165"/>
      <c r="AO61" s="165"/>
      <c r="AP61" s="165"/>
      <c r="AQ61" s="165"/>
      <c r="AR61" s="165"/>
      <c r="AS61" s="165"/>
      <c r="AT61" s="165"/>
      <c r="AU61" s="165"/>
      <c r="AV61" s="165"/>
      <c r="AW61" s="165"/>
      <c r="AX61" s="165"/>
      <c r="AY61" s="165"/>
      <c r="AZ61" s="165"/>
      <c r="BA61" s="165"/>
      <c r="BB61" s="165"/>
      <c r="BC61" s="165"/>
      <c r="BD61" s="165"/>
      <c r="BE61" s="165"/>
      <c r="BF61" s="165"/>
    </row>
    <row r="62" spans="1:58" ht="165" x14ac:dyDescent="0.25">
      <c r="A62" s="154" t="s">
        <v>291</v>
      </c>
      <c r="B62" s="155" t="s">
        <v>292</v>
      </c>
      <c r="C62" s="156" t="s">
        <v>293</v>
      </c>
      <c r="D62" s="157" t="s">
        <v>179</v>
      </c>
      <c r="E62" s="167" t="s">
        <v>442</v>
      </c>
      <c r="F62" s="159" t="s">
        <v>181</v>
      </c>
      <c r="G62" s="160" t="s">
        <v>30</v>
      </c>
      <c r="H62" s="160" t="s">
        <v>443</v>
      </c>
      <c r="I62" s="160" t="s">
        <v>183</v>
      </c>
      <c r="J62" s="160" t="s">
        <v>262</v>
      </c>
      <c r="K62" s="172" t="s">
        <v>73</v>
      </c>
      <c r="L62" s="160" t="s">
        <v>185</v>
      </c>
      <c r="M62" s="160" t="s">
        <v>475</v>
      </c>
      <c r="N62" s="160">
        <v>1</v>
      </c>
      <c r="O62" s="162">
        <f>Tabla1[[#This Row],[Avance Acumulado númerico o Porcentaje de la Actividad]]/Tabla1[[#This Row],[Meta 2022
 de la Actividad ó Meta anual]]</f>
        <v>0</v>
      </c>
      <c r="P62" s="163">
        <v>0.15</v>
      </c>
      <c r="Q62" s="163" t="e">
        <f>Tabla1[[#This Row],[Peso Porcentual de la Actividad en relación con la Meta ]]/Tabla1[[#This Row],[Avance Porcentual Acumulado (Indicador)]]</f>
        <v>#DIV/0!</v>
      </c>
      <c r="R62" s="160" t="s">
        <v>476</v>
      </c>
      <c r="S62" s="175"/>
      <c r="T62" s="160" t="s">
        <v>188</v>
      </c>
      <c r="U62" s="165" t="s">
        <v>214</v>
      </c>
      <c r="V62" s="165">
        <f>Tabla1[[#This Row],[Avance númerico o porcentual mes enero]]</f>
        <v>0</v>
      </c>
      <c r="W62" s="165"/>
      <c r="X62" s="165"/>
      <c r="Y62" s="165"/>
      <c r="Z62" s="166" t="s">
        <v>477</v>
      </c>
      <c r="AA62" s="166">
        <v>0</v>
      </c>
      <c r="AB62" s="166" t="s">
        <v>185</v>
      </c>
      <c r="AC62" s="166" t="s">
        <v>478</v>
      </c>
      <c r="AD62" s="166">
        <v>0</v>
      </c>
      <c r="AE62" s="166" t="s">
        <v>185</v>
      </c>
      <c r="AF62" s="165"/>
      <c r="AG62" s="165"/>
      <c r="AH62" s="165"/>
      <c r="AI62" s="165"/>
      <c r="AJ62" s="165"/>
      <c r="AK62" s="165"/>
      <c r="AL62" s="165"/>
      <c r="AM62" s="165"/>
      <c r="AN62" s="165"/>
      <c r="AO62" s="165"/>
      <c r="AP62" s="165"/>
      <c r="AQ62" s="165"/>
      <c r="AR62" s="165"/>
      <c r="AS62" s="165"/>
      <c r="AT62" s="165"/>
      <c r="AU62" s="165"/>
      <c r="AV62" s="165"/>
      <c r="AW62" s="165"/>
      <c r="AX62" s="165"/>
      <c r="AY62" s="165"/>
      <c r="AZ62" s="165"/>
      <c r="BA62" s="165"/>
      <c r="BB62" s="165"/>
      <c r="BC62" s="165"/>
      <c r="BD62" s="165"/>
      <c r="BE62" s="165"/>
      <c r="BF62" s="165"/>
    </row>
    <row r="63" spans="1:58" ht="225" x14ac:dyDescent="0.25">
      <c r="A63" s="154" t="s">
        <v>291</v>
      </c>
      <c r="B63" s="155" t="s">
        <v>292</v>
      </c>
      <c r="C63" s="156" t="s">
        <v>293</v>
      </c>
      <c r="D63" s="157" t="s">
        <v>179</v>
      </c>
      <c r="E63" s="167" t="s">
        <v>442</v>
      </c>
      <c r="F63" s="159" t="s">
        <v>181</v>
      </c>
      <c r="G63" s="160" t="s">
        <v>30</v>
      </c>
      <c r="H63" s="160" t="s">
        <v>443</v>
      </c>
      <c r="I63" s="160" t="s">
        <v>183</v>
      </c>
      <c r="J63" s="160" t="s">
        <v>262</v>
      </c>
      <c r="K63" s="172" t="s">
        <v>73</v>
      </c>
      <c r="L63" s="160" t="s">
        <v>185</v>
      </c>
      <c r="M63" s="160" t="s">
        <v>479</v>
      </c>
      <c r="N63" s="200">
        <v>1</v>
      </c>
      <c r="O63" s="162">
        <f>Tabla1[[#This Row],[Avance Acumulado númerico o Porcentaje de la Actividad]]/Tabla1[[#This Row],[Meta 2022
 de la Actividad ó Meta anual]]</f>
        <v>0</v>
      </c>
      <c r="P63" s="163">
        <v>0.15</v>
      </c>
      <c r="Q63" s="163" t="e">
        <f>Tabla1[[#This Row],[Peso Porcentual de la Actividad en relación con la Meta ]]/Tabla1[[#This Row],[Avance Porcentual Acumulado (Indicador)]]</f>
        <v>#DIV/0!</v>
      </c>
      <c r="R63" s="160" t="s">
        <v>480</v>
      </c>
      <c r="S63" s="175"/>
      <c r="T63" s="160" t="s">
        <v>188</v>
      </c>
      <c r="U63" s="165" t="s">
        <v>481</v>
      </c>
      <c r="V63" s="165">
        <f>Tabla1[[#This Row],[Avance númerico o porcentual mes enero]]</f>
        <v>0</v>
      </c>
      <c r="W63" s="165"/>
      <c r="X63" s="165"/>
      <c r="Y63" s="165"/>
      <c r="Z63" s="166" t="s">
        <v>482</v>
      </c>
      <c r="AA63" s="166">
        <v>0</v>
      </c>
      <c r="AB63" s="166" t="s">
        <v>483</v>
      </c>
      <c r="AC63" s="189" t="s">
        <v>484</v>
      </c>
      <c r="AD63" s="166">
        <v>0</v>
      </c>
      <c r="AE63" s="166" t="s">
        <v>483</v>
      </c>
      <c r="AF63" s="165"/>
      <c r="AG63" s="165"/>
      <c r="AH63" s="165"/>
      <c r="AI63" s="165"/>
      <c r="AJ63" s="165"/>
      <c r="AK63" s="165"/>
      <c r="AL63" s="165"/>
      <c r="AM63" s="165"/>
      <c r="AN63" s="165"/>
      <c r="AO63" s="165"/>
      <c r="AP63" s="165"/>
      <c r="AQ63" s="165"/>
      <c r="AR63" s="165"/>
      <c r="AS63" s="165"/>
      <c r="AT63" s="165"/>
      <c r="AU63" s="165"/>
      <c r="AV63" s="165"/>
      <c r="AW63" s="165"/>
      <c r="AX63" s="165"/>
      <c r="AY63" s="165"/>
      <c r="AZ63" s="165"/>
      <c r="BA63" s="165"/>
      <c r="BB63" s="165"/>
      <c r="BC63" s="165"/>
      <c r="BD63" s="165"/>
      <c r="BE63" s="165"/>
      <c r="BF63" s="165"/>
    </row>
    <row r="64" spans="1:58" ht="105" x14ac:dyDescent="0.25">
      <c r="A64" s="154" t="s">
        <v>291</v>
      </c>
      <c r="B64" s="155" t="s">
        <v>292</v>
      </c>
      <c r="C64" s="156" t="s">
        <v>293</v>
      </c>
      <c r="D64" s="157" t="s">
        <v>179</v>
      </c>
      <c r="E64" s="167" t="s">
        <v>442</v>
      </c>
      <c r="F64" s="159" t="s">
        <v>181</v>
      </c>
      <c r="G64" s="160" t="s">
        <v>30</v>
      </c>
      <c r="H64" s="160" t="s">
        <v>443</v>
      </c>
      <c r="I64" s="160" t="s">
        <v>183</v>
      </c>
      <c r="J64" s="160" t="s">
        <v>262</v>
      </c>
      <c r="K64" s="172" t="s">
        <v>73</v>
      </c>
      <c r="L64" s="160" t="s">
        <v>185</v>
      </c>
      <c r="M64" s="160" t="s">
        <v>485</v>
      </c>
      <c r="N64" s="160">
        <v>30</v>
      </c>
      <c r="O64" s="162">
        <f>Tabla1[[#This Row],[Avance Acumulado númerico o Porcentaje de la Actividad]]/Tabla1[[#This Row],[Meta 2022
 de la Actividad ó Meta anual]]</f>
        <v>0.23333333333333334</v>
      </c>
      <c r="P64" s="163">
        <v>0.1</v>
      </c>
      <c r="Q64" s="163">
        <f>Tabla1[[#This Row],[Peso Porcentual de la Actividad en relación con la Meta ]]/Tabla1[[#This Row],[Avance Porcentual Acumulado (Indicador)]]</f>
        <v>0.4285714285714286</v>
      </c>
      <c r="R64" s="160" t="s">
        <v>486</v>
      </c>
      <c r="S64" s="175"/>
      <c r="T64" s="160" t="s">
        <v>195</v>
      </c>
      <c r="U64" s="165" t="s">
        <v>201</v>
      </c>
      <c r="V64" s="165">
        <f>Tabla1[[#This Row],[Avance númerico o porcentual mes enero]]+Tabla1[[#This Row],[Avance numérico o porcentual mes febrero]]</f>
        <v>7</v>
      </c>
      <c r="W64" s="165"/>
      <c r="X64" s="165"/>
      <c r="Y64" s="165"/>
      <c r="Z64" s="166" t="s">
        <v>487</v>
      </c>
      <c r="AA64" s="166">
        <v>7</v>
      </c>
      <c r="AB64" s="166" t="s">
        <v>488</v>
      </c>
      <c r="AC64" s="166" t="s">
        <v>489</v>
      </c>
      <c r="AD64" s="166">
        <v>5</v>
      </c>
      <c r="AE64" s="166" t="s">
        <v>488</v>
      </c>
      <c r="AF64" s="165"/>
      <c r="AG64" s="165"/>
      <c r="AH64" s="165"/>
      <c r="AI64" s="165"/>
      <c r="AJ64" s="165"/>
      <c r="AK64" s="165"/>
      <c r="AL64" s="165"/>
      <c r="AM64" s="165"/>
      <c r="AN64" s="165"/>
      <c r="AO64" s="165"/>
      <c r="AP64" s="165"/>
      <c r="AQ64" s="165"/>
      <c r="AR64" s="165"/>
      <c r="AS64" s="165"/>
      <c r="AT64" s="165"/>
      <c r="AU64" s="165"/>
      <c r="AV64" s="165"/>
      <c r="AW64" s="165"/>
      <c r="AX64" s="165"/>
      <c r="AY64" s="165"/>
      <c r="AZ64" s="165"/>
      <c r="BA64" s="165"/>
      <c r="BB64" s="165"/>
      <c r="BC64" s="165"/>
      <c r="BD64" s="165"/>
      <c r="BE64" s="165"/>
      <c r="BF64" s="165"/>
    </row>
    <row r="65" spans="1:58" ht="120" x14ac:dyDescent="0.25">
      <c r="A65" s="170" t="s">
        <v>291</v>
      </c>
      <c r="B65" s="159" t="s">
        <v>292</v>
      </c>
      <c r="C65" s="171" t="s">
        <v>490</v>
      </c>
      <c r="D65" s="172" t="s">
        <v>294</v>
      </c>
      <c r="E65" s="173" t="s">
        <v>295</v>
      </c>
      <c r="F65" s="167" t="s">
        <v>296</v>
      </c>
      <c r="G65" s="160" t="s">
        <v>88</v>
      </c>
      <c r="H65" s="160" t="s">
        <v>491</v>
      </c>
      <c r="I65" s="160" t="s">
        <v>492</v>
      </c>
      <c r="J65" s="160" t="s">
        <v>492</v>
      </c>
      <c r="K65" s="159" t="s">
        <v>108</v>
      </c>
      <c r="L65" s="163">
        <v>1.4999999999999999E-2</v>
      </c>
      <c r="M65" s="160" t="s">
        <v>493</v>
      </c>
      <c r="N65" s="160">
        <v>1</v>
      </c>
      <c r="O65" s="162">
        <f>Tabla1[[#This Row],[Avance Acumulado númerico o Porcentaje de la Actividad]]/Tabla1[[#This Row],[Meta 2022
 de la Actividad ó Meta anual]]</f>
        <v>0</v>
      </c>
      <c r="P65" s="163">
        <v>0.14000000000000001</v>
      </c>
      <c r="Q65" s="163" t="e">
        <f>Tabla1[[#This Row],[Peso Porcentual de la Actividad en relación con la Meta ]]/Tabla1[[#This Row],[Avance Porcentual Acumulado (Indicador)]]</f>
        <v>#DIV/0!</v>
      </c>
      <c r="R65" s="160" t="s">
        <v>494</v>
      </c>
      <c r="S65" s="201">
        <v>26620000</v>
      </c>
      <c r="T65" s="160" t="s">
        <v>213</v>
      </c>
      <c r="U65" s="165" t="s">
        <v>495</v>
      </c>
      <c r="V65" s="165">
        <f>Tabla1[[#This Row],[Avance númerico o porcentual mes enero]]</f>
        <v>0</v>
      </c>
      <c r="W65" s="165" t="s">
        <v>496</v>
      </c>
      <c r="X65" s="165">
        <v>0</v>
      </c>
      <c r="Y65" s="165" t="s">
        <v>185</v>
      </c>
      <c r="Z65" s="176"/>
      <c r="AA65" s="176"/>
      <c r="AB65" s="176"/>
      <c r="AC65" s="166" t="s">
        <v>497</v>
      </c>
      <c r="AD65" s="166">
        <v>0</v>
      </c>
      <c r="AE65" s="166" t="s">
        <v>185</v>
      </c>
      <c r="AF65" s="165"/>
      <c r="AG65" s="165"/>
      <c r="AH65" s="165"/>
      <c r="AI65" s="165"/>
      <c r="AJ65" s="165"/>
      <c r="AK65" s="165"/>
      <c r="AL65" s="165"/>
      <c r="AM65" s="165"/>
      <c r="AN65" s="165"/>
      <c r="AO65" s="165"/>
      <c r="AP65" s="165"/>
      <c r="AQ65" s="165"/>
      <c r="AR65" s="165"/>
      <c r="AS65" s="165"/>
      <c r="AT65" s="165"/>
      <c r="AU65" s="165"/>
      <c r="AV65" s="165"/>
      <c r="AW65" s="165"/>
      <c r="AX65" s="165"/>
      <c r="AY65" s="165"/>
      <c r="AZ65" s="165"/>
      <c r="BA65" s="165"/>
      <c r="BB65" s="165"/>
      <c r="BC65" s="165"/>
      <c r="BD65" s="165"/>
      <c r="BE65" s="165"/>
      <c r="BF65" s="165"/>
    </row>
    <row r="66" spans="1:58" ht="150" x14ac:dyDescent="0.25">
      <c r="A66" s="170" t="s">
        <v>291</v>
      </c>
      <c r="B66" s="159" t="s">
        <v>292</v>
      </c>
      <c r="C66" s="171" t="s">
        <v>490</v>
      </c>
      <c r="D66" s="172" t="s">
        <v>294</v>
      </c>
      <c r="E66" s="173" t="s">
        <v>295</v>
      </c>
      <c r="F66" s="167" t="s">
        <v>296</v>
      </c>
      <c r="G66" s="160" t="s">
        <v>88</v>
      </c>
      <c r="H66" s="160" t="s">
        <v>491</v>
      </c>
      <c r="I66" s="160" t="s">
        <v>492</v>
      </c>
      <c r="J66" s="160" t="s">
        <v>492</v>
      </c>
      <c r="K66" s="159" t="s">
        <v>108</v>
      </c>
      <c r="L66" s="163">
        <v>0.02</v>
      </c>
      <c r="M66" s="160" t="s">
        <v>498</v>
      </c>
      <c r="N66" s="160">
        <v>2</v>
      </c>
      <c r="O66" s="162">
        <f>Tabla1[[#This Row],[Avance Acumulado númerico o Porcentaje de la Actividad]]/Tabla1[[#This Row],[Meta 2022
 de la Actividad ó Meta anual]]</f>
        <v>0</v>
      </c>
      <c r="P66" s="163">
        <v>0.14000000000000001</v>
      </c>
      <c r="Q66" s="163" t="e">
        <f>Tabla1[[#This Row],[Peso Porcentual de la Actividad en relación con la Meta ]]/Tabla1[[#This Row],[Avance Porcentual Acumulado (Indicador)]]</f>
        <v>#DIV/0!</v>
      </c>
      <c r="R66" s="160" t="s">
        <v>499</v>
      </c>
      <c r="S66" s="201"/>
      <c r="T66" s="160" t="s">
        <v>188</v>
      </c>
      <c r="U66" s="165" t="s">
        <v>201</v>
      </c>
      <c r="V66" s="165">
        <f>Tabla1[[#This Row],[Avance númerico o porcentual mes enero]]</f>
        <v>0</v>
      </c>
      <c r="W66" s="165" t="s">
        <v>500</v>
      </c>
      <c r="X66" s="165">
        <v>0</v>
      </c>
      <c r="Y66" s="165" t="s">
        <v>185</v>
      </c>
      <c r="Z66" s="176"/>
      <c r="AA66" s="176"/>
      <c r="AB66" s="176"/>
      <c r="AC66" s="166" t="s">
        <v>501</v>
      </c>
      <c r="AD66" s="166">
        <v>0</v>
      </c>
      <c r="AE66" s="166" t="s">
        <v>185</v>
      </c>
      <c r="AF66" s="165"/>
      <c r="AG66" s="165"/>
      <c r="AH66" s="165"/>
      <c r="AI66" s="165"/>
      <c r="AJ66" s="165"/>
      <c r="AK66" s="165"/>
      <c r="AL66" s="165"/>
      <c r="AM66" s="165"/>
      <c r="AN66" s="165"/>
      <c r="AO66" s="165"/>
      <c r="AP66" s="165"/>
      <c r="AQ66" s="165"/>
      <c r="AR66" s="165"/>
      <c r="AS66" s="165"/>
      <c r="AT66" s="165"/>
      <c r="AU66" s="165"/>
      <c r="AV66" s="165"/>
      <c r="AW66" s="165"/>
      <c r="AX66" s="165"/>
      <c r="AY66" s="165"/>
      <c r="AZ66" s="165"/>
      <c r="BA66" s="165"/>
      <c r="BB66" s="165"/>
      <c r="BC66" s="165"/>
      <c r="BD66" s="165"/>
      <c r="BE66" s="165"/>
      <c r="BF66" s="165"/>
    </row>
    <row r="67" spans="1:58" ht="225" x14ac:dyDescent="0.25">
      <c r="A67" s="170" t="s">
        <v>291</v>
      </c>
      <c r="B67" s="159" t="s">
        <v>292</v>
      </c>
      <c r="C67" s="171" t="s">
        <v>490</v>
      </c>
      <c r="D67" s="172" t="s">
        <v>294</v>
      </c>
      <c r="E67" s="173" t="s">
        <v>295</v>
      </c>
      <c r="F67" s="167" t="s">
        <v>296</v>
      </c>
      <c r="G67" s="160" t="s">
        <v>88</v>
      </c>
      <c r="H67" s="160" t="s">
        <v>491</v>
      </c>
      <c r="I67" s="160" t="s">
        <v>492</v>
      </c>
      <c r="J67" s="160" t="s">
        <v>492</v>
      </c>
      <c r="K67" s="159" t="s">
        <v>108</v>
      </c>
      <c r="L67" s="163">
        <v>0.02</v>
      </c>
      <c r="M67" s="160" t="s">
        <v>502</v>
      </c>
      <c r="N67" s="160">
        <v>1</v>
      </c>
      <c r="O67" s="162">
        <f>Tabla1[[#This Row],[Avance Acumulado númerico o Porcentaje de la Actividad]]/Tabla1[[#This Row],[Meta 2022
 de la Actividad ó Meta anual]]</f>
        <v>0</v>
      </c>
      <c r="P67" s="163">
        <v>0.14000000000000001</v>
      </c>
      <c r="Q67" s="163" t="e">
        <f>Tabla1[[#This Row],[Peso Porcentual de la Actividad en relación con la Meta ]]/Tabla1[[#This Row],[Avance Porcentual Acumulado (Indicador)]]</f>
        <v>#DIV/0!</v>
      </c>
      <c r="R67" s="160" t="s">
        <v>503</v>
      </c>
      <c r="S67" s="201"/>
      <c r="T67" s="160" t="s">
        <v>393</v>
      </c>
      <c r="U67" s="165" t="s">
        <v>214</v>
      </c>
      <c r="V67" s="165">
        <f>Tabla1[[#This Row],[Avance númerico o porcentual mes enero]]</f>
        <v>0</v>
      </c>
      <c r="W67" s="165" t="s">
        <v>504</v>
      </c>
      <c r="X67" s="165">
        <v>0</v>
      </c>
      <c r="Y67" s="165" t="s">
        <v>185</v>
      </c>
      <c r="Z67" s="176"/>
      <c r="AA67" s="176"/>
      <c r="AB67" s="176"/>
      <c r="AC67" s="166" t="s">
        <v>505</v>
      </c>
      <c r="AD67" s="166">
        <v>0</v>
      </c>
      <c r="AE67" s="166" t="s">
        <v>185</v>
      </c>
      <c r="AF67" s="165"/>
      <c r="AG67" s="165"/>
      <c r="AH67" s="165"/>
      <c r="AI67" s="165"/>
      <c r="AJ67" s="165"/>
      <c r="AK67" s="165"/>
      <c r="AL67" s="165"/>
      <c r="AM67" s="165"/>
      <c r="AN67" s="165"/>
      <c r="AO67" s="165"/>
      <c r="AP67" s="165"/>
      <c r="AQ67" s="165"/>
      <c r="AR67" s="165"/>
      <c r="AS67" s="165"/>
      <c r="AT67" s="165"/>
      <c r="AU67" s="165"/>
      <c r="AV67" s="165"/>
      <c r="AW67" s="165"/>
      <c r="AX67" s="165"/>
      <c r="AY67" s="165"/>
      <c r="AZ67" s="165"/>
      <c r="BA67" s="165"/>
      <c r="BB67" s="165"/>
      <c r="BC67" s="165"/>
      <c r="BD67" s="165"/>
      <c r="BE67" s="165"/>
      <c r="BF67" s="165"/>
    </row>
    <row r="68" spans="1:58" ht="255" x14ac:dyDescent="0.25">
      <c r="A68" s="170" t="s">
        <v>291</v>
      </c>
      <c r="B68" s="159" t="s">
        <v>292</v>
      </c>
      <c r="C68" s="171" t="s">
        <v>490</v>
      </c>
      <c r="D68" s="172" t="s">
        <v>294</v>
      </c>
      <c r="E68" s="173" t="s">
        <v>295</v>
      </c>
      <c r="F68" s="167" t="s">
        <v>296</v>
      </c>
      <c r="G68" s="160" t="s">
        <v>88</v>
      </c>
      <c r="H68" s="160" t="s">
        <v>491</v>
      </c>
      <c r="I68" s="160" t="s">
        <v>492</v>
      </c>
      <c r="J68" s="160" t="s">
        <v>492</v>
      </c>
      <c r="K68" s="159" t="s">
        <v>108</v>
      </c>
      <c r="L68" s="163">
        <v>1.4999999999999999E-2</v>
      </c>
      <c r="M68" s="160" t="s">
        <v>506</v>
      </c>
      <c r="N68" s="160">
        <v>1</v>
      </c>
      <c r="O68" s="162">
        <f>Tabla1[[#This Row],[Avance Acumulado númerico o Porcentaje de la Actividad]]/Tabla1[[#This Row],[Meta 2022
 de la Actividad ó Meta anual]]</f>
        <v>0</v>
      </c>
      <c r="P68" s="163">
        <v>0.14000000000000001</v>
      </c>
      <c r="Q68" s="163" t="e">
        <f>Tabla1[[#This Row],[Peso Porcentual de la Actividad en relación con la Meta ]]/Tabla1[[#This Row],[Avance Porcentual Acumulado (Indicador)]]</f>
        <v>#DIV/0!</v>
      </c>
      <c r="R68" s="160" t="s">
        <v>507</v>
      </c>
      <c r="S68" s="201"/>
      <c r="T68" s="160" t="s">
        <v>393</v>
      </c>
      <c r="U68" s="165" t="s">
        <v>214</v>
      </c>
      <c r="V68" s="165">
        <f>Tabla1[[#This Row],[Avance númerico o porcentual mes enero]]</f>
        <v>0</v>
      </c>
      <c r="W68" s="165" t="s">
        <v>504</v>
      </c>
      <c r="X68" s="165">
        <v>0</v>
      </c>
      <c r="Y68" s="165" t="s">
        <v>185</v>
      </c>
      <c r="Z68" s="176"/>
      <c r="AA68" s="176"/>
      <c r="AB68" s="176"/>
      <c r="AC68" s="166" t="s">
        <v>508</v>
      </c>
      <c r="AD68" s="166">
        <v>0</v>
      </c>
      <c r="AE68" s="166" t="s">
        <v>185</v>
      </c>
      <c r="AF68" s="165"/>
      <c r="AG68" s="165"/>
      <c r="AH68" s="165"/>
      <c r="AI68" s="165"/>
      <c r="AJ68" s="165"/>
      <c r="AK68" s="165"/>
      <c r="AL68" s="165"/>
      <c r="AM68" s="165"/>
      <c r="AN68" s="165"/>
      <c r="AO68" s="165"/>
      <c r="AP68" s="165"/>
      <c r="AQ68" s="165"/>
      <c r="AR68" s="165"/>
      <c r="AS68" s="165"/>
      <c r="AT68" s="165"/>
      <c r="AU68" s="165"/>
      <c r="AV68" s="165"/>
      <c r="AW68" s="165"/>
      <c r="AX68" s="165"/>
      <c r="AY68" s="165"/>
      <c r="AZ68" s="165"/>
      <c r="BA68" s="165"/>
      <c r="BB68" s="165"/>
      <c r="BC68" s="165"/>
      <c r="BD68" s="165"/>
      <c r="BE68" s="165"/>
      <c r="BF68" s="165"/>
    </row>
    <row r="69" spans="1:58" ht="120" x14ac:dyDescent="0.25">
      <c r="A69" s="170" t="s">
        <v>291</v>
      </c>
      <c r="B69" s="159" t="s">
        <v>292</v>
      </c>
      <c r="C69" s="171" t="s">
        <v>490</v>
      </c>
      <c r="D69" s="172" t="s">
        <v>294</v>
      </c>
      <c r="E69" s="173" t="s">
        <v>295</v>
      </c>
      <c r="F69" s="167" t="s">
        <v>296</v>
      </c>
      <c r="G69" s="160" t="s">
        <v>88</v>
      </c>
      <c r="H69" s="160" t="s">
        <v>491</v>
      </c>
      <c r="I69" s="160" t="s">
        <v>492</v>
      </c>
      <c r="J69" s="160" t="s">
        <v>492</v>
      </c>
      <c r="K69" s="159" t="s">
        <v>108</v>
      </c>
      <c r="L69" s="163">
        <v>1.4999999999999999E-2</v>
      </c>
      <c r="M69" s="160" t="s">
        <v>509</v>
      </c>
      <c r="N69" s="160">
        <v>1</v>
      </c>
      <c r="O69" s="162">
        <f>Tabla1[[#This Row],[Avance Acumulado númerico o Porcentaje de la Actividad]]/Tabla1[[#This Row],[Meta 2022
 de la Actividad ó Meta anual]]</f>
        <v>1</v>
      </c>
      <c r="P69" s="163">
        <v>0.14000000000000001</v>
      </c>
      <c r="Q69" s="163">
        <f>Tabla1[[#This Row],[Peso Porcentual de la Actividad en relación con la Meta ]]/Tabla1[[#This Row],[Avance Porcentual Acumulado (Indicador)]]</f>
        <v>0.14000000000000001</v>
      </c>
      <c r="R69" s="160" t="s">
        <v>510</v>
      </c>
      <c r="S69" s="201"/>
      <c r="T69" s="160" t="s">
        <v>195</v>
      </c>
      <c r="U69" s="165" t="s">
        <v>195</v>
      </c>
      <c r="V69" s="165">
        <f>Tabla1[[#This Row],[Avance númerico o porcentual mes enero]]</f>
        <v>1</v>
      </c>
      <c r="W69" s="165" t="s">
        <v>511</v>
      </c>
      <c r="X69" s="165">
        <v>1</v>
      </c>
      <c r="Y69" s="202" t="s">
        <v>512</v>
      </c>
      <c r="Z69" s="166" t="s">
        <v>198</v>
      </c>
      <c r="AA69" s="166">
        <v>0</v>
      </c>
      <c r="AB69" s="166" t="s">
        <v>185</v>
      </c>
      <c r="AC69" s="166" t="s">
        <v>198</v>
      </c>
      <c r="AD69" s="166">
        <v>0</v>
      </c>
      <c r="AE69" s="166" t="s">
        <v>185</v>
      </c>
      <c r="AF69" s="165"/>
      <c r="AG69" s="165"/>
      <c r="AH69" s="165"/>
      <c r="AI69" s="165"/>
      <c r="AJ69" s="165"/>
      <c r="AK69" s="165"/>
      <c r="AL69" s="165"/>
      <c r="AM69" s="165"/>
      <c r="AN69" s="165"/>
      <c r="AO69" s="165"/>
      <c r="AP69" s="165"/>
      <c r="AQ69" s="165"/>
      <c r="AR69" s="165"/>
      <c r="AS69" s="165"/>
      <c r="AT69" s="165"/>
      <c r="AU69" s="165"/>
      <c r="AV69" s="165"/>
      <c r="AW69" s="165"/>
      <c r="AX69" s="165"/>
      <c r="AY69" s="165"/>
      <c r="AZ69" s="165"/>
      <c r="BA69" s="165"/>
      <c r="BB69" s="165"/>
      <c r="BC69" s="165"/>
      <c r="BD69" s="165"/>
      <c r="BE69" s="165"/>
      <c r="BF69" s="165"/>
    </row>
    <row r="70" spans="1:58" ht="120" x14ac:dyDescent="0.25">
      <c r="A70" s="170" t="s">
        <v>291</v>
      </c>
      <c r="B70" s="159" t="s">
        <v>292</v>
      </c>
      <c r="C70" s="171" t="s">
        <v>490</v>
      </c>
      <c r="D70" s="172" t="s">
        <v>294</v>
      </c>
      <c r="E70" s="173" t="s">
        <v>295</v>
      </c>
      <c r="F70" s="167" t="s">
        <v>296</v>
      </c>
      <c r="G70" s="160" t="s">
        <v>88</v>
      </c>
      <c r="H70" s="160" t="s">
        <v>491</v>
      </c>
      <c r="I70" s="160" t="s">
        <v>492</v>
      </c>
      <c r="J70" s="160" t="s">
        <v>492</v>
      </c>
      <c r="K70" s="159" t="s">
        <v>108</v>
      </c>
      <c r="L70" s="163">
        <v>0.02</v>
      </c>
      <c r="M70" s="160" t="s">
        <v>513</v>
      </c>
      <c r="N70" s="203">
        <v>1</v>
      </c>
      <c r="O70" s="162">
        <f>Tabla1[[#This Row],[Avance Acumulado númerico o Porcentaje de la Actividad]]/Tabla1[[#This Row],[Meta 2022
 de la Actividad ó Meta anual]]</f>
        <v>0.28000000000000003</v>
      </c>
      <c r="P70" s="163">
        <v>0.16</v>
      </c>
      <c r="Q70" s="163">
        <f>Tabla1[[#This Row],[Peso Porcentual de la Actividad en relación con la Meta ]]/Tabla1[[#This Row],[Avance Porcentual Acumulado (Indicador)]]</f>
        <v>0.5714285714285714</v>
      </c>
      <c r="R70" s="160" t="s">
        <v>514</v>
      </c>
      <c r="S70" s="201"/>
      <c r="T70" s="160" t="s">
        <v>188</v>
      </c>
      <c r="U70" s="165" t="s">
        <v>201</v>
      </c>
      <c r="V70" s="182">
        <f>Tabla1[[#This Row],[Avance númerico o porcentual mes marzo]]</f>
        <v>0.28000000000000003</v>
      </c>
      <c r="W70" s="165" t="s">
        <v>515</v>
      </c>
      <c r="X70" s="165">
        <v>0</v>
      </c>
      <c r="Y70" s="165" t="s">
        <v>185</v>
      </c>
      <c r="Z70" s="176"/>
      <c r="AA70" s="176"/>
      <c r="AB70" s="176"/>
      <c r="AC70" s="204" t="s">
        <v>516</v>
      </c>
      <c r="AD70" s="180">
        <v>0.28000000000000003</v>
      </c>
      <c r="AE70" s="166" t="s">
        <v>185</v>
      </c>
      <c r="AF70" s="165"/>
      <c r="AG70" s="165"/>
      <c r="AH70" s="165"/>
      <c r="AI70" s="165"/>
      <c r="AJ70" s="165"/>
      <c r="AK70" s="165"/>
      <c r="AL70" s="165"/>
      <c r="AM70" s="165"/>
      <c r="AN70" s="165"/>
      <c r="AO70" s="165"/>
      <c r="AP70" s="165"/>
      <c r="AQ70" s="165"/>
      <c r="AR70" s="165"/>
      <c r="AS70" s="165"/>
      <c r="AT70" s="165"/>
      <c r="AU70" s="165"/>
      <c r="AV70" s="165"/>
      <c r="AW70" s="165"/>
      <c r="AX70" s="165"/>
      <c r="AY70" s="165"/>
      <c r="AZ70" s="165"/>
      <c r="BA70" s="165"/>
      <c r="BB70" s="165"/>
      <c r="BC70" s="165"/>
      <c r="BD70" s="165"/>
      <c r="BE70" s="165"/>
      <c r="BF70" s="165"/>
    </row>
    <row r="71" spans="1:58" ht="240" x14ac:dyDescent="0.25">
      <c r="A71" s="170" t="s">
        <v>291</v>
      </c>
      <c r="B71" s="159" t="s">
        <v>292</v>
      </c>
      <c r="C71" s="171" t="s">
        <v>490</v>
      </c>
      <c r="D71" s="172" t="s">
        <v>294</v>
      </c>
      <c r="E71" s="173" t="s">
        <v>295</v>
      </c>
      <c r="F71" s="167" t="s">
        <v>296</v>
      </c>
      <c r="G71" s="160" t="s">
        <v>88</v>
      </c>
      <c r="H71" s="160" t="s">
        <v>491</v>
      </c>
      <c r="I71" s="160" t="s">
        <v>492</v>
      </c>
      <c r="J71" s="160" t="s">
        <v>492</v>
      </c>
      <c r="K71" s="159" t="s">
        <v>108</v>
      </c>
      <c r="L71" s="163">
        <v>0.02</v>
      </c>
      <c r="M71" s="160" t="s">
        <v>517</v>
      </c>
      <c r="N71" s="160">
        <v>1</v>
      </c>
      <c r="O71" s="162">
        <f>Tabla1[[#This Row],[Avance Acumulado númerico o Porcentaje de la Actividad]]/Tabla1[[#This Row],[Meta 2022
 de la Actividad ó Meta anual]]</f>
        <v>0</v>
      </c>
      <c r="P71" s="163">
        <v>0.14000000000000001</v>
      </c>
      <c r="Q71" s="163" t="e">
        <f>Tabla1[[#This Row],[Peso Porcentual de la Actividad en relación con la Meta ]]/Tabla1[[#This Row],[Avance Porcentual Acumulado (Indicador)]]</f>
        <v>#DIV/0!</v>
      </c>
      <c r="R71" s="160" t="s">
        <v>518</v>
      </c>
      <c r="S71" s="201"/>
      <c r="T71" s="160" t="s">
        <v>393</v>
      </c>
      <c r="U71" s="165" t="s">
        <v>214</v>
      </c>
      <c r="V71" s="165">
        <f>Tabla1[[#This Row],[Avance númerico o porcentual mes enero]]</f>
        <v>0</v>
      </c>
      <c r="W71" s="165" t="s">
        <v>504</v>
      </c>
      <c r="X71" s="165">
        <v>0</v>
      </c>
      <c r="Y71" s="165" t="s">
        <v>185</v>
      </c>
      <c r="Z71" s="176"/>
      <c r="AA71" s="176"/>
      <c r="AB71" s="176"/>
      <c r="AC71" s="166" t="s">
        <v>519</v>
      </c>
      <c r="AD71" s="166">
        <v>70</v>
      </c>
      <c r="AE71" s="166" t="s">
        <v>520</v>
      </c>
      <c r="AF71" s="165"/>
      <c r="AG71" s="165"/>
      <c r="AH71" s="165"/>
      <c r="AI71" s="165"/>
      <c r="AJ71" s="165"/>
      <c r="AK71" s="165"/>
      <c r="AL71" s="165"/>
      <c r="AM71" s="165"/>
      <c r="AN71" s="165"/>
      <c r="AO71" s="165"/>
      <c r="AP71" s="165"/>
      <c r="AQ71" s="165"/>
      <c r="AR71" s="165"/>
      <c r="AS71" s="165"/>
      <c r="AT71" s="165"/>
      <c r="AU71" s="165"/>
      <c r="AV71" s="165"/>
      <c r="AW71" s="165"/>
      <c r="AX71" s="165"/>
      <c r="AY71" s="165"/>
      <c r="AZ71" s="165"/>
      <c r="BA71" s="165"/>
      <c r="BB71" s="165"/>
      <c r="BC71" s="165"/>
      <c r="BD71" s="165"/>
      <c r="BE71" s="165"/>
      <c r="BF71" s="165"/>
    </row>
    <row r="72" spans="1:58" ht="120" x14ac:dyDescent="0.25">
      <c r="A72" s="170" t="s">
        <v>291</v>
      </c>
      <c r="B72" s="159" t="s">
        <v>292</v>
      </c>
      <c r="C72" s="171" t="s">
        <v>490</v>
      </c>
      <c r="D72" s="172" t="s">
        <v>294</v>
      </c>
      <c r="E72" s="173" t="s">
        <v>295</v>
      </c>
      <c r="F72" s="167" t="s">
        <v>296</v>
      </c>
      <c r="G72" s="160" t="s">
        <v>88</v>
      </c>
      <c r="H72" s="160" t="s">
        <v>491</v>
      </c>
      <c r="I72" s="160" t="s">
        <v>492</v>
      </c>
      <c r="J72" s="160" t="s">
        <v>492</v>
      </c>
      <c r="K72" s="157" t="s">
        <v>109</v>
      </c>
      <c r="L72" s="163">
        <v>0.02</v>
      </c>
      <c r="M72" s="160" t="s">
        <v>521</v>
      </c>
      <c r="N72" s="160">
        <v>1</v>
      </c>
      <c r="O72" s="162">
        <f>Tabla1[[#This Row],[Avance Acumulado númerico o Porcentaje de la Actividad]]/Tabla1[[#This Row],[Meta 2022
 de la Actividad ó Meta anual]]</f>
        <v>1</v>
      </c>
      <c r="P72" s="163">
        <v>0.15</v>
      </c>
      <c r="Q72" s="163">
        <f>Tabla1[[#This Row],[Peso Porcentual de la Actividad en relación con la Meta ]]/Tabla1[[#This Row],[Avance Porcentual Acumulado (Indicador)]]</f>
        <v>0.15</v>
      </c>
      <c r="R72" s="160" t="s">
        <v>522</v>
      </c>
      <c r="S72" s="205">
        <v>27730307</v>
      </c>
      <c r="T72" s="160" t="s">
        <v>195</v>
      </c>
      <c r="U72" s="165" t="s">
        <v>195</v>
      </c>
      <c r="V72" s="165">
        <f>Tabla1[[#This Row],[Avance númerico o porcentual mes enero]]</f>
        <v>1</v>
      </c>
      <c r="W72" s="165" t="s">
        <v>523</v>
      </c>
      <c r="X72" s="165">
        <v>1</v>
      </c>
      <c r="Y72" s="165" t="s">
        <v>524</v>
      </c>
      <c r="Z72" s="166" t="s">
        <v>198</v>
      </c>
      <c r="AA72" s="166">
        <v>0</v>
      </c>
      <c r="AB72" s="166" t="s">
        <v>185</v>
      </c>
      <c r="AC72" s="166" t="s">
        <v>198</v>
      </c>
      <c r="AD72" s="166">
        <v>0</v>
      </c>
      <c r="AE72" s="166" t="s">
        <v>185</v>
      </c>
      <c r="AF72" s="165"/>
      <c r="AG72" s="165"/>
      <c r="AH72" s="165"/>
      <c r="AI72" s="165"/>
      <c r="AJ72" s="165"/>
      <c r="AK72" s="165"/>
      <c r="AL72" s="165"/>
      <c r="AM72" s="165"/>
      <c r="AN72" s="165"/>
      <c r="AO72" s="165"/>
      <c r="AP72" s="165"/>
      <c r="AQ72" s="165"/>
      <c r="AR72" s="165"/>
      <c r="AS72" s="165"/>
      <c r="AT72" s="165"/>
      <c r="AU72" s="165"/>
      <c r="AV72" s="165"/>
      <c r="AW72" s="165"/>
      <c r="AX72" s="165"/>
      <c r="AY72" s="165"/>
      <c r="AZ72" s="165"/>
      <c r="BA72" s="165"/>
      <c r="BB72" s="165"/>
      <c r="BC72" s="165"/>
      <c r="BD72" s="165"/>
      <c r="BE72" s="165"/>
      <c r="BF72" s="165"/>
    </row>
    <row r="73" spans="1:58" ht="120" x14ac:dyDescent="0.25">
      <c r="A73" s="170" t="s">
        <v>291</v>
      </c>
      <c r="B73" s="159" t="s">
        <v>292</v>
      </c>
      <c r="C73" s="171" t="s">
        <v>490</v>
      </c>
      <c r="D73" s="172" t="s">
        <v>294</v>
      </c>
      <c r="E73" s="173" t="s">
        <v>295</v>
      </c>
      <c r="F73" s="167" t="s">
        <v>296</v>
      </c>
      <c r="G73" s="160" t="s">
        <v>88</v>
      </c>
      <c r="H73" s="160" t="s">
        <v>491</v>
      </c>
      <c r="I73" s="160" t="s">
        <v>492</v>
      </c>
      <c r="J73" s="160" t="s">
        <v>492</v>
      </c>
      <c r="K73" s="157" t="s">
        <v>109</v>
      </c>
      <c r="L73" s="163">
        <v>0.04</v>
      </c>
      <c r="M73" s="160" t="s">
        <v>525</v>
      </c>
      <c r="N73" s="203">
        <v>1</v>
      </c>
      <c r="O73" s="162">
        <f>Tabla1[[#This Row],[Avance Acumulado númerico o Porcentaje de la Actividad]]/Tabla1[[#This Row],[Meta 2022
 de la Actividad ó Meta anual]]</f>
        <v>0.17</v>
      </c>
      <c r="P73" s="163">
        <v>0.35</v>
      </c>
      <c r="Q73" s="163">
        <f>Tabla1[[#This Row],[Peso Porcentual de la Actividad en relación con la Meta ]]/Tabla1[[#This Row],[Avance Porcentual Acumulado (Indicador)]]</f>
        <v>2.0588235294117645</v>
      </c>
      <c r="R73" s="160" t="s">
        <v>526</v>
      </c>
      <c r="S73" s="205"/>
      <c r="T73" s="160" t="s">
        <v>188</v>
      </c>
      <c r="U73" s="165" t="s">
        <v>201</v>
      </c>
      <c r="V73" s="179">
        <f>Tabla1[[#This Row],[Avance númerico o porcentual mes marzo]]</f>
        <v>0.17</v>
      </c>
      <c r="W73" s="165" t="s">
        <v>515</v>
      </c>
      <c r="X73" s="165">
        <v>0</v>
      </c>
      <c r="Y73" s="165" t="s">
        <v>185</v>
      </c>
      <c r="Z73" s="176"/>
      <c r="AA73" s="176"/>
      <c r="AB73" s="176"/>
      <c r="AC73" s="166" t="s">
        <v>527</v>
      </c>
      <c r="AD73" s="180">
        <v>0.17</v>
      </c>
      <c r="AE73" s="166" t="s">
        <v>185</v>
      </c>
      <c r="AF73" s="165"/>
      <c r="AG73" s="165"/>
      <c r="AH73" s="165"/>
      <c r="AI73" s="165"/>
      <c r="AJ73" s="165"/>
      <c r="AK73" s="165"/>
      <c r="AL73" s="165"/>
      <c r="AM73" s="165"/>
      <c r="AN73" s="165"/>
      <c r="AO73" s="165"/>
      <c r="AP73" s="165"/>
      <c r="AQ73" s="165"/>
      <c r="AR73" s="165"/>
      <c r="AS73" s="165"/>
      <c r="AT73" s="165"/>
      <c r="AU73" s="165"/>
      <c r="AV73" s="165"/>
      <c r="AW73" s="165"/>
      <c r="AX73" s="165"/>
      <c r="AY73" s="165"/>
      <c r="AZ73" s="165"/>
      <c r="BA73" s="165"/>
      <c r="BB73" s="165"/>
      <c r="BC73" s="165"/>
      <c r="BD73" s="165"/>
      <c r="BE73" s="165"/>
      <c r="BF73" s="165"/>
    </row>
    <row r="74" spans="1:58" ht="120" x14ac:dyDescent="0.25">
      <c r="A74" s="170" t="s">
        <v>291</v>
      </c>
      <c r="B74" s="159" t="s">
        <v>292</v>
      </c>
      <c r="C74" s="171" t="s">
        <v>490</v>
      </c>
      <c r="D74" s="172" t="s">
        <v>294</v>
      </c>
      <c r="E74" s="173" t="s">
        <v>295</v>
      </c>
      <c r="F74" s="167" t="s">
        <v>296</v>
      </c>
      <c r="G74" s="160" t="s">
        <v>88</v>
      </c>
      <c r="H74" s="160" t="s">
        <v>491</v>
      </c>
      <c r="I74" s="160" t="s">
        <v>492</v>
      </c>
      <c r="J74" s="160" t="s">
        <v>492</v>
      </c>
      <c r="K74" s="157" t="s">
        <v>109</v>
      </c>
      <c r="L74" s="163">
        <v>2.5000000000000001E-2</v>
      </c>
      <c r="M74" s="160" t="s">
        <v>528</v>
      </c>
      <c r="N74" s="160">
        <v>1</v>
      </c>
      <c r="O74" s="162">
        <f>Tabla1[[#This Row],[Avance Acumulado númerico o Porcentaje de la Actividad]]/Tabla1[[#This Row],[Meta 2022
 de la Actividad ó Meta anual]]</f>
        <v>1</v>
      </c>
      <c r="P74" s="163">
        <v>0.15</v>
      </c>
      <c r="Q74" s="163">
        <f>Tabla1[[#This Row],[Peso Porcentual de la Actividad en relación con la Meta ]]/Tabla1[[#This Row],[Avance Porcentual Acumulado (Indicador)]]</f>
        <v>0.15</v>
      </c>
      <c r="R74" s="160" t="s">
        <v>529</v>
      </c>
      <c r="S74" s="205"/>
      <c r="T74" s="160" t="s">
        <v>195</v>
      </c>
      <c r="U74" s="165" t="s">
        <v>195</v>
      </c>
      <c r="V74" s="165">
        <f>Tabla1[[#This Row],[Avance númerico o porcentual mes enero]]</f>
        <v>1</v>
      </c>
      <c r="W74" s="165" t="s">
        <v>530</v>
      </c>
      <c r="X74" s="165">
        <v>1</v>
      </c>
      <c r="Y74" s="202" t="s">
        <v>512</v>
      </c>
      <c r="Z74" s="166" t="s">
        <v>198</v>
      </c>
      <c r="AA74" s="166">
        <v>0</v>
      </c>
      <c r="AB74" s="166" t="s">
        <v>185</v>
      </c>
      <c r="AC74" s="166" t="s">
        <v>198</v>
      </c>
      <c r="AD74" s="166">
        <v>0</v>
      </c>
      <c r="AE74" s="166" t="s">
        <v>185</v>
      </c>
      <c r="AF74" s="165"/>
      <c r="AG74" s="165"/>
      <c r="AH74" s="165"/>
      <c r="AI74" s="165"/>
      <c r="AJ74" s="165"/>
      <c r="AK74" s="165"/>
      <c r="AL74" s="165"/>
      <c r="AM74" s="165"/>
      <c r="AN74" s="165"/>
      <c r="AO74" s="165"/>
      <c r="AP74" s="165"/>
      <c r="AQ74" s="165"/>
      <c r="AR74" s="165"/>
      <c r="AS74" s="165"/>
      <c r="AT74" s="165"/>
      <c r="AU74" s="165"/>
      <c r="AV74" s="165"/>
      <c r="AW74" s="165"/>
      <c r="AX74" s="165"/>
      <c r="AY74" s="165"/>
      <c r="AZ74" s="165"/>
      <c r="BA74" s="165"/>
      <c r="BB74" s="165"/>
      <c r="BC74" s="165"/>
      <c r="BD74" s="165"/>
      <c r="BE74" s="165"/>
      <c r="BF74" s="165"/>
    </row>
    <row r="75" spans="1:58" ht="120" x14ac:dyDescent="0.25">
      <c r="A75" s="170" t="s">
        <v>291</v>
      </c>
      <c r="B75" s="159" t="s">
        <v>292</v>
      </c>
      <c r="C75" s="171" t="s">
        <v>490</v>
      </c>
      <c r="D75" s="172" t="s">
        <v>294</v>
      </c>
      <c r="E75" s="173" t="s">
        <v>295</v>
      </c>
      <c r="F75" s="167" t="s">
        <v>296</v>
      </c>
      <c r="G75" s="160" t="s">
        <v>88</v>
      </c>
      <c r="H75" s="160" t="s">
        <v>491</v>
      </c>
      <c r="I75" s="160" t="s">
        <v>492</v>
      </c>
      <c r="J75" s="160" t="s">
        <v>492</v>
      </c>
      <c r="K75" s="157" t="s">
        <v>109</v>
      </c>
      <c r="L75" s="163">
        <v>0.04</v>
      </c>
      <c r="M75" s="160" t="s">
        <v>531</v>
      </c>
      <c r="N75" s="200">
        <v>1</v>
      </c>
      <c r="O75" s="162">
        <f>Tabla1[[#This Row],[Avance Acumulado númerico o Porcentaje de la Actividad]]/Tabla1[[#This Row],[Meta 2022
 de la Actividad ó Meta anual]]</f>
        <v>0.39</v>
      </c>
      <c r="P75" s="163">
        <v>0.35</v>
      </c>
      <c r="Q75" s="163">
        <f>Tabla1[[#This Row],[Peso Porcentual de la Actividad en relación con la Meta ]]/Tabla1[[#This Row],[Avance Porcentual Acumulado (Indicador)]]</f>
        <v>0.89743589743589736</v>
      </c>
      <c r="R75" s="160" t="s">
        <v>532</v>
      </c>
      <c r="S75" s="205"/>
      <c r="T75" s="160" t="s">
        <v>188</v>
      </c>
      <c r="U75" s="165" t="s">
        <v>201</v>
      </c>
      <c r="V75" s="182">
        <f>Tabla1[[#This Row],[Avance númerico o porcentual mes marzo]]</f>
        <v>0.39</v>
      </c>
      <c r="W75" s="165" t="s">
        <v>515</v>
      </c>
      <c r="X75" s="165">
        <v>0</v>
      </c>
      <c r="Y75" s="165" t="s">
        <v>185</v>
      </c>
      <c r="Z75" s="176"/>
      <c r="AA75" s="176"/>
      <c r="AB75" s="176"/>
      <c r="AC75" s="206" t="s">
        <v>533</v>
      </c>
      <c r="AD75" s="180">
        <v>0.39</v>
      </c>
      <c r="AE75" s="166" t="s">
        <v>185</v>
      </c>
      <c r="AF75" s="165"/>
      <c r="AG75" s="165"/>
      <c r="AH75" s="165"/>
      <c r="AI75" s="165"/>
      <c r="AJ75" s="165"/>
      <c r="AK75" s="165"/>
      <c r="AL75" s="165"/>
      <c r="AM75" s="165"/>
      <c r="AN75" s="165"/>
      <c r="AO75" s="165"/>
      <c r="AP75" s="165"/>
      <c r="AQ75" s="165"/>
      <c r="AR75" s="165"/>
      <c r="AS75" s="165"/>
      <c r="AT75" s="165"/>
      <c r="AU75" s="165"/>
      <c r="AV75" s="165"/>
      <c r="AW75" s="165"/>
      <c r="AX75" s="165"/>
      <c r="AY75" s="165"/>
      <c r="AZ75" s="165"/>
      <c r="BA75" s="165"/>
      <c r="BB75" s="165"/>
      <c r="BC75" s="165"/>
      <c r="BD75" s="165"/>
      <c r="BE75" s="165"/>
      <c r="BF75" s="165"/>
    </row>
    <row r="76" spans="1:58" ht="120" x14ac:dyDescent="0.25">
      <c r="A76" s="170" t="s">
        <v>291</v>
      </c>
      <c r="B76" s="159" t="s">
        <v>292</v>
      </c>
      <c r="C76" s="171" t="s">
        <v>293</v>
      </c>
      <c r="D76" s="172" t="s">
        <v>294</v>
      </c>
      <c r="E76" s="173" t="s">
        <v>295</v>
      </c>
      <c r="F76" s="167" t="s">
        <v>296</v>
      </c>
      <c r="G76" s="160" t="s">
        <v>97</v>
      </c>
      <c r="H76" s="160" t="s">
        <v>297</v>
      </c>
      <c r="I76" s="160" t="s">
        <v>492</v>
      </c>
      <c r="J76" s="160" t="s">
        <v>492</v>
      </c>
      <c r="K76" s="172" t="s">
        <v>299</v>
      </c>
      <c r="L76" s="160" t="s">
        <v>185</v>
      </c>
      <c r="M76" s="160" t="s">
        <v>534</v>
      </c>
      <c r="N76" s="162">
        <v>1</v>
      </c>
      <c r="O76" s="162">
        <f>Tabla1[[#This Row],[Avance Acumulado númerico o Porcentaje de la Actividad]]/Tabla1[[#This Row],[Meta 2022
 de la Actividad ó Meta anual]]</f>
        <v>0</v>
      </c>
      <c r="P76" s="174">
        <v>5.0000000000000001E-3</v>
      </c>
      <c r="Q76" s="163" t="e">
        <f>Tabla1[[#This Row],[Peso Porcentual de la Actividad en relación con la Meta ]]/Tabla1[[#This Row],[Avance Porcentual Acumulado (Indicador)]]</f>
        <v>#DIV/0!</v>
      </c>
      <c r="R76" s="160" t="s">
        <v>301</v>
      </c>
      <c r="S76" s="175"/>
      <c r="T76" s="160" t="s">
        <v>188</v>
      </c>
      <c r="U76" s="165" t="s">
        <v>256</v>
      </c>
      <c r="V76" s="165">
        <f>Tabla1[[#This Row],[Avance númerico o porcentual mes enero]]</f>
        <v>0</v>
      </c>
      <c r="W76" s="165" t="s">
        <v>185</v>
      </c>
      <c r="X76" s="165">
        <v>0</v>
      </c>
      <c r="Y76" s="165" t="s">
        <v>185</v>
      </c>
      <c r="Z76" s="176"/>
      <c r="AA76" s="176"/>
      <c r="AB76" s="176"/>
      <c r="AC76" s="166" t="s">
        <v>185</v>
      </c>
      <c r="AD76" s="166">
        <v>0</v>
      </c>
      <c r="AE76" s="166" t="s">
        <v>185</v>
      </c>
      <c r="AF76" s="165"/>
      <c r="AG76" s="165"/>
      <c r="AH76" s="165"/>
      <c r="AI76" s="165"/>
      <c r="AJ76" s="165"/>
      <c r="AK76" s="165"/>
      <c r="AL76" s="165"/>
      <c r="AM76" s="165"/>
      <c r="AN76" s="165"/>
      <c r="AO76" s="165"/>
      <c r="AP76" s="165"/>
      <c r="AQ76" s="165"/>
      <c r="AR76" s="165"/>
      <c r="AS76" s="165"/>
      <c r="AT76" s="165"/>
      <c r="AU76" s="165"/>
      <c r="AV76" s="165"/>
      <c r="AW76" s="165"/>
      <c r="AX76" s="165"/>
      <c r="AY76" s="165"/>
      <c r="AZ76" s="165"/>
      <c r="BA76" s="165"/>
      <c r="BB76" s="165"/>
      <c r="BC76" s="165"/>
      <c r="BD76" s="165"/>
      <c r="BE76" s="165"/>
      <c r="BF76" s="165"/>
    </row>
    <row r="77" spans="1:58" ht="150" x14ac:dyDescent="0.25">
      <c r="A77" s="170" t="s">
        <v>291</v>
      </c>
      <c r="B77" s="159" t="s">
        <v>292</v>
      </c>
      <c r="C77" s="171" t="s">
        <v>535</v>
      </c>
      <c r="D77" s="172" t="s">
        <v>294</v>
      </c>
      <c r="E77" s="161" t="s">
        <v>536</v>
      </c>
      <c r="F77" s="167" t="s">
        <v>296</v>
      </c>
      <c r="G77" s="160" t="s">
        <v>537</v>
      </c>
      <c r="H77" s="160" t="s">
        <v>538</v>
      </c>
      <c r="I77" s="160" t="s">
        <v>539</v>
      </c>
      <c r="J77" s="160" t="s">
        <v>539</v>
      </c>
      <c r="K77" s="156" t="s">
        <v>540</v>
      </c>
      <c r="L77" s="163">
        <v>3.5000000000000003E-2</v>
      </c>
      <c r="M77" s="160" t="s">
        <v>541</v>
      </c>
      <c r="N77" s="160">
        <v>1</v>
      </c>
      <c r="O77" s="162">
        <f>Tabla1[[#This Row],[Avance Acumulado númerico o Porcentaje de la Actividad]]/Tabla1[[#This Row],[Meta 2022
 de la Actividad ó Meta anual]]</f>
        <v>1</v>
      </c>
      <c r="P77" s="163">
        <v>0.14000000000000001</v>
      </c>
      <c r="Q77" s="163">
        <f>Tabla1[[#This Row],[Peso Porcentual de la Actividad en relación con la Meta ]]/Tabla1[[#This Row],[Avance Porcentual Acumulado (Indicador)]]</f>
        <v>0.14000000000000001</v>
      </c>
      <c r="R77" s="160" t="s">
        <v>542</v>
      </c>
      <c r="S77" s="169">
        <v>7500000</v>
      </c>
      <c r="T77" s="160" t="s">
        <v>195</v>
      </c>
      <c r="U77" s="165" t="s">
        <v>195</v>
      </c>
      <c r="V77" s="165">
        <f>Tabla1[[#This Row],[Avance númerico o porcentual mes enero]]</f>
        <v>1</v>
      </c>
      <c r="W77" s="165" t="s">
        <v>543</v>
      </c>
      <c r="X77" s="165">
        <v>1</v>
      </c>
      <c r="Y77" s="165" t="s">
        <v>512</v>
      </c>
      <c r="Z77" s="166" t="s">
        <v>198</v>
      </c>
      <c r="AA77" s="166">
        <v>0</v>
      </c>
      <c r="AB77" s="166" t="s">
        <v>185</v>
      </c>
      <c r="AC77" s="166" t="s">
        <v>198</v>
      </c>
      <c r="AD77" s="166">
        <v>0</v>
      </c>
      <c r="AE77" s="166" t="s">
        <v>185</v>
      </c>
      <c r="AF77" s="165"/>
      <c r="AG77" s="165"/>
      <c r="AH77" s="165"/>
      <c r="AI77" s="165"/>
      <c r="AJ77" s="165"/>
      <c r="AK77" s="165"/>
      <c r="AL77" s="165"/>
      <c r="AM77" s="165"/>
      <c r="AN77" s="165"/>
      <c r="AO77" s="165"/>
      <c r="AP77" s="165"/>
      <c r="AQ77" s="165"/>
      <c r="AR77" s="165"/>
      <c r="AS77" s="165"/>
      <c r="AT77" s="165"/>
      <c r="AU77" s="165"/>
      <c r="AV77" s="165"/>
      <c r="AW77" s="165"/>
      <c r="AX77" s="165"/>
      <c r="AY77" s="165"/>
      <c r="AZ77" s="165"/>
      <c r="BA77" s="165"/>
      <c r="BB77" s="165"/>
      <c r="BC77" s="165"/>
      <c r="BD77" s="165"/>
      <c r="BE77" s="165"/>
      <c r="BF77" s="165"/>
    </row>
    <row r="78" spans="1:58" ht="120" x14ac:dyDescent="0.25">
      <c r="A78" s="170" t="s">
        <v>291</v>
      </c>
      <c r="B78" s="159" t="s">
        <v>292</v>
      </c>
      <c r="C78" s="171" t="s">
        <v>535</v>
      </c>
      <c r="D78" s="172" t="s">
        <v>294</v>
      </c>
      <c r="E78" s="161" t="s">
        <v>536</v>
      </c>
      <c r="F78" s="167" t="s">
        <v>296</v>
      </c>
      <c r="G78" s="160" t="s">
        <v>537</v>
      </c>
      <c r="H78" s="160" t="s">
        <v>538</v>
      </c>
      <c r="I78" s="160" t="s">
        <v>539</v>
      </c>
      <c r="J78" s="160" t="s">
        <v>539</v>
      </c>
      <c r="K78" s="156" t="s">
        <v>540</v>
      </c>
      <c r="L78" s="163">
        <v>3.5000000000000003E-2</v>
      </c>
      <c r="M78" s="160" t="s">
        <v>544</v>
      </c>
      <c r="N78" s="160">
        <v>1</v>
      </c>
      <c r="O78" s="162">
        <f>Tabla1[[#This Row],[Avance Acumulado númerico o Porcentaje de la Actividad]]/Tabla1[[#This Row],[Meta 2022
 de la Actividad ó Meta anual]]</f>
        <v>0</v>
      </c>
      <c r="P78" s="163">
        <v>0.14000000000000001</v>
      </c>
      <c r="Q78" s="163" t="e">
        <f>Tabla1[[#This Row],[Peso Porcentual de la Actividad en relación con la Meta ]]/Tabla1[[#This Row],[Avance Porcentual Acumulado (Indicador)]]</f>
        <v>#DIV/0!</v>
      </c>
      <c r="R78" s="160" t="s">
        <v>545</v>
      </c>
      <c r="S78" s="169"/>
      <c r="T78" s="160" t="s">
        <v>201</v>
      </c>
      <c r="U78" s="165" t="s">
        <v>201</v>
      </c>
      <c r="V78" s="165">
        <f>Tabla1[[#This Row],[Avance númerico o porcentual mes enero]]</f>
        <v>0</v>
      </c>
      <c r="W78" s="165"/>
      <c r="X78" s="165"/>
      <c r="Y78" s="165"/>
      <c r="Z78" s="176"/>
      <c r="AA78" s="176"/>
      <c r="AB78" s="176"/>
      <c r="AC78" s="176"/>
      <c r="AD78" s="176"/>
      <c r="AE78" s="176"/>
      <c r="AF78" s="165"/>
      <c r="AG78" s="165"/>
      <c r="AH78" s="165"/>
      <c r="AI78" s="165"/>
      <c r="AJ78" s="165"/>
      <c r="AK78" s="165"/>
      <c r="AL78" s="165"/>
      <c r="AM78" s="165"/>
      <c r="AN78" s="165"/>
      <c r="AO78" s="165"/>
      <c r="AP78" s="165"/>
      <c r="AQ78" s="165"/>
      <c r="AR78" s="165"/>
      <c r="AS78" s="165"/>
      <c r="AT78" s="165"/>
      <c r="AU78" s="165"/>
      <c r="AV78" s="165"/>
      <c r="AW78" s="165"/>
      <c r="AX78" s="165"/>
      <c r="AY78" s="165"/>
      <c r="AZ78" s="165"/>
      <c r="BA78" s="165"/>
      <c r="BB78" s="165"/>
      <c r="BC78" s="165"/>
      <c r="BD78" s="165"/>
      <c r="BE78" s="165"/>
      <c r="BF78" s="165"/>
    </row>
    <row r="79" spans="1:58" ht="120" x14ac:dyDescent="0.25">
      <c r="A79" s="170" t="s">
        <v>291</v>
      </c>
      <c r="B79" s="159" t="s">
        <v>292</v>
      </c>
      <c r="C79" s="171" t="s">
        <v>535</v>
      </c>
      <c r="D79" s="172" t="s">
        <v>294</v>
      </c>
      <c r="E79" s="161" t="s">
        <v>536</v>
      </c>
      <c r="F79" s="167" t="s">
        <v>296</v>
      </c>
      <c r="G79" s="160" t="s">
        <v>537</v>
      </c>
      <c r="H79" s="160" t="s">
        <v>538</v>
      </c>
      <c r="I79" s="160" t="s">
        <v>539</v>
      </c>
      <c r="J79" s="160" t="s">
        <v>539</v>
      </c>
      <c r="K79" s="156" t="s">
        <v>540</v>
      </c>
      <c r="L79" s="163">
        <v>3.5000000000000003E-2</v>
      </c>
      <c r="M79" s="160" t="s">
        <v>546</v>
      </c>
      <c r="N79" s="160">
        <v>1</v>
      </c>
      <c r="O79" s="162">
        <f>Tabla1[[#This Row],[Avance Acumulado númerico o Porcentaje de la Actividad]]/Tabla1[[#This Row],[Meta 2022
 de la Actividad ó Meta anual]]</f>
        <v>1</v>
      </c>
      <c r="P79" s="163">
        <v>0.14000000000000001</v>
      </c>
      <c r="Q79" s="163">
        <f>Tabla1[[#This Row],[Peso Porcentual de la Actividad en relación con la Meta ]]/Tabla1[[#This Row],[Avance Porcentual Acumulado (Indicador)]]</f>
        <v>0.14000000000000001</v>
      </c>
      <c r="R79" s="160" t="s">
        <v>547</v>
      </c>
      <c r="S79" s="169"/>
      <c r="T79" s="160" t="s">
        <v>195</v>
      </c>
      <c r="U79" s="165" t="s">
        <v>195</v>
      </c>
      <c r="V79" s="165">
        <f>Tabla1[[#This Row],[Avance númerico o porcentual mes enero]]</f>
        <v>1</v>
      </c>
      <c r="W79" s="165" t="s">
        <v>548</v>
      </c>
      <c r="X79" s="165">
        <v>1</v>
      </c>
      <c r="Y79" s="202" t="s">
        <v>512</v>
      </c>
      <c r="Z79" s="166" t="s">
        <v>198</v>
      </c>
      <c r="AA79" s="166">
        <v>0</v>
      </c>
      <c r="AB79" s="166" t="s">
        <v>185</v>
      </c>
      <c r="AC79" s="166" t="s">
        <v>198</v>
      </c>
      <c r="AD79" s="166">
        <v>0</v>
      </c>
      <c r="AE79" s="166" t="s">
        <v>185</v>
      </c>
      <c r="AF79" s="165"/>
      <c r="AG79" s="165"/>
      <c r="AH79" s="165"/>
      <c r="AI79" s="165"/>
      <c r="AJ79" s="165"/>
      <c r="AK79" s="165"/>
      <c r="AL79" s="165"/>
      <c r="AM79" s="165"/>
      <c r="AN79" s="165"/>
      <c r="AO79" s="165"/>
      <c r="AP79" s="165"/>
      <c r="AQ79" s="165"/>
      <c r="AR79" s="165"/>
      <c r="AS79" s="165"/>
      <c r="AT79" s="165"/>
      <c r="AU79" s="165"/>
      <c r="AV79" s="165"/>
      <c r="AW79" s="165"/>
      <c r="AX79" s="165"/>
      <c r="AY79" s="165"/>
      <c r="AZ79" s="165"/>
      <c r="BA79" s="165"/>
      <c r="BB79" s="165"/>
      <c r="BC79" s="165"/>
      <c r="BD79" s="165"/>
      <c r="BE79" s="165"/>
      <c r="BF79" s="165"/>
    </row>
    <row r="80" spans="1:58" ht="120" x14ac:dyDescent="0.25">
      <c r="A80" s="170" t="s">
        <v>291</v>
      </c>
      <c r="B80" s="159" t="s">
        <v>292</v>
      </c>
      <c r="C80" s="171" t="s">
        <v>535</v>
      </c>
      <c r="D80" s="172" t="s">
        <v>294</v>
      </c>
      <c r="E80" s="161" t="s">
        <v>536</v>
      </c>
      <c r="F80" s="167" t="s">
        <v>296</v>
      </c>
      <c r="G80" s="160" t="s">
        <v>537</v>
      </c>
      <c r="H80" s="160" t="s">
        <v>538</v>
      </c>
      <c r="I80" s="160" t="s">
        <v>539</v>
      </c>
      <c r="J80" s="160" t="s">
        <v>539</v>
      </c>
      <c r="K80" s="156" t="s">
        <v>540</v>
      </c>
      <c r="L80" s="163">
        <v>3.5000000000000003E-2</v>
      </c>
      <c r="M80" s="160" t="s">
        <v>549</v>
      </c>
      <c r="N80" s="200">
        <v>1</v>
      </c>
      <c r="O80" s="162">
        <f>Tabla1[[#This Row],[Avance Acumulado númerico o Porcentaje de la Actividad]]/Tabla1[[#This Row],[Meta 2022
 de la Actividad ó Meta anual]]</f>
        <v>0</v>
      </c>
      <c r="P80" s="163">
        <v>0.14000000000000001</v>
      </c>
      <c r="Q80" s="163" t="e">
        <f>Tabla1[[#This Row],[Peso Porcentual de la Actividad en relación con la Meta ]]/Tabla1[[#This Row],[Avance Porcentual Acumulado (Indicador)]]</f>
        <v>#DIV/0!</v>
      </c>
      <c r="R80" s="160" t="s">
        <v>550</v>
      </c>
      <c r="S80" s="169"/>
      <c r="T80" s="160" t="s">
        <v>188</v>
      </c>
      <c r="U80" s="165" t="s">
        <v>201</v>
      </c>
      <c r="V80" s="165">
        <f>Tabla1[[#This Row],[Avance númerico o porcentual mes enero]]</f>
        <v>0</v>
      </c>
      <c r="W80" s="165"/>
      <c r="X80" s="165"/>
      <c r="Y80" s="165"/>
      <c r="Z80" s="176"/>
      <c r="AA80" s="176"/>
      <c r="AB80" s="176"/>
      <c r="AC80" s="176"/>
      <c r="AD80" s="176"/>
      <c r="AE80" s="176"/>
      <c r="AF80" s="165"/>
      <c r="AG80" s="165"/>
      <c r="AH80" s="165"/>
      <c r="AI80" s="165"/>
      <c r="AJ80" s="165"/>
      <c r="AK80" s="165"/>
      <c r="AL80" s="165"/>
      <c r="AM80" s="165"/>
      <c r="AN80" s="165"/>
      <c r="AO80" s="165"/>
      <c r="AP80" s="165"/>
      <c r="AQ80" s="165"/>
      <c r="AR80" s="165"/>
      <c r="AS80" s="165"/>
      <c r="AT80" s="165"/>
      <c r="AU80" s="165"/>
      <c r="AV80" s="165"/>
      <c r="AW80" s="165"/>
      <c r="AX80" s="165"/>
      <c r="AY80" s="165"/>
      <c r="AZ80" s="165"/>
      <c r="BA80" s="165"/>
      <c r="BB80" s="165"/>
      <c r="BC80" s="165"/>
      <c r="BD80" s="165"/>
      <c r="BE80" s="165"/>
      <c r="BF80" s="165"/>
    </row>
    <row r="81" spans="1:58" ht="120" x14ac:dyDescent="0.25">
      <c r="A81" s="170" t="s">
        <v>291</v>
      </c>
      <c r="B81" s="159" t="s">
        <v>292</v>
      </c>
      <c r="C81" s="171" t="s">
        <v>535</v>
      </c>
      <c r="D81" s="172" t="s">
        <v>294</v>
      </c>
      <c r="E81" s="161" t="s">
        <v>536</v>
      </c>
      <c r="F81" s="167" t="s">
        <v>296</v>
      </c>
      <c r="G81" s="160" t="s">
        <v>537</v>
      </c>
      <c r="H81" s="160" t="s">
        <v>538</v>
      </c>
      <c r="I81" s="160" t="s">
        <v>539</v>
      </c>
      <c r="J81" s="160" t="s">
        <v>539</v>
      </c>
      <c r="K81" s="156" t="s">
        <v>540</v>
      </c>
      <c r="L81" s="163">
        <v>3.5000000000000003E-2</v>
      </c>
      <c r="M81" s="160" t="s">
        <v>551</v>
      </c>
      <c r="N81" s="160">
        <v>1</v>
      </c>
      <c r="O81" s="162">
        <f>Tabla1[[#This Row],[Avance Acumulado númerico o Porcentaje de la Actividad]]/Tabla1[[#This Row],[Meta 2022
 de la Actividad ó Meta anual]]</f>
        <v>1</v>
      </c>
      <c r="P81" s="163">
        <v>0.14000000000000001</v>
      </c>
      <c r="Q81" s="163">
        <f>Tabla1[[#This Row],[Peso Porcentual de la Actividad en relación con la Meta ]]/Tabla1[[#This Row],[Avance Porcentual Acumulado (Indicador)]]</f>
        <v>0.14000000000000001</v>
      </c>
      <c r="R81" s="160" t="s">
        <v>552</v>
      </c>
      <c r="S81" s="169"/>
      <c r="T81" s="160" t="s">
        <v>195</v>
      </c>
      <c r="U81" s="165" t="s">
        <v>195</v>
      </c>
      <c r="V81" s="165">
        <f>Tabla1[[#This Row],[Avance númerico o porcentual mes enero]]</f>
        <v>1</v>
      </c>
      <c r="W81" s="165" t="s">
        <v>553</v>
      </c>
      <c r="X81" s="165">
        <v>1</v>
      </c>
      <c r="Y81" s="202" t="s">
        <v>512</v>
      </c>
      <c r="Z81" s="166" t="s">
        <v>198</v>
      </c>
      <c r="AA81" s="166">
        <v>0</v>
      </c>
      <c r="AB81" s="166" t="s">
        <v>185</v>
      </c>
      <c r="AC81" s="166" t="s">
        <v>198</v>
      </c>
      <c r="AD81" s="166">
        <v>0</v>
      </c>
      <c r="AE81" s="166" t="s">
        <v>185</v>
      </c>
      <c r="AF81" s="165"/>
      <c r="AG81" s="165"/>
      <c r="AH81" s="165"/>
      <c r="AI81" s="165"/>
      <c r="AJ81" s="165"/>
      <c r="AK81" s="165"/>
      <c r="AL81" s="165"/>
      <c r="AM81" s="165"/>
      <c r="AN81" s="165"/>
      <c r="AO81" s="165"/>
      <c r="AP81" s="165"/>
      <c r="AQ81" s="165"/>
      <c r="AR81" s="165"/>
      <c r="AS81" s="165"/>
      <c r="AT81" s="165"/>
      <c r="AU81" s="165"/>
      <c r="AV81" s="165"/>
      <c r="AW81" s="165"/>
      <c r="AX81" s="165"/>
      <c r="AY81" s="165"/>
      <c r="AZ81" s="165"/>
      <c r="BA81" s="165"/>
      <c r="BB81" s="165"/>
      <c r="BC81" s="165"/>
      <c r="BD81" s="165"/>
      <c r="BE81" s="165"/>
      <c r="BF81" s="165"/>
    </row>
    <row r="82" spans="1:58" ht="120" x14ac:dyDescent="0.25">
      <c r="A82" s="170" t="s">
        <v>291</v>
      </c>
      <c r="B82" s="159" t="s">
        <v>292</v>
      </c>
      <c r="C82" s="171" t="s">
        <v>535</v>
      </c>
      <c r="D82" s="172" t="s">
        <v>294</v>
      </c>
      <c r="E82" s="161" t="s">
        <v>536</v>
      </c>
      <c r="F82" s="167" t="s">
        <v>296</v>
      </c>
      <c r="G82" s="160" t="s">
        <v>537</v>
      </c>
      <c r="H82" s="160" t="s">
        <v>538</v>
      </c>
      <c r="I82" s="160" t="s">
        <v>539</v>
      </c>
      <c r="J82" s="160" t="s">
        <v>539</v>
      </c>
      <c r="K82" s="156" t="s">
        <v>540</v>
      </c>
      <c r="L82" s="163">
        <v>3.5000000000000003E-2</v>
      </c>
      <c r="M82" s="160" t="s">
        <v>554</v>
      </c>
      <c r="N82" s="160">
        <v>1</v>
      </c>
      <c r="O82" s="162">
        <f>Tabla1[[#This Row],[Avance Acumulado númerico o Porcentaje de la Actividad]]/Tabla1[[#This Row],[Meta 2022
 de la Actividad ó Meta anual]]</f>
        <v>1</v>
      </c>
      <c r="P82" s="163">
        <v>0.14000000000000001</v>
      </c>
      <c r="Q82" s="163">
        <f>Tabla1[[#This Row],[Peso Porcentual de la Actividad en relación con la Meta ]]/Tabla1[[#This Row],[Avance Porcentual Acumulado (Indicador)]]</f>
        <v>0.14000000000000001</v>
      </c>
      <c r="R82" s="160" t="s">
        <v>555</v>
      </c>
      <c r="S82" s="169"/>
      <c r="T82" s="160" t="s">
        <v>195</v>
      </c>
      <c r="U82" s="165" t="s">
        <v>195</v>
      </c>
      <c r="V82" s="165">
        <f>Tabla1[[#This Row],[Avance númerico o porcentual mes enero]]</f>
        <v>1</v>
      </c>
      <c r="W82" s="165" t="s">
        <v>553</v>
      </c>
      <c r="X82" s="165">
        <v>1</v>
      </c>
      <c r="Y82" s="202" t="s">
        <v>512</v>
      </c>
      <c r="Z82" s="166" t="s">
        <v>198</v>
      </c>
      <c r="AA82" s="166">
        <v>0</v>
      </c>
      <c r="AB82" s="166" t="s">
        <v>185</v>
      </c>
      <c r="AC82" s="166" t="s">
        <v>198</v>
      </c>
      <c r="AD82" s="166">
        <v>0</v>
      </c>
      <c r="AE82" s="166" t="s">
        <v>185</v>
      </c>
      <c r="AF82" s="165"/>
      <c r="AG82" s="165"/>
      <c r="AH82" s="165"/>
      <c r="AI82" s="165"/>
      <c r="AJ82" s="165"/>
      <c r="AK82" s="165"/>
      <c r="AL82" s="165"/>
      <c r="AM82" s="165"/>
      <c r="AN82" s="165"/>
      <c r="AO82" s="165"/>
      <c r="AP82" s="165"/>
      <c r="AQ82" s="165"/>
      <c r="AR82" s="165"/>
      <c r="AS82" s="165"/>
      <c r="AT82" s="165"/>
      <c r="AU82" s="165"/>
      <c r="AV82" s="165"/>
      <c r="AW82" s="165"/>
      <c r="AX82" s="165"/>
      <c r="AY82" s="165"/>
      <c r="AZ82" s="165"/>
      <c r="BA82" s="165"/>
      <c r="BB82" s="165"/>
      <c r="BC82" s="165"/>
      <c r="BD82" s="165"/>
      <c r="BE82" s="165"/>
      <c r="BF82" s="165"/>
    </row>
    <row r="83" spans="1:58" ht="120" x14ac:dyDescent="0.25">
      <c r="A83" s="170" t="s">
        <v>291</v>
      </c>
      <c r="B83" s="159" t="s">
        <v>292</v>
      </c>
      <c r="C83" s="171" t="s">
        <v>535</v>
      </c>
      <c r="D83" s="172" t="s">
        <v>294</v>
      </c>
      <c r="E83" s="161" t="s">
        <v>536</v>
      </c>
      <c r="F83" s="167" t="s">
        <v>296</v>
      </c>
      <c r="G83" s="160" t="s">
        <v>537</v>
      </c>
      <c r="H83" s="160" t="s">
        <v>538</v>
      </c>
      <c r="I83" s="160" t="s">
        <v>539</v>
      </c>
      <c r="J83" s="160" t="s">
        <v>539</v>
      </c>
      <c r="K83" s="156" t="s">
        <v>540</v>
      </c>
      <c r="L83" s="163">
        <v>0.04</v>
      </c>
      <c r="M83" s="160" t="s">
        <v>556</v>
      </c>
      <c r="N83" s="167">
        <v>2</v>
      </c>
      <c r="O83" s="162">
        <f>Tabla1[[#This Row],[Avance Acumulado númerico o Porcentaje de la Actividad]]/Tabla1[[#This Row],[Meta 2022
 de la Actividad ó Meta anual]]</f>
        <v>0</v>
      </c>
      <c r="P83" s="163">
        <v>0.16</v>
      </c>
      <c r="Q83" s="163" t="e">
        <f>Tabla1[[#This Row],[Peso Porcentual de la Actividad en relación con la Meta ]]/Tabla1[[#This Row],[Avance Porcentual Acumulado (Indicador)]]</f>
        <v>#DIV/0!</v>
      </c>
      <c r="R83" s="160" t="s">
        <v>557</v>
      </c>
      <c r="S83" s="169"/>
      <c r="T83" s="160" t="s">
        <v>208</v>
      </c>
      <c r="U83" s="165" t="s">
        <v>201</v>
      </c>
      <c r="V83" s="165">
        <f>Tabla1[[#This Row],[Avance númerico o porcentual mes enero]]</f>
        <v>0</v>
      </c>
      <c r="W83" s="165"/>
      <c r="X83" s="165"/>
      <c r="Y83" s="165"/>
      <c r="Z83" s="176"/>
      <c r="AA83" s="176"/>
      <c r="AB83" s="176"/>
      <c r="AC83" s="176"/>
      <c r="AD83" s="176"/>
      <c r="AE83" s="176"/>
      <c r="AF83" s="165"/>
      <c r="AG83" s="165"/>
      <c r="AH83" s="165"/>
      <c r="AI83" s="165"/>
      <c r="AJ83" s="165"/>
      <c r="AK83" s="165"/>
      <c r="AL83" s="165"/>
      <c r="AM83" s="165"/>
      <c r="AN83" s="165"/>
      <c r="AO83" s="165"/>
      <c r="AP83" s="165"/>
      <c r="AQ83" s="165"/>
      <c r="AR83" s="165"/>
      <c r="AS83" s="165"/>
      <c r="AT83" s="165"/>
      <c r="AU83" s="165"/>
      <c r="AV83" s="165"/>
      <c r="AW83" s="165"/>
      <c r="AX83" s="165"/>
      <c r="AY83" s="165"/>
      <c r="AZ83" s="165"/>
      <c r="BA83" s="165"/>
      <c r="BB83" s="165"/>
      <c r="BC83" s="165"/>
      <c r="BD83" s="165"/>
      <c r="BE83" s="165"/>
      <c r="BF83" s="165"/>
    </row>
    <row r="84" spans="1:58" ht="120" x14ac:dyDescent="0.25">
      <c r="A84" s="170" t="s">
        <v>291</v>
      </c>
      <c r="B84" s="159" t="s">
        <v>292</v>
      </c>
      <c r="C84" s="171" t="s">
        <v>535</v>
      </c>
      <c r="D84" s="172" t="s">
        <v>294</v>
      </c>
      <c r="E84" s="161" t="s">
        <v>536</v>
      </c>
      <c r="F84" s="167" t="s">
        <v>296</v>
      </c>
      <c r="G84" s="160" t="s">
        <v>537</v>
      </c>
      <c r="H84" s="160" t="s">
        <v>538</v>
      </c>
      <c r="I84" s="160" t="s">
        <v>539</v>
      </c>
      <c r="J84" s="160" t="s">
        <v>539</v>
      </c>
      <c r="K84" s="161" t="s">
        <v>111</v>
      </c>
      <c r="L84" s="162" t="s">
        <v>185</v>
      </c>
      <c r="M84" s="160" t="s">
        <v>558</v>
      </c>
      <c r="N84" s="160">
        <v>1</v>
      </c>
      <c r="O84" s="162">
        <f>Tabla1[[#This Row],[Avance Acumulado númerico o Porcentaje de la Actividad]]/Tabla1[[#This Row],[Meta 2022
 de la Actividad ó Meta anual]]</f>
        <v>1</v>
      </c>
      <c r="P84" s="162">
        <v>0.2</v>
      </c>
      <c r="Q84" s="163">
        <f>Tabla1[[#This Row],[Peso Porcentual de la Actividad en relación con la Meta ]]/Tabla1[[#This Row],[Avance Porcentual Acumulado (Indicador)]]</f>
        <v>0.2</v>
      </c>
      <c r="R84" s="160" t="s">
        <v>559</v>
      </c>
      <c r="S84" s="164">
        <v>5000000</v>
      </c>
      <c r="T84" s="160" t="s">
        <v>195</v>
      </c>
      <c r="U84" s="165" t="s">
        <v>195</v>
      </c>
      <c r="V84" s="165">
        <f>Tabla1[[#This Row],[Avance númerico o porcentual mes enero]]</f>
        <v>1</v>
      </c>
      <c r="W84" s="165" t="s">
        <v>560</v>
      </c>
      <c r="X84" s="165">
        <v>1</v>
      </c>
      <c r="Y84" s="202" t="s">
        <v>512</v>
      </c>
      <c r="Z84" s="166" t="s">
        <v>198</v>
      </c>
      <c r="AA84" s="166">
        <v>0</v>
      </c>
      <c r="AB84" s="166" t="s">
        <v>185</v>
      </c>
      <c r="AC84" s="166" t="s">
        <v>198</v>
      </c>
      <c r="AD84" s="166">
        <v>0</v>
      </c>
      <c r="AE84" s="166" t="s">
        <v>185</v>
      </c>
      <c r="AF84" s="165"/>
      <c r="AG84" s="165"/>
      <c r="AH84" s="165"/>
      <c r="AI84" s="165"/>
      <c r="AJ84" s="165"/>
      <c r="AK84" s="165"/>
      <c r="AL84" s="165"/>
      <c r="AM84" s="165"/>
      <c r="AN84" s="165"/>
      <c r="AO84" s="165"/>
      <c r="AP84" s="165"/>
      <c r="AQ84" s="165"/>
      <c r="AR84" s="165"/>
      <c r="AS84" s="165"/>
      <c r="AT84" s="165"/>
      <c r="AU84" s="165"/>
      <c r="AV84" s="165"/>
      <c r="AW84" s="165"/>
      <c r="AX84" s="165"/>
      <c r="AY84" s="165"/>
      <c r="AZ84" s="165"/>
      <c r="BA84" s="165"/>
      <c r="BB84" s="165"/>
      <c r="BC84" s="165"/>
      <c r="BD84" s="165"/>
      <c r="BE84" s="165"/>
      <c r="BF84" s="165"/>
    </row>
    <row r="85" spans="1:58" ht="120" x14ac:dyDescent="0.25">
      <c r="A85" s="170" t="s">
        <v>291</v>
      </c>
      <c r="B85" s="159" t="s">
        <v>292</v>
      </c>
      <c r="C85" s="171" t="s">
        <v>535</v>
      </c>
      <c r="D85" s="172" t="s">
        <v>294</v>
      </c>
      <c r="E85" s="161" t="s">
        <v>536</v>
      </c>
      <c r="F85" s="167" t="s">
        <v>296</v>
      </c>
      <c r="G85" s="160" t="s">
        <v>537</v>
      </c>
      <c r="H85" s="160" t="s">
        <v>538</v>
      </c>
      <c r="I85" s="160" t="s">
        <v>539</v>
      </c>
      <c r="J85" s="160" t="s">
        <v>539</v>
      </c>
      <c r="K85" s="161" t="s">
        <v>111</v>
      </c>
      <c r="L85" s="197" t="s">
        <v>185</v>
      </c>
      <c r="M85" s="160" t="s">
        <v>561</v>
      </c>
      <c r="N85" s="162">
        <v>1</v>
      </c>
      <c r="O85" s="162">
        <f>Tabla1[[#This Row],[Avance Acumulado númerico o Porcentaje de la Actividad]]/Tabla1[[#This Row],[Meta 2022
 de la Actividad ó Meta anual]]</f>
        <v>0</v>
      </c>
      <c r="P85" s="163">
        <v>0.4</v>
      </c>
      <c r="Q85" s="163" t="e">
        <f>Tabla1[[#This Row],[Peso Porcentual de la Actividad en relación con la Meta ]]/Tabla1[[#This Row],[Avance Porcentual Acumulado (Indicador)]]</f>
        <v>#DIV/0!</v>
      </c>
      <c r="R85" s="160" t="s">
        <v>562</v>
      </c>
      <c r="S85" s="164"/>
      <c r="T85" s="160" t="s">
        <v>188</v>
      </c>
      <c r="U85" s="165" t="s">
        <v>201</v>
      </c>
      <c r="V85" s="165">
        <f>Tabla1[[#This Row],[Avance númerico o porcentual mes enero]]</f>
        <v>0</v>
      </c>
      <c r="W85" s="165"/>
      <c r="X85" s="165"/>
      <c r="Y85" s="165"/>
      <c r="Z85" s="176"/>
      <c r="AA85" s="176"/>
      <c r="AB85" s="176"/>
      <c r="AC85" s="176"/>
      <c r="AD85" s="176"/>
      <c r="AE85" s="176"/>
      <c r="AF85" s="165"/>
      <c r="AG85" s="165"/>
      <c r="AH85" s="165"/>
      <c r="AI85" s="165"/>
      <c r="AJ85" s="165"/>
      <c r="AK85" s="165"/>
      <c r="AL85" s="165"/>
      <c r="AM85" s="165"/>
      <c r="AN85" s="165"/>
      <c r="AO85" s="165"/>
      <c r="AP85" s="165"/>
      <c r="AQ85" s="165"/>
      <c r="AR85" s="165"/>
      <c r="AS85" s="165"/>
      <c r="AT85" s="165"/>
      <c r="AU85" s="165"/>
      <c r="AV85" s="165"/>
      <c r="AW85" s="165"/>
      <c r="AX85" s="165"/>
      <c r="AY85" s="165"/>
      <c r="AZ85" s="165"/>
      <c r="BA85" s="165"/>
      <c r="BB85" s="165"/>
      <c r="BC85" s="165"/>
      <c r="BD85" s="165"/>
      <c r="BE85" s="165"/>
      <c r="BF85" s="165"/>
    </row>
    <row r="86" spans="1:58" ht="120" x14ac:dyDescent="0.25">
      <c r="A86" s="170" t="s">
        <v>291</v>
      </c>
      <c r="B86" s="159" t="s">
        <v>292</v>
      </c>
      <c r="C86" s="171" t="s">
        <v>535</v>
      </c>
      <c r="D86" s="172" t="s">
        <v>294</v>
      </c>
      <c r="E86" s="161" t="s">
        <v>536</v>
      </c>
      <c r="F86" s="167" t="s">
        <v>296</v>
      </c>
      <c r="G86" s="160" t="s">
        <v>537</v>
      </c>
      <c r="H86" s="160" t="s">
        <v>538</v>
      </c>
      <c r="I86" s="160" t="s">
        <v>539</v>
      </c>
      <c r="J86" s="160" t="s">
        <v>539</v>
      </c>
      <c r="K86" s="161" t="s">
        <v>111</v>
      </c>
      <c r="L86" s="197">
        <v>400</v>
      </c>
      <c r="M86" s="160" t="s">
        <v>561</v>
      </c>
      <c r="N86" s="160">
        <v>100</v>
      </c>
      <c r="O86" s="162">
        <f>Tabla1[[#This Row],[Avance Acumulado númerico o Porcentaje de la Actividad]]/Tabla1[[#This Row],[Meta 2022
 de la Actividad ó Meta anual]]</f>
        <v>0</v>
      </c>
      <c r="P86" s="163">
        <v>0.4</v>
      </c>
      <c r="Q86" s="163" t="e">
        <f>Tabla1[[#This Row],[Peso Porcentual de la Actividad en relación con la Meta ]]/Tabla1[[#This Row],[Avance Porcentual Acumulado (Indicador)]]</f>
        <v>#DIV/0!</v>
      </c>
      <c r="R86" s="160" t="s">
        <v>563</v>
      </c>
      <c r="S86" s="164"/>
      <c r="T86" s="160" t="s">
        <v>188</v>
      </c>
      <c r="U86" s="165" t="s">
        <v>201</v>
      </c>
      <c r="V86" s="165">
        <f>Tabla1[[#This Row],[Avance númerico o porcentual mes enero]]</f>
        <v>0</v>
      </c>
      <c r="W86" s="165"/>
      <c r="X86" s="165"/>
      <c r="Y86" s="165"/>
      <c r="Z86" s="176"/>
      <c r="AA86" s="176"/>
      <c r="AB86" s="176"/>
      <c r="AC86" s="176"/>
      <c r="AD86" s="176"/>
      <c r="AE86" s="176"/>
      <c r="AF86" s="165"/>
      <c r="AG86" s="165"/>
      <c r="AH86" s="165"/>
      <c r="AI86" s="165"/>
      <c r="AJ86" s="165"/>
      <c r="AK86" s="165"/>
      <c r="AL86" s="165"/>
      <c r="AM86" s="165"/>
      <c r="AN86" s="165"/>
      <c r="AO86" s="165"/>
      <c r="AP86" s="165"/>
      <c r="AQ86" s="165"/>
      <c r="AR86" s="165"/>
      <c r="AS86" s="165"/>
      <c r="AT86" s="165"/>
      <c r="AU86" s="165"/>
      <c r="AV86" s="165"/>
      <c r="AW86" s="165"/>
      <c r="AX86" s="165"/>
      <c r="AY86" s="165"/>
      <c r="AZ86" s="165"/>
      <c r="BA86" s="165"/>
      <c r="BB86" s="165"/>
      <c r="BC86" s="165"/>
      <c r="BD86" s="165"/>
      <c r="BE86" s="165"/>
      <c r="BF86" s="165"/>
    </row>
    <row r="87" spans="1:58" ht="120" x14ac:dyDescent="0.25">
      <c r="A87" s="170" t="s">
        <v>291</v>
      </c>
      <c r="B87" s="159" t="s">
        <v>292</v>
      </c>
      <c r="C87" s="171" t="s">
        <v>535</v>
      </c>
      <c r="D87" s="172" t="s">
        <v>294</v>
      </c>
      <c r="E87" s="173" t="s">
        <v>295</v>
      </c>
      <c r="F87" s="167" t="s">
        <v>296</v>
      </c>
      <c r="G87" s="160" t="s">
        <v>97</v>
      </c>
      <c r="H87" s="160" t="s">
        <v>297</v>
      </c>
      <c r="I87" s="160" t="s">
        <v>539</v>
      </c>
      <c r="J87" s="160" t="s">
        <v>539</v>
      </c>
      <c r="K87" s="207" t="s">
        <v>113</v>
      </c>
      <c r="L87" s="162">
        <v>0.1</v>
      </c>
      <c r="M87" s="160" t="s">
        <v>564</v>
      </c>
      <c r="N87" s="160">
        <v>1</v>
      </c>
      <c r="O87" s="162">
        <f>Tabla1[[#This Row],[Avance Acumulado númerico o Porcentaje de la Actividad]]/Tabla1[[#This Row],[Meta 2022
 de la Actividad ó Meta anual]]</f>
        <v>1</v>
      </c>
      <c r="P87" s="163">
        <v>0.3</v>
      </c>
      <c r="Q87" s="163">
        <f>Tabla1[[#This Row],[Peso Porcentual de la Actividad en relación con la Meta ]]/Tabla1[[#This Row],[Avance Porcentual Acumulado (Indicador)]]</f>
        <v>0.3</v>
      </c>
      <c r="R87" s="160" t="s">
        <v>565</v>
      </c>
      <c r="S87" s="196">
        <v>0</v>
      </c>
      <c r="T87" s="160" t="s">
        <v>195</v>
      </c>
      <c r="U87" s="165" t="s">
        <v>195</v>
      </c>
      <c r="V87" s="165">
        <f>Tabla1[[#This Row],[Avance númerico o porcentual mes enero]]</f>
        <v>1</v>
      </c>
      <c r="W87" s="165" t="s">
        <v>553</v>
      </c>
      <c r="X87" s="165">
        <v>1</v>
      </c>
      <c r="Y87" s="202" t="s">
        <v>512</v>
      </c>
      <c r="Z87" s="166" t="s">
        <v>198</v>
      </c>
      <c r="AA87" s="166">
        <v>0</v>
      </c>
      <c r="AB87" s="166" t="s">
        <v>185</v>
      </c>
      <c r="AC87" s="166" t="s">
        <v>198</v>
      </c>
      <c r="AD87" s="166">
        <v>0</v>
      </c>
      <c r="AE87" s="166" t="s">
        <v>185</v>
      </c>
      <c r="AF87" s="165"/>
      <c r="AG87" s="165"/>
      <c r="AH87" s="165"/>
      <c r="AI87" s="165"/>
      <c r="AJ87" s="165"/>
      <c r="AK87" s="165"/>
      <c r="AL87" s="165"/>
      <c r="AM87" s="165"/>
      <c r="AN87" s="165"/>
      <c r="AO87" s="165"/>
      <c r="AP87" s="165"/>
      <c r="AQ87" s="165"/>
      <c r="AR87" s="165"/>
      <c r="AS87" s="165"/>
      <c r="AT87" s="165"/>
      <c r="AU87" s="165"/>
      <c r="AV87" s="165"/>
      <c r="AW87" s="165"/>
      <c r="AX87" s="165"/>
      <c r="AY87" s="165"/>
      <c r="AZ87" s="165"/>
      <c r="BA87" s="165"/>
      <c r="BB87" s="165"/>
      <c r="BC87" s="165"/>
      <c r="BD87" s="165"/>
      <c r="BE87" s="165"/>
      <c r="BF87" s="165"/>
    </row>
    <row r="88" spans="1:58" ht="120" x14ac:dyDescent="0.25">
      <c r="A88" s="170" t="s">
        <v>291</v>
      </c>
      <c r="B88" s="159" t="s">
        <v>292</v>
      </c>
      <c r="C88" s="171" t="s">
        <v>535</v>
      </c>
      <c r="D88" s="172" t="s">
        <v>294</v>
      </c>
      <c r="E88" s="173" t="s">
        <v>295</v>
      </c>
      <c r="F88" s="167" t="s">
        <v>296</v>
      </c>
      <c r="G88" s="160" t="s">
        <v>97</v>
      </c>
      <c r="H88" s="160" t="s">
        <v>297</v>
      </c>
      <c r="I88" s="160" t="s">
        <v>539</v>
      </c>
      <c r="J88" s="160" t="s">
        <v>539</v>
      </c>
      <c r="K88" s="207" t="s">
        <v>113</v>
      </c>
      <c r="L88" s="162">
        <v>0.15</v>
      </c>
      <c r="M88" s="160" t="s">
        <v>566</v>
      </c>
      <c r="N88" s="162">
        <v>1</v>
      </c>
      <c r="O88" s="162">
        <f>Tabla1[[#This Row],[Avance Acumulado númerico o Porcentaje de la Actividad]]/Tabla1[[#This Row],[Meta 2022
 de la Actividad ó Meta anual]]</f>
        <v>0</v>
      </c>
      <c r="P88" s="163">
        <v>0.7</v>
      </c>
      <c r="Q88" s="163" t="e">
        <f>Tabla1[[#This Row],[Peso Porcentual de la Actividad en relación con la Meta ]]/Tabla1[[#This Row],[Avance Porcentual Acumulado (Indicador)]]</f>
        <v>#DIV/0!</v>
      </c>
      <c r="R88" s="160" t="s">
        <v>567</v>
      </c>
      <c r="S88" s="196"/>
      <c r="T88" s="160" t="s">
        <v>188</v>
      </c>
      <c r="U88" s="165" t="s">
        <v>201</v>
      </c>
      <c r="V88" s="165">
        <f>Tabla1[[#This Row],[Avance númerico o porcentual mes enero]]</f>
        <v>0</v>
      </c>
      <c r="W88" s="165"/>
      <c r="X88" s="165"/>
      <c r="Y88" s="165"/>
      <c r="Z88" s="176"/>
      <c r="AA88" s="176"/>
      <c r="AB88" s="176"/>
      <c r="AC88" s="176"/>
      <c r="AD88" s="176"/>
      <c r="AE88" s="176"/>
      <c r="AF88" s="165"/>
      <c r="AG88" s="165"/>
      <c r="AH88" s="165"/>
      <c r="AI88" s="165"/>
      <c r="AJ88" s="165"/>
      <c r="AK88" s="165"/>
      <c r="AL88" s="165"/>
      <c r="AM88" s="165"/>
      <c r="AN88" s="165"/>
      <c r="AO88" s="165"/>
      <c r="AP88" s="165"/>
      <c r="AQ88" s="165"/>
      <c r="AR88" s="165"/>
      <c r="AS88" s="165"/>
      <c r="AT88" s="165"/>
      <c r="AU88" s="165"/>
      <c r="AV88" s="165"/>
      <c r="AW88" s="165"/>
      <c r="AX88" s="165"/>
      <c r="AY88" s="165"/>
      <c r="AZ88" s="165"/>
      <c r="BA88" s="165"/>
      <c r="BB88" s="165"/>
      <c r="BC88" s="165"/>
      <c r="BD88" s="165"/>
      <c r="BE88" s="165"/>
      <c r="BF88" s="165"/>
    </row>
    <row r="89" spans="1:58" ht="120" x14ac:dyDescent="0.25">
      <c r="A89" s="170" t="s">
        <v>291</v>
      </c>
      <c r="B89" s="159" t="s">
        <v>292</v>
      </c>
      <c r="C89" s="171" t="s">
        <v>293</v>
      </c>
      <c r="D89" s="172" t="s">
        <v>294</v>
      </c>
      <c r="E89" s="173" t="s">
        <v>295</v>
      </c>
      <c r="F89" s="167" t="s">
        <v>296</v>
      </c>
      <c r="G89" s="160" t="s">
        <v>97</v>
      </c>
      <c r="H89" s="160" t="s">
        <v>297</v>
      </c>
      <c r="I89" s="160" t="s">
        <v>539</v>
      </c>
      <c r="J89" s="160" t="s">
        <v>539</v>
      </c>
      <c r="K89" s="172" t="s">
        <v>299</v>
      </c>
      <c r="L89" s="160" t="s">
        <v>185</v>
      </c>
      <c r="M89" s="160" t="s">
        <v>568</v>
      </c>
      <c r="N89" s="160">
        <v>1</v>
      </c>
      <c r="O89" s="162">
        <f>Tabla1[[#This Row],[Avance Acumulado númerico o Porcentaje de la Actividad]]/Tabla1[[#This Row],[Meta 2022
 de la Actividad ó Meta anual]]</f>
        <v>0</v>
      </c>
      <c r="P89" s="174">
        <v>5.0000000000000001E-3</v>
      </c>
      <c r="Q89" s="163" t="e">
        <f>Tabla1[[#This Row],[Peso Porcentual de la Actividad en relación con la Meta ]]/Tabla1[[#This Row],[Avance Porcentual Acumulado (Indicador)]]</f>
        <v>#DIV/0!</v>
      </c>
      <c r="R89" s="160" t="s">
        <v>569</v>
      </c>
      <c r="S89" s="175">
        <v>25105147</v>
      </c>
      <c r="T89" s="160" t="s">
        <v>208</v>
      </c>
      <c r="U89" s="165" t="s">
        <v>201</v>
      </c>
      <c r="V89" s="165">
        <f>Tabla1[[#This Row],[Avance númerico o porcentual mes enero]]</f>
        <v>0</v>
      </c>
      <c r="W89" s="165"/>
      <c r="X89" s="165"/>
      <c r="Y89" s="165"/>
      <c r="Z89" s="176"/>
      <c r="AA89" s="176"/>
      <c r="AB89" s="176"/>
      <c r="AC89" s="176"/>
      <c r="AD89" s="176"/>
      <c r="AE89" s="176"/>
      <c r="AF89" s="165"/>
      <c r="AG89" s="165"/>
      <c r="AH89" s="165"/>
      <c r="AI89" s="165"/>
      <c r="AJ89" s="165"/>
      <c r="AK89" s="165"/>
      <c r="AL89" s="165"/>
      <c r="AM89" s="165"/>
      <c r="AN89" s="165"/>
      <c r="AO89" s="165"/>
      <c r="AP89" s="165"/>
      <c r="AQ89" s="165"/>
      <c r="AR89" s="165"/>
      <c r="AS89" s="165"/>
      <c r="AT89" s="165"/>
      <c r="AU89" s="165"/>
      <c r="AV89" s="165"/>
      <c r="AW89" s="165"/>
      <c r="AX89" s="165"/>
      <c r="AY89" s="165"/>
      <c r="AZ89" s="165"/>
      <c r="BA89" s="165"/>
      <c r="BB89" s="165"/>
      <c r="BC89" s="165"/>
      <c r="BD89" s="165"/>
      <c r="BE89" s="165"/>
      <c r="BF89" s="165"/>
    </row>
    <row r="90" spans="1:58" ht="120" x14ac:dyDescent="0.25">
      <c r="A90" s="170" t="s">
        <v>291</v>
      </c>
      <c r="B90" s="159" t="s">
        <v>292</v>
      </c>
      <c r="C90" s="171" t="s">
        <v>293</v>
      </c>
      <c r="D90" s="172" t="s">
        <v>294</v>
      </c>
      <c r="E90" s="173" t="s">
        <v>295</v>
      </c>
      <c r="F90" s="167" t="s">
        <v>296</v>
      </c>
      <c r="G90" s="160" t="s">
        <v>97</v>
      </c>
      <c r="H90" s="160" t="s">
        <v>297</v>
      </c>
      <c r="I90" s="160" t="s">
        <v>539</v>
      </c>
      <c r="J90" s="160" t="s">
        <v>539</v>
      </c>
      <c r="K90" s="172" t="s">
        <v>299</v>
      </c>
      <c r="L90" s="160" t="s">
        <v>185</v>
      </c>
      <c r="M90" s="160" t="s">
        <v>570</v>
      </c>
      <c r="N90" s="160">
        <v>1</v>
      </c>
      <c r="O90" s="162">
        <f>Tabla1[[#This Row],[Avance Acumulado númerico o Porcentaje de la Actividad]]/Tabla1[[#This Row],[Meta 2022
 de la Actividad ó Meta anual]]</f>
        <v>0</v>
      </c>
      <c r="P90" s="174">
        <v>5.0000000000000001E-3</v>
      </c>
      <c r="Q90" s="163" t="e">
        <f>Tabla1[[#This Row],[Peso Porcentual de la Actividad en relación con la Meta ]]/Tabla1[[#This Row],[Avance Porcentual Acumulado (Indicador)]]</f>
        <v>#DIV/0!</v>
      </c>
      <c r="R90" s="160" t="s">
        <v>569</v>
      </c>
      <c r="S90" s="175"/>
      <c r="T90" s="160" t="s">
        <v>208</v>
      </c>
      <c r="U90" s="165" t="s">
        <v>201</v>
      </c>
      <c r="V90" s="165">
        <f>Tabla1[[#This Row],[Avance númerico o porcentual mes enero]]</f>
        <v>0</v>
      </c>
      <c r="W90" s="165"/>
      <c r="X90" s="165"/>
      <c r="Y90" s="165"/>
      <c r="Z90" s="176"/>
      <c r="AA90" s="176"/>
      <c r="AB90" s="176"/>
      <c r="AC90" s="176"/>
      <c r="AD90" s="176"/>
      <c r="AE90" s="176"/>
      <c r="AF90" s="165"/>
      <c r="AG90" s="165"/>
      <c r="AH90" s="165"/>
      <c r="AI90" s="165"/>
      <c r="AJ90" s="165"/>
      <c r="AK90" s="165"/>
      <c r="AL90" s="165"/>
      <c r="AM90" s="165"/>
      <c r="AN90" s="165"/>
      <c r="AO90" s="165"/>
      <c r="AP90" s="165"/>
      <c r="AQ90" s="165"/>
      <c r="AR90" s="165"/>
      <c r="AS90" s="165"/>
      <c r="AT90" s="165"/>
      <c r="AU90" s="165"/>
      <c r="AV90" s="165"/>
      <c r="AW90" s="165"/>
      <c r="AX90" s="165"/>
      <c r="AY90" s="165"/>
      <c r="AZ90" s="165"/>
      <c r="BA90" s="165"/>
      <c r="BB90" s="165"/>
      <c r="BC90" s="165"/>
      <c r="BD90" s="165"/>
      <c r="BE90" s="165"/>
      <c r="BF90" s="165"/>
    </row>
    <row r="91" spans="1:58" ht="120" x14ac:dyDescent="0.25">
      <c r="A91" s="170" t="s">
        <v>291</v>
      </c>
      <c r="B91" s="159" t="s">
        <v>292</v>
      </c>
      <c r="C91" s="171" t="s">
        <v>293</v>
      </c>
      <c r="D91" s="172" t="s">
        <v>294</v>
      </c>
      <c r="E91" s="173" t="s">
        <v>295</v>
      </c>
      <c r="F91" s="167" t="s">
        <v>296</v>
      </c>
      <c r="G91" s="160" t="s">
        <v>97</v>
      </c>
      <c r="H91" s="160" t="s">
        <v>297</v>
      </c>
      <c r="I91" s="160" t="s">
        <v>539</v>
      </c>
      <c r="J91" s="160" t="s">
        <v>539</v>
      </c>
      <c r="K91" s="172" t="s">
        <v>299</v>
      </c>
      <c r="L91" s="160" t="s">
        <v>185</v>
      </c>
      <c r="M91" s="160" t="s">
        <v>571</v>
      </c>
      <c r="N91" s="160">
        <v>1</v>
      </c>
      <c r="O91" s="162">
        <f>Tabla1[[#This Row],[Avance Acumulado númerico o Porcentaje de la Actividad]]/Tabla1[[#This Row],[Meta 2022
 de la Actividad ó Meta anual]]</f>
        <v>0</v>
      </c>
      <c r="P91" s="174">
        <v>5.0000000000000001E-3</v>
      </c>
      <c r="Q91" s="163" t="e">
        <f>Tabla1[[#This Row],[Peso Porcentual de la Actividad en relación con la Meta ]]/Tabla1[[#This Row],[Avance Porcentual Acumulado (Indicador)]]</f>
        <v>#DIV/0!</v>
      </c>
      <c r="R91" s="160" t="s">
        <v>569</v>
      </c>
      <c r="S91" s="175"/>
      <c r="T91" s="160" t="s">
        <v>208</v>
      </c>
      <c r="U91" s="165" t="s">
        <v>201</v>
      </c>
      <c r="V91" s="165">
        <f>Tabla1[[#This Row],[Avance númerico o porcentual mes enero]]</f>
        <v>0</v>
      </c>
      <c r="W91" s="165"/>
      <c r="X91" s="165"/>
      <c r="Y91" s="165"/>
      <c r="Z91" s="176"/>
      <c r="AA91" s="176"/>
      <c r="AB91" s="176"/>
      <c r="AC91" s="176"/>
      <c r="AD91" s="176"/>
      <c r="AE91" s="176"/>
      <c r="AF91" s="165"/>
      <c r="AG91" s="165"/>
      <c r="AH91" s="165"/>
      <c r="AI91" s="165"/>
      <c r="AJ91" s="165"/>
      <c r="AK91" s="165"/>
      <c r="AL91" s="165"/>
      <c r="AM91" s="165"/>
      <c r="AN91" s="165"/>
      <c r="AO91" s="165"/>
      <c r="AP91" s="165"/>
      <c r="AQ91" s="165"/>
      <c r="AR91" s="165"/>
      <c r="AS91" s="165"/>
      <c r="AT91" s="165"/>
      <c r="AU91" s="165"/>
      <c r="AV91" s="165"/>
      <c r="AW91" s="165"/>
      <c r="AX91" s="165"/>
      <c r="AY91" s="165"/>
      <c r="AZ91" s="165"/>
      <c r="BA91" s="165"/>
      <c r="BB91" s="165"/>
      <c r="BC91" s="165"/>
      <c r="BD91" s="165"/>
      <c r="BE91" s="165"/>
      <c r="BF91" s="165"/>
    </row>
    <row r="92" spans="1:58" ht="120" x14ac:dyDescent="0.25">
      <c r="A92" s="170" t="s">
        <v>291</v>
      </c>
      <c r="B92" s="159" t="s">
        <v>292</v>
      </c>
      <c r="C92" s="171" t="s">
        <v>293</v>
      </c>
      <c r="D92" s="172" t="s">
        <v>294</v>
      </c>
      <c r="E92" s="173" t="s">
        <v>295</v>
      </c>
      <c r="F92" s="167" t="s">
        <v>296</v>
      </c>
      <c r="G92" s="160" t="s">
        <v>97</v>
      </c>
      <c r="H92" s="160" t="s">
        <v>297</v>
      </c>
      <c r="I92" s="160" t="s">
        <v>539</v>
      </c>
      <c r="J92" s="160" t="s">
        <v>539</v>
      </c>
      <c r="K92" s="172" t="s">
        <v>299</v>
      </c>
      <c r="L92" s="160" t="s">
        <v>185</v>
      </c>
      <c r="M92" s="160" t="s">
        <v>572</v>
      </c>
      <c r="N92" s="162">
        <v>1</v>
      </c>
      <c r="O92" s="162">
        <f>Tabla1[[#This Row],[Avance Acumulado númerico o Porcentaje de la Actividad]]/Tabla1[[#This Row],[Meta 2022
 de la Actividad ó Meta anual]]</f>
        <v>0</v>
      </c>
      <c r="P92" s="174">
        <v>5.0000000000000001E-3</v>
      </c>
      <c r="Q92" s="163" t="e">
        <f>Tabla1[[#This Row],[Peso Porcentual de la Actividad en relación con la Meta ]]/Tabla1[[#This Row],[Avance Porcentual Acumulado (Indicador)]]</f>
        <v>#DIV/0!</v>
      </c>
      <c r="R92" s="160" t="s">
        <v>301</v>
      </c>
      <c r="S92" s="175"/>
      <c r="T92" s="160" t="s">
        <v>188</v>
      </c>
      <c r="U92" s="165" t="s">
        <v>256</v>
      </c>
      <c r="V92" s="165">
        <f>Tabla1[[#This Row],[Avance númerico o porcentual mes enero]]</f>
        <v>0</v>
      </c>
      <c r="W92" s="165"/>
      <c r="X92" s="165"/>
      <c r="Y92" s="165"/>
      <c r="Z92" s="176"/>
      <c r="AA92" s="176"/>
      <c r="AB92" s="176"/>
      <c r="AC92" s="176"/>
      <c r="AD92" s="176"/>
      <c r="AE92" s="176"/>
      <c r="AF92" s="165"/>
      <c r="AG92" s="165"/>
      <c r="AH92" s="165"/>
      <c r="AI92" s="165"/>
      <c r="AJ92" s="165"/>
      <c r="AK92" s="165"/>
      <c r="AL92" s="165"/>
      <c r="AM92" s="165"/>
      <c r="AN92" s="165"/>
      <c r="AO92" s="165"/>
      <c r="AP92" s="165"/>
      <c r="AQ92" s="165"/>
      <c r="AR92" s="165"/>
      <c r="AS92" s="165"/>
      <c r="AT92" s="165"/>
      <c r="AU92" s="165"/>
      <c r="AV92" s="165"/>
      <c r="AW92" s="165"/>
      <c r="AX92" s="165"/>
      <c r="AY92" s="165"/>
      <c r="AZ92" s="165"/>
      <c r="BA92" s="165"/>
      <c r="BB92" s="165"/>
      <c r="BC92" s="165"/>
      <c r="BD92" s="165"/>
      <c r="BE92" s="165"/>
      <c r="BF92" s="165"/>
    </row>
    <row r="93" spans="1:58" ht="120" x14ac:dyDescent="0.25">
      <c r="A93" s="170" t="s">
        <v>291</v>
      </c>
      <c r="B93" s="159" t="s">
        <v>292</v>
      </c>
      <c r="C93" s="171" t="s">
        <v>293</v>
      </c>
      <c r="D93" s="172" t="s">
        <v>294</v>
      </c>
      <c r="E93" s="173" t="s">
        <v>295</v>
      </c>
      <c r="F93" s="167" t="s">
        <v>296</v>
      </c>
      <c r="G93" s="160" t="s">
        <v>97</v>
      </c>
      <c r="H93" s="160" t="s">
        <v>297</v>
      </c>
      <c r="I93" s="160" t="s">
        <v>573</v>
      </c>
      <c r="J93" s="160" t="s">
        <v>573</v>
      </c>
      <c r="K93" s="172" t="s">
        <v>299</v>
      </c>
      <c r="L93" s="160" t="s">
        <v>185</v>
      </c>
      <c r="M93" s="160" t="s">
        <v>574</v>
      </c>
      <c r="N93" s="160">
        <v>1</v>
      </c>
      <c r="O93" s="162">
        <f>Tabla1[[#This Row],[Avance Acumulado númerico o Porcentaje de la Actividad]]/Tabla1[[#This Row],[Meta 2022
 de la Actividad ó Meta anual]]</f>
        <v>0</v>
      </c>
      <c r="P93" s="174">
        <v>5.0000000000000001E-3</v>
      </c>
      <c r="Q93" s="163" t="e">
        <f>Tabla1[[#This Row],[Peso Porcentual de la Actividad en relación con la Meta ]]/Tabla1[[#This Row],[Avance Porcentual Acumulado (Indicador)]]</f>
        <v>#DIV/0!</v>
      </c>
      <c r="R93" s="160" t="s">
        <v>575</v>
      </c>
      <c r="S93" s="175"/>
      <c r="T93" s="160" t="s">
        <v>188</v>
      </c>
      <c r="U93" s="165" t="s">
        <v>576</v>
      </c>
      <c r="V93" s="165">
        <f>Tabla1[[#This Row],[Avance númerico o porcentual mes enero]]</f>
        <v>0</v>
      </c>
      <c r="W93" s="165" t="s">
        <v>577</v>
      </c>
      <c r="X93" s="165">
        <v>0</v>
      </c>
      <c r="Y93" s="165"/>
      <c r="Z93" s="176"/>
      <c r="AA93" s="176"/>
      <c r="AB93" s="176"/>
      <c r="AC93" s="176"/>
      <c r="AD93" s="176"/>
      <c r="AE93" s="176"/>
      <c r="AF93" s="165"/>
      <c r="AG93" s="165"/>
      <c r="AH93" s="165"/>
      <c r="AI93" s="165"/>
      <c r="AJ93" s="165"/>
      <c r="AK93" s="165"/>
      <c r="AL93" s="165"/>
      <c r="AM93" s="165"/>
      <c r="AN93" s="165"/>
      <c r="AO93" s="165"/>
      <c r="AP93" s="165"/>
      <c r="AQ93" s="165"/>
      <c r="AR93" s="165"/>
      <c r="AS93" s="165"/>
      <c r="AT93" s="165"/>
      <c r="AU93" s="165"/>
      <c r="AV93" s="165"/>
      <c r="AW93" s="165"/>
      <c r="AX93" s="165"/>
      <c r="AY93" s="165"/>
      <c r="AZ93" s="165"/>
      <c r="BA93" s="165"/>
      <c r="BB93" s="165"/>
      <c r="BC93" s="165"/>
      <c r="BD93" s="165"/>
      <c r="BE93" s="165"/>
      <c r="BF93" s="165"/>
    </row>
    <row r="94" spans="1:58" ht="120" x14ac:dyDescent="0.25">
      <c r="A94" s="170" t="s">
        <v>291</v>
      </c>
      <c r="B94" s="159" t="s">
        <v>292</v>
      </c>
      <c r="C94" s="171" t="s">
        <v>293</v>
      </c>
      <c r="D94" s="172" t="s">
        <v>294</v>
      </c>
      <c r="E94" s="173" t="s">
        <v>295</v>
      </c>
      <c r="F94" s="167" t="s">
        <v>296</v>
      </c>
      <c r="G94" s="160" t="s">
        <v>97</v>
      </c>
      <c r="H94" s="160" t="s">
        <v>297</v>
      </c>
      <c r="I94" s="160" t="s">
        <v>573</v>
      </c>
      <c r="J94" s="160" t="s">
        <v>573</v>
      </c>
      <c r="K94" s="172" t="s">
        <v>299</v>
      </c>
      <c r="L94" s="160" t="s">
        <v>185</v>
      </c>
      <c r="M94" s="160" t="s">
        <v>578</v>
      </c>
      <c r="N94" s="160">
        <v>3</v>
      </c>
      <c r="O94" s="162">
        <f>Tabla1[[#This Row],[Avance Acumulado númerico o Porcentaje de la Actividad]]/Tabla1[[#This Row],[Meta 2022
 de la Actividad ó Meta anual]]</f>
        <v>0</v>
      </c>
      <c r="P94" s="174">
        <v>2.5000000000000001E-3</v>
      </c>
      <c r="Q94" s="163" t="e">
        <f>Tabla1[[#This Row],[Peso Porcentual de la Actividad en relación con la Meta ]]/Tabla1[[#This Row],[Avance Porcentual Acumulado (Indicador)]]</f>
        <v>#DIV/0!</v>
      </c>
      <c r="R94" s="160" t="s">
        <v>579</v>
      </c>
      <c r="S94" s="175"/>
      <c r="T94" s="160" t="s">
        <v>213</v>
      </c>
      <c r="U94" s="165" t="s">
        <v>256</v>
      </c>
      <c r="V94" s="165">
        <f>Tabla1[[#This Row],[Avance númerico o porcentual mes enero]]</f>
        <v>0</v>
      </c>
      <c r="W94" s="165" t="s">
        <v>580</v>
      </c>
      <c r="X94" s="165">
        <v>0</v>
      </c>
      <c r="Y94" s="165"/>
      <c r="Z94" s="176"/>
      <c r="AA94" s="176"/>
      <c r="AB94" s="176"/>
      <c r="AC94" s="176"/>
      <c r="AD94" s="176"/>
      <c r="AE94" s="176"/>
      <c r="AF94" s="165"/>
      <c r="AG94" s="165"/>
      <c r="AH94" s="165"/>
      <c r="AI94" s="165"/>
      <c r="AJ94" s="165"/>
      <c r="AK94" s="165"/>
      <c r="AL94" s="165"/>
      <c r="AM94" s="165"/>
      <c r="AN94" s="165"/>
      <c r="AO94" s="165"/>
      <c r="AP94" s="165"/>
      <c r="AQ94" s="165"/>
      <c r="AR94" s="165"/>
      <c r="AS94" s="165"/>
      <c r="AT94" s="165"/>
      <c r="AU94" s="165"/>
      <c r="AV94" s="165"/>
      <c r="AW94" s="165"/>
      <c r="AX94" s="165"/>
      <c r="AY94" s="165"/>
      <c r="AZ94" s="165"/>
      <c r="BA94" s="165"/>
      <c r="BB94" s="165"/>
      <c r="BC94" s="165"/>
      <c r="BD94" s="165"/>
      <c r="BE94" s="165"/>
      <c r="BF94" s="165"/>
    </row>
    <row r="95" spans="1:58" ht="120" x14ac:dyDescent="0.25">
      <c r="A95" s="170" t="s">
        <v>291</v>
      </c>
      <c r="B95" s="159" t="s">
        <v>292</v>
      </c>
      <c r="C95" s="171" t="s">
        <v>293</v>
      </c>
      <c r="D95" s="172" t="s">
        <v>294</v>
      </c>
      <c r="E95" s="173" t="s">
        <v>295</v>
      </c>
      <c r="F95" s="167" t="s">
        <v>296</v>
      </c>
      <c r="G95" s="160" t="s">
        <v>97</v>
      </c>
      <c r="H95" s="160" t="s">
        <v>297</v>
      </c>
      <c r="I95" s="160" t="s">
        <v>573</v>
      </c>
      <c r="J95" s="160" t="s">
        <v>573</v>
      </c>
      <c r="K95" s="172" t="s">
        <v>299</v>
      </c>
      <c r="L95" s="160" t="s">
        <v>185</v>
      </c>
      <c r="M95" s="160" t="s">
        <v>581</v>
      </c>
      <c r="N95" s="160">
        <v>4</v>
      </c>
      <c r="O95" s="162">
        <f>Tabla1[[#This Row],[Avance Acumulado númerico o Porcentaje de la Actividad]]/Tabla1[[#This Row],[Meta 2022
 de la Actividad ó Meta anual]]</f>
        <v>0</v>
      </c>
      <c r="P95" s="174">
        <v>2.5000000000000001E-3</v>
      </c>
      <c r="Q95" s="163" t="e">
        <f>Tabla1[[#This Row],[Peso Porcentual de la Actividad en relación con la Meta ]]/Tabla1[[#This Row],[Avance Porcentual Acumulado (Indicador)]]</f>
        <v>#DIV/0!</v>
      </c>
      <c r="R95" s="160" t="s">
        <v>582</v>
      </c>
      <c r="S95" s="175"/>
      <c r="T95" s="160" t="s">
        <v>213</v>
      </c>
      <c r="U95" s="165" t="s">
        <v>201</v>
      </c>
      <c r="V95" s="165">
        <f>Tabla1[[#This Row],[Avance númerico o porcentual mes enero]]</f>
        <v>0</v>
      </c>
      <c r="W95" s="165" t="s">
        <v>583</v>
      </c>
      <c r="X95" s="165">
        <v>0</v>
      </c>
      <c r="Y95" s="165"/>
      <c r="Z95" s="176"/>
      <c r="AA95" s="176"/>
      <c r="AB95" s="176"/>
      <c r="AC95" s="176"/>
      <c r="AD95" s="176"/>
      <c r="AE95" s="176"/>
      <c r="AF95" s="165"/>
      <c r="AG95" s="165"/>
      <c r="AH95" s="165"/>
      <c r="AI95" s="165"/>
      <c r="AJ95" s="165"/>
      <c r="AK95" s="165"/>
      <c r="AL95" s="165"/>
      <c r="AM95" s="165"/>
      <c r="AN95" s="165"/>
      <c r="AO95" s="165"/>
      <c r="AP95" s="165"/>
      <c r="AQ95" s="165"/>
      <c r="AR95" s="165"/>
      <c r="AS95" s="165"/>
      <c r="AT95" s="165"/>
      <c r="AU95" s="165"/>
      <c r="AV95" s="165"/>
      <c r="AW95" s="165"/>
      <c r="AX95" s="165"/>
      <c r="AY95" s="165"/>
      <c r="AZ95" s="165"/>
      <c r="BA95" s="165"/>
      <c r="BB95" s="165"/>
      <c r="BC95" s="165"/>
      <c r="BD95" s="165"/>
      <c r="BE95" s="165"/>
      <c r="BF95" s="165"/>
    </row>
    <row r="96" spans="1:58" ht="120" x14ac:dyDescent="0.25">
      <c r="A96" s="170" t="s">
        <v>291</v>
      </c>
      <c r="B96" s="159" t="s">
        <v>292</v>
      </c>
      <c r="C96" s="171" t="s">
        <v>293</v>
      </c>
      <c r="D96" s="172" t="s">
        <v>294</v>
      </c>
      <c r="E96" s="173" t="s">
        <v>295</v>
      </c>
      <c r="F96" s="167" t="s">
        <v>296</v>
      </c>
      <c r="G96" s="160" t="s">
        <v>97</v>
      </c>
      <c r="H96" s="160" t="s">
        <v>297</v>
      </c>
      <c r="I96" s="160" t="s">
        <v>573</v>
      </c>
      <c r="J96" s="160" t="s">
        <v>573</v>
      </c>
      <c r="K96" s="172" t="s">
        <v>299</v>
      </c>
      <c r="L96" s="160" t="s">
        <v>185</v>
      </c>
      <c r="M96" s="160" t="s">
        <v>584</v>
      </c>
      <c r="N96" s="160">
        <v>1</v>
      </c>
      <c r="O96" s="162">
        <f>Tabla1[[#This Row],[Avance Acumulado númerico o Porcentaje de la Actividad]]/Tabla1[[#This Row],[Meta 2022
 de la Actividad ó Meta anual]]</f>
        <v>0</v>
      </c>
      <c r="P96" s="174">
        <v>5.0000000000000001E-3</v>
      </c>
      <c r="Q96" s="163" t="e">
        <f>Tabla1[[#This Row],[Peso Porcentual de la Actividad en relación con la Meta ]]/Tabla1[[#This Row],[Avance Porcentual Acumulado (Indicador)]]</f>
        <v>#DIV/0!</v>
      </c>
      <c r="R96" s="160" t="s">
        <v>569</v>
      </c>
      <c r="S96" s="175"/>
      <c r="T96" s="160" t="s">
        <v>208</v>
      </c>
      <c r="U96" s="165" t="s">
        <v>201</v>
      </c>
      <c r="V96" s="165">
        <f>Tabla1[[#This Row],[Avance númerico o porcentual mes enero]]</f>
        <v>0</v>
      </c>
      <c r="W96" s="165" t="s">
        <v>185</v>
      </c>
      <c r="X96" s="165">
        <v>0</v>
      </c>
      <c r="Y96" s="165"/>
      <c r="Z96" s="176"/>
      <c r="AA96" s="176"/>
      <c r="AB96" s="176"/>
      <c r="AC96" s="176"/>
      <c r="AD96" s="176"/>
      <c r="AE96" s="176"/>
      <c r="AF96" s="165"/>
      <c r="AG96" s="165"/>
      <c r="AH96" s="165"/>
      <c r="AI96" s="165"/>
      <c r="AJ96" s="165"/>
      <c r="AK96" s="165"/>
      <c r="AL96" s="165"/>
      <c r="AM96" s="165"/>
      <c r="AN96" s="165"/>
      <c r="AO96" s="165"/>
      <c r="AP96" s="165"/>
      <c r="AQ96" s="165"/>
      <c r="AR96" s="165"/>
      <c r="AS96" s="165"/>
      <c r="AT96" s="165"/>
      <c r="AU96" s="165"/>
      <c r="AV96" s="165"/>
      <c r="AW96" s="165"/>
      <c r="AX96" s="165"/>
      <c r="AY96" s="165"/>
      <c r="AZ96" s="165"/>
      <c r="BA96" s="165"/>
      <c r="BB96" s="165"/>
      <c r="BC96" s="165"/>
      <c r="BD96" s="165"/>
      <c r="BE96" s="165"/>
      <c r="BF96" s="165"/>
    </row>
    <row r="97" spans="1:58" ht="120" x14ac:dyDescent="0.25">
      <c r="A97" s="170" t="s">
        <v>291</v>
      </c>
      <c r="B97" s="159" t="s">
        <v>292</v>
      </c>
      <c r="C97" s="171" t="s">
        <v>293</v>
      </c>
      <c r="D97" s="172" t="s">
        <v>294</v>
      </c>
      <c r="E97" s="173" t="s">
        <v>295</v>
      </c>
      <c r="F97" s="167" t="s">
        <v>296</v>
      </c>
      <c r="G97" s="160" t="s">
        <v>97</v>
      </c>
      <c r="H97" s="160" t="s">
        <v>297</v>
      </c>
      <c r="I97" s="160" t="s">
        <v>573</v>
      </c>
      <c r="J97" s="160" t="s">
        <v>573</v>
      </c>
      <c r="K97" s="172" t="s">
        <v>299</v>
      </c>
      <c r="L97" s="160" t="s">
        <v>185</v>
      </c>
      <c r="M97" s="160" t="s">
        <v>585</v>
      </c>
      <c r="N97" s="160">
        <v>1</v>
      </c>
      <c r="O97" s="162">
        <f>Tabla1[[#This Row],[Avance Acumulado númerico o Porcentaje de la Actividad]]/Tabla1[[#This Row],[Meta 2022
 de la Actividad ó Meta anual]]</f>
        <v>0</v>
      </c>
      <c r="P97" s="174">
        <v>5.0000000000000001E-3</v>
      </c>
      <c r="Q97" s="163" t="e">
        <f>Tabla1[[#This Row],[Peso Porcentual de la Actividad en relación con la Meta ]]/Tabla1[[#This Row],[Avance Porcentual Acumulado (Indicador)]]</f>
        <v>#DIV/0!</v>
      </c>
      <c r="R97" s="160" t="s">
        <v>301</v>
      </c>
      <c r="S97" s="175"/>
      <c r="T97" s="160" t="s">
        <v>188</v>
      </c>
      <c r="U97" s="165" t="s">
        <v>256</v>
      </c>
      <c r="V97" s="165">
        <f>Tabla1[[#This Row],[Avance númerico o porcentual mes enero]]</f>
        <v>0</v>
      </c>
      <c r="W97" s="165" t="s">
        <v>185</v>
      </c>
      <c r="X97" s="165">
        <v>0</v>
      </c>
      <c r="Y97" s="165"/>
      <c r="Z97" s="176"/>
      <c r="AA97" s="176"/>
      <c r="AB97" s="176"/>
      <c r="AC97" s="176"/>
      <c r="AD97" s="176"/>
      <c r="AE97" s="176"/>
      <c r="AF97" s="165"/>
      <c r="AG97" s="165"/>
      <c r="AH97" s="165"/>
      <c r="AI97" s="165"/>
      <c r="AJ97" s="165"/>
      <c r="AK97" s="165"/>
      <c r="AL97" s="165"/>
      <c r="AM97" s="165"/>
      <c r="AN97" s="165"/>
      <c r="AO97" s="165"/>
      <c r="AP97" s="165"/>
      <c r="AQ97" s="165"/>
      <c r="AR97" s="165"/>
      <c r="AS97" s="165"/>
      <c r="AT97" s="165"/>
      <c r="AU97" s="165"/>
      <c r="AV97" s="165"/>
      <c r="AW97" s="165"/>
      <c r="AX97" s="165"/>
      <c r="AY97" s="165"/>
      <c r="AZ97" s="165"/>
      <c r="BA97" s="165"/>
      <c r="BB97" s="165"/>
      <c r="BC97" s="165"/>
      <c r="BD97" s="165"/>
      <c r="BE97" s="165"/>
      <c r="BF97" s="165"/>
    </row>
    <row r="98" spans="1:58" ht="120" x14ac:dyDescent="0.25">
      <c r="A98" s="170" t="s">
        <v>291</v>
      </c>
      <c r="B98" s="159" t="s">
        <v>292</v>
      </c>
      <c r="C98" s="171" t="s">
        <v>293</v>
      </c>
      <c r="D98" s="172" t="s">
        <v>294</v>
      </c>
      <c r="E98" s="173" t="s">
        <v>295</v>
      </c>
      <c r="F98" s="167" t="s">
        <v>296</v>
      </c>
      <c r="G98" s="160" t="s">
        <v>97</v>
      </c>
      <c r="H98" s="160" t="s">
        <v>297</v>
      </c>
      <c r="I98" s="160" t="s">
        <v>586</v>
      </c>
      <c r="J98" s="160" t="s">
        <v>586</v>
      </c>
      <c r="K98" s="172" t="s">
        <v>299</v>
      </c>
      <c r="L98" s="160" t="s">
        <v>185</v>
      </c>
      <c r="M98" s="160" t="s">
        <v>587</v>
      </c>
      <c r="N98" s="160">
        <v>1</v>
      </c>
      <c r="O98" s="162">
        <f>Tabla1[[#This Row],[Avance Acumulado númerico o Porcentaje de la Actividad]]/Tabla1[[#This Row],[Meta 2022
 de la Actividad ó Meta anual]]</f>
        <v>1</v>
      </c>
      <c r="P98" s="174">
        <v>5.0000000000000001E-3</v>
      </c>
      <c r="Q98" s="163">
        <f>Tabla1[[#This Row],[Peso Porcentual de la Actividad en relación con la Meta ]]/Tabla1[[#This Row],[Avance Porcentual Acumulado (Indicador)]]</f>
        <v>5.0000000000000001E-3</v>
      </c>
      <c r="R98" s="160" t="s">
        <v>588</v>
      </c>
      <c r="S98" s="175"/>
      <c r="T98" s="160" t="s">
        <v>589</v>
      </c>
      <c r="U98" s="165" t="s">
        <v>590</v>
      </c>
      <c r="V98" s="165">
        <f>Tabla1[[#This Row],[Avance númerico o porcentual mes enero]]</f>
        <v>1</v>
      </c>
      <c r="W98" s="165" t="s">
        <v>591</v>
      </c>
      <c r="X98" s="166">
        <v>1</v>
      </c>
      <c r="Y98" s="181" t="s">
        <v>592</v>
      </c>
      <c r="Z98" s="166" t="s">
        <v>198</v>
      </c>
      <c r="AA98" s="166">
        <v>0</v>
      </c>
      <c r="AB98" s="166" t="s">
        <v>185</v>
      </c>
      <c r="AC98" s="166" t="s">
        <v>198</v>
      </c>
      <c r="AD98" s="166">
        <v>0</v>
      </c>
      <c r="AE98" s="166" t="s">
        <v>185</v>
      </c>
      <c r="AF98" s="165"/>
      <c r="AG98" s="165"/>
      <c r="AH98" s="165"/>
      <c r="AI98" s="165"/>
      <c r="AJ98" s="165"/>
      <c r="AK98" s="165"/>
      <c r="AL98" s="165"/>
      <c r="AM98" s="165"/>
      <c r="AN98" s="165"/>
      <c r="AO98" s="165"/>
      <c r="AP98" s="165"/>
      <c r="AQ98" s="165"/>
      <c r="AR98" s="165"/>
      <c r="AS98" s="165"/>
      <c r="AT98" s="165"/>
      <c r="AU98" s="165"/>
      <c r="AV98" s="165"/>
      <c r="AW98" s="165"/>
      <c r="AX98" s="165"/>
      <c r="AY98" s="165"/>
      <c r="AZ98" s="165"/>
      <c r="BA98" s="165"/>
      <c r="BB98" s="165"/>
      <c r="BC98" s="165"/>
      <c r="BD98" s="165"/>
      <c r="BE98" s="165"/>
      <c r="BF98" s="165"/>
    </row>
    <row r="99" spans="1:58" ht="120" x14ac:dyDescent="0.25">
      <c r="A99" s="170" t="s">
        <v>291</v>
      </c>
      <c r="B99" s="159" t="s">
        <v>292</v>
      </c>
      <c r="C99" s="171" t="s">
        <v>293</v>
      </c>
      <c r="D99" s="172" t="s">
        <v>294</v>
      </c>
      <c r="E99" s="173" t="s">
        <v>295</v>
      </c>
      <c r="F99" s="167" t="s">
        <v>296</v>
      </c>
      <c r="G99" s="160" t="s">
        <v>97</v>
      </c>
      <c r="H99" s="160" t="s">
        <v>297</v>
      </c>
      <c r="I99" s="160" t="s">
        <v>586</v>
      </c>
      <c r="J99" s="160" t="s">
        <v>586</v>
      </c>
      <c r="K99" s="172" t="s">
        <v>299</v>
      </c>
      <c r="L99" s="160" t="s">
        <v>185</v>
      </c>
      <c r="M99" s="160" t="s">
        <v>593</v>
      </c>
      <c r="N99" s="160">
        <v>3</v>
      </c>
      <c r="O99" s="162">
        <f>Tabla1[[#This Row],[Avance Acumulado númerico o Porcentaje de la Actividad]]/Tabla1[[#This Row],[Meta 2022
 de la Actividad ó Meta anual]]</f>
        <v>0</v>
      </c>
      <c r="P99" s="174">
        <v>5.0000000000000001E-3</v>
      </c>
      <c r="Q99" s="163" t="e">
        <f>Tabla1[[#This Row],[Peso Porcentual de la Actividad en relación con la Meta ]]/Tabla1[[#This Row],[Avance Porcentual Acumulado (Indicador)]]</f>
        <v>#DIV/0!</v>
      </c>
      <c r="R99" s="160" t="s">
        <v>233</v>
      </c>
      <c r="S99" s="175"/>
      <c r="T99" s="160" t="s">
        <v>594</v>
      </c>
      <c r="U99" s="165" t="s">
        <v>201</v>
      </c>
      <c r="V99" s="165">
        <f>Tabla1[[#This Row],[Avance númerico o porcentual mes enero]]</f>
        <v>0</v>
      </c>
      <c r="W99" s="165" t="s">
        <v>595</v>
      </c>
      <c r="X99" s="165">
        <v>0</v>
      </c>
      <c r="Y99" s="165"/>
      <c r="Z99" s="165" t="s">
        <v>595</v>
      </c>
      <c r="AA99" s="166">
        <v>0</v>
      </c>
      <c r="AB99" s="166"/>
      <c r="AC99" s="166" t="s">
        <v>595</v>
      </c>
      <c r="AD99" s="166">
        <v>0</v>
      </c>
      <c r="AE99" s="166"/>
      <c r="AF99" s="165"/>
      <c r="AG99" s="165"/>
      <c r="AH99" s="165"/>
      <c r="AI99" s="165"/>
      <c r="AJ99" s="165"/>
      <c r="AK99" s="165"/>
      <c r="AL99" s="165"/>
      <c r="AM99" s="165"/>
      <c r="AN99" s="165"/>
      <c r="AO99" s="165"/>
      <c r="AP99" s="165"/>
      <c r="AQ99" s="165"/>
      <c r="AR99" s="165"/>
      <c r="AS99" s="165"/>
      <c r="AT99" s="165"/>
      <c r="AU99" s="165"/>
      <c r="AV99" s="165"/>
      <c r="AW99" s="165"/>
      <c r="AX99" s="165"/>
      <c r="AY99" s="165"/>
      <c r="AZ99" s="165"/>
      <c r="BA99" s="165"/>
      <c r="BB99" s="165"/>
      <c r="BC99" s="165"/>
      <c r="BD99" s="165"/>
      <c r="BE99" s="165"/>
      <c r="BF99" s="165"/>
    </row>
    <row r="100" spans="1:58" ht="120" x14ac:dyDescent="0.25">
      <c r="A100" s="170" t="s">
        <v>291</v>
      </c>
      <c r="B100" s="159" t="s">
        <v>292</v>
      </c>
      <c r="C100" s="171" t="s">
        <v>293</v>
      </c>
      <c r="D100" s="172" t="s">
        <v>294</v>
      </c>
      <c r="E100" s="173" t="s">
        <v>295</v>
      </c>
      <c r="F100" s="167" t="s">
        <v>296</v>
      </c>
      <c r="G100" s="160" t="s">
        <v>97</v>
      </c>
      <c r="H100" s="160" t="s">
        <v>297</v>
      </c>
      <c r="I100" s="160" t="s">
        <v>586</v>
      </c>
      <c r="J100" s="160" t="s">
        <v>586</v>
      </c>
      <c r="K100" s="172" t="s">
        <v>299</v>
      </c>
      <c r="L100" s="160" t="s">
        <v>185</v>
      </c>
      <c r="M100" s="160" t="s">
        <v>596</v>
      </c>
      <c r="N100" s="160">
        <v>1</v>
      </c>
      <c r="O100" s="162">
        <f>Tabla1[[#This Row],[Avance Acumulado númerico o Porcentaje de la Actividad]]/Tabla1[[#This Row],[Meta 2022
 de la Actividad ó Meta anual]]</f>
        <v>1</v>
      </c>
      <c r="P100" s="174">
        <v>5.0000000000000001E-3</v>
      </c>
      <c r="Q100" s="163">
        <f>Tabla1[[#This Row],[Peso Porcentual de la Actividad en relación con la Meta ]]/Tabla1[[#This Row],[Avance Porcentual Acumulado (Indicador)]]</f>
        <v>5.0000000000000001E-3</v>
      </c>
      <c r="R100" s="160" t="s">
        <v>597</v>
      </c>
      <c r="S100" s="175"/>
      <c r="T100" s="160" t="s">
        <v>589</v>
      </c>
      <c r="U100" s="165" t="s">
        <v>590</v>
      </c>
      <c r="V100" s="165">
        <f>Tabla1[[#This Row],[Avance númerico o porcentual mes enero]]</f>
        <v>1</v>
      </c>
      <c r="W100" s="165" t="s">
        <v>598</v>
      </c>
      <c r="X100" s="165">
        <v>1</v>
      </c>
      <c r="Y100" s="181" t="s">
        <v>592</v>
      </c>
      <c r="Z100" s="166" t="s">
        <v>198</v>
      </c>
      <c r="AA100" s="166">
        <v>0</v>
      </c>
      <c r="AB100" s="166" t="s">
        <v>185</v>
      </c>
      <c r="AC100" s="166" t="s">
        <v>198</v>
      </c>
      <c r="AD100" s="166">
        <v>0</v>
      </c>
      <c r="AE100" s="166" t="s">
        <v>185</v>
      </c>
      <c r="AF100" s="165"/>
      <c r="AG100" s="165"/>
      <c r="AH100" s="165"/>
      <c r="AI100" s="165"/>
      <c r="AJ100" s="165"/>
      <c r="AK100" s="165"/>
      <c r="AL100" s="165"/>
      <c r="AM100" s="165"/>
      <c r="AN100" s="165"/>
      <c r="AO100" s="165"/>
      <c r="AP100" s="165"/>
      <c r="AQ100" s="165"/>
      <c r="AR100" s="165"/>
      <c r="AS100" s="165"/>
      <c r="AT100" s="165"/>
      <c r="AU100" s="165"/>
      <c r="AV100" s="165"/>
      <c r="AW100" s="165"/>
      <c r="AX100" s="165"/>
      <c r="AY100" s="165"/>
      <c r="AZ100" s="165"/>
      <c r="BA100" s="165"/>
      <c r="BB100" s="165"/>
      <c r="BC100" s="165"/>
      <c r="BD100" s="165"/>
      <c r="BE100" s="165"/>
      <c r="BF100" s="165"/>
    </row>
    <row r="101" spans="1:58" ht="135" x14ac:dyDescent="0.25">
      <c r="A101" s="170" t="s">
        <v>291</v>
      </c>
      <c r="B101" s="159" t="s">
        <v>292</v>
      </c>
      <c r="C101" s="171" t="s">
        <v>293</v>
      </c>
      <c r="D101" s="172" t="s">
        <v>294</v>
      </c>
      <c r="E101" s="173" t="s">
        <v>295</v>
      </c>
      <c r="F101" s="167" t="s">
        <v>296</v>
      </c>
      <c r="G101" s="160" t="s">
        <v>97</v>
      </c>
      <c r="H101" s="160" t="s">
        <v>297</v>
      </c>
      <c r="I101" s="160" t="s">
        <v>586</v>
      </c>
      <c r="J101" s="160" t="s">
        <v>586</v>
      </c>
      <c r="K101" s="172" t="s">
        <v>299</v>
      </c>
      <c r="L101" s="160" t="s">
        <v>185</v>
      </c>
      <c r="M101" s="160" t="s">
        <v>599</v>
      </c>
      <c r="N101" s="160">
        <v>3</v>
      </c>
      <c r="O101" s="162">
        <f>Tabla1[[#This Row],[Avance Acumulado númerico o Porcentaje de la Actividad]]/Tabla1[[#This Row],[Meta 2022
 de la Actividad ó Meta anual]]</f>
        <v>0.33333333333333331</v>
      </c>
      <c r="P101" s="174">
        <v>5.0000000000000001E-3</v>
      </c>
      <c r="Q101" s="163">
        <f>Tabla1[[#This Row],[Peso Porcentual de la Actividad en relación con la Meta ]]/Tabla1[[#This Row],[Avance Porcentual Acumulado (Indicador)]]</f>
        <v>1.5000000000000001E-2</v>
      </c>
      <c r="R101" s="160" t="s">
        <v>600</v>
      </c>
      <c r="S101" s="175"/>
      <c r="T101" s="160" t="s">
        <v>213</v>
      </c>
      <c r="U101" s="165" t="s">
        <v>201</v>
      </c>
      <c r="V101" s="165">
        <f>Tabla1[[#This Row],[Avance númerico o porcentual mes marzo]]</f>
        <v>1</v>
      </c>
      <c r="W101" s="165" t="s">
        <v>601</v>
      </c>
      <c r="X101" s="165">
        <v>0</v>
      </c>
      <c r="Y101" s="165" t="s">
        <v>185</v>
      </c>
      <c r="Z101" s="165" t="s">
        <v>601</v>
      </c>
      <c r="AA101" s="166">
        <v>0</v>
      </c>
      <c r="AB101" s="166" t="s">
        <v>185</v>
      </c>
      <c r="AC101" s="166" t="s">
        <v>602</v>
      </c>
      <c r="AD101" s="166">
        <v>1</v>
      </c>
      <c r="AE101" s="181" t="s">
        <v>603</v>
      </c>
      <c r="AF101" s="165"/>
      <c r="AG101" s="165"/>
      <c r="AH101" s="165"/>
      <c r="AI101" s="165"/>
      <c r="AJ101" s="165"/>
      <c r="AK101" s="165"/>
      <c r="AL101" s="165"/>
      <c r="AM101" s="165"/>
      <c r="AN101" s="165"/>
      <c r="AO101" s="165"/>
      <c r="AP101" s="165"/>
      <c r="AQ101" s="165"/>
      <c r="AR101" s="165"/>
      <c r="AS101" s="165"/>
      <c r="AT101" s="165"/>
      <c r="AU101" s="165"/>
      <c r="AV101" s="165"/>
      <c r="AW101" s="165"/>
      <c r="AX101" s="165"/>
      <c r="AY101" s="165"/>
      <c r="AZ101" s="165"/>
      <c r="BA101" s="165"/>
      <c r="BB101" s="165"/>
      <c r="BC101" s="165"/>
      <c r="BD101" s="165"/>
      <c r="BE101" s="165"/>
      <c r="BF101" s="165"/>
    </row>
    <row r="102" spans="1:58" ht="120" x14ac:dyDescent="0.25">
      <c r="A102" s="170" t="s">
        <v>291</v>
      </c>
      <c r="B102" s="159" t="s">
        <v>292</v>
      </c>
      <c r="C102" s="171" t="s">
        <v>293</v>
      </c>
      <c r="D102" s="172" t="s">
        <v>294</v>
      </c>
      <c r="E102" s="173" t="s">
        <v>295</v>
      </c>
      <c r="F102" s="167" t="s">
        <v>296</v>
      </c>
      <c r="G102" s="160" t="s">
        <v>97</v>
      </c>
      <c r="H102" s="160" t="s">
        <v>297</v>
      </c>
      <c r="I102" s="160" t="s">
        <v>586</v>
      </c>
      <c r="J102" s="160" t="s">
        <v>586</v>
      </c>
      <c r="K102" s="172" t="s">
        <v>299</v>
      </c>
      <c r="L102" s="160" t="s">
        <v>185</v>
      </c>
      <c r="M102" s="160" t="s">
        <v>604</v>
      </c>
      <c r="N102" s="160">
        <v>1</v>
      </c>
      <c r="O102" s="162">
        <f>Tabla1[[#This Row],[Avance Acumulado númerico o Porcentaje de la Actividad]]/Tabla1[[#This Row],[Meta 2022
 de la Actividad ó Meta anual]]</f>
        <v>1</v>
      </c>
      <c r="P102" s="174">
        <v>5.0000000000000001E-3</v>
      </c>
      <c r="Q102" s="163">
        <f>Tabla1[[#This Row],[Peso Porcentual de la Actividad en relación con la Meta ]]/Tabla1[[#This Row],[Avance Porcentual Acumulado (Indicador)]]</f>
        <v>5.0000000000000001E-3</v>
      </c>
      <c r="R102" s="160" t="s">
        <v>605</v>
      </c>
      <c r="S102" s="175"/>
      <c r="T102" s="160" t="s">
        <v>589</v>
      </c>
      <c r="U102" s="165" t="s">
        <v>590</v>
      </c>
      <c r="V102" s="165">
        <f>Tabla1[[#This Row],[Avance númerico o porcentual mes enero]]</f>
        <v>1</v>
      </c>
      <c r="W102" s="165" t="s">
        <v>606</v>
      </c>
      <c r="X102" s="165">
        <v>1</v>
      </c>
      <c r="Y102" s="181" t="s">
        <v>592</v>
      </c>
      <c r="Z102" s="166" t="s">
        <v>198</v>
      </c>
      <c r="AA102" s="166">
        <v>0</v>
      </c>
      <c r="AB102" s="166" t="s">
        <v>185</v>
      </c>
      <c r="AC102" s="166" t="s">
        <v>198</v>
      </c>
      <c r="AD102" s="166">
        <v>0</v>
      </c>
      <c r="AE102" s="166" t="s">
        <v>185</v>
      </c>
      <c r="AF102" s="165"/>
      <c r="AG102" s="165"/>
      <c r="AH102" s="165"/>
      <c r="AI102" s="165"/>
      <c r="AJ102" s="165"/>
      <c r="AK102" s="165"/>
      <c r="AL102" s="165"/>
      <c r="AM102" s="165"/>
      <c r="AN102" s="165"/>
      <c r="AO102" s="165"/>
      <c r="AP102" s="165"/>
      <c r="AQ102" s="165"/>
      <c r="AR102" s="165"/>
      <c r="AS102" s="165"/>
      <c r="AT102" s="165"/>
      <c r="AU102" s="165"/>
      <c r="AV102" s="165"/>
      <c r="AW102" s="165"/>
      <c r="AX102" s="165"/>
      <c r="AY102" s="165"/>
      <c r="AZ102" s="165"/>
      <c r="BA102" s="165"/>
      <c r="BB102" s="165"/>
      <c r="BC102" s="165"/>
      <c r="BD102" s="165"/>
      <c r="BE102" s="165"/>
      <c r="BF102" s="165"/>
    </row>
    <row r="103" spans="1:58" ht="120" x14ac:dyDescent="0.25">
      <c r="A103" s="170" t="s">
        <v>291</v>
      </c>
      <c r="B103" s="159" t="s">
        <v>292</v>
      </c>
      <c r="C103" s="171" t="s">
        <v>293</v>
      </c>
      <c r="D103" s="172" t="s">
        <v>294</v>
      </c>
      <c r="E103" s="173" t="s">
        <v>295</v>
      </c>
      <c r="F103" s="167" t="s">
        <v>296</v>
      </c>
      <c r="G103" s="160" t="s">
        <v>97</v>
      </c>
      <c r="H103" s="160" t="s">
        <v>297</v>
      </c>
      <c r="I103" s="160" t="s">
        <v>586</v>
      </c>
      <c r="J103" s="160" t="s">
        <v>586</v>
      </c>
      <c r="K103" s="172" t="s">
        <v>299</v>
      </c>
      <c r="L103" s="160" t="s">
        <v>185</v>
      </c>
      <c r="M103" s="160" t="s">
        <v>607</v>
      </c>
      <c r="N103" s="160">
        <v>4</v>
      </c>
      <c r="O103" s="162">
        <f>Tabla1[[#This Row],[Avance Acumulado númerico o Porcentaje de la Actividad]]/Tabla1[[#This Row],[Meta 2022
 de la Actividad ó Meta anual]]</f>
        <v>0.25</v>
      </c>
      <c r="P103" s="174">
        <v>5.0000000000000001E-3</v>
      </c>
      <c r="Q103" s="163">
        <f>Tabla1[[#This Row],[Peso Porcentual de la Actividad en relación con la Meta ]]/Tabla1[[#This Row],[Avance Porcentual Acumulado (Indicador)]]</f>
        <v>0.02</v>
      </c>
      <c r="R103" s="160" t="s">
        <v>608</v>
      </c>
      <c r="S103" s="175"/>
      <c r="T103" s="160" t="s">
        <v>609</v>
      </c>
      <c r="U103" s="165" t="s">
        <v>201</v>
      </c>
      <c r="V103" s="165">
        <f>Tabla1[[#This Row],[Avance númerico o porcentual mes enero]]+Tabla1[[#This Row],[Avance númerico o porcentual mes marzo]]</f>
        <v>1</v>
      </c>
      <c r="W103" s="165" t="s">
        <v>610</v>
      </c>
      <c r="X103" s="165">
        <v>0</v>
      </c>
      <c r="Y103" s="165"/>
      <c r="Z103" s="166" t="s">
        <v>610</v>
      </c>
      <c r="AA103" s="166">
        <v>0</v>
      </c>
      <c r="AB103" s="166"/>
      <c r="AC103" s="166" t="s">
        <v>611</v>
      </c>
      <c r="AD103" s="166">
        <v>1</v>
      </c>
      <c r="AE103" s="181" t="s">
        <v>592</v>
      </c>
      <c r="AF103" s="165"/>
      <c r="AG103" s="165"/>
      <c r="AH103" s="165"/>
      <c r="AI103" s="165"/>
      <c r="AJ103" s="165"/>
      <c r="AK103" s="165"/>
      <c r="AL103" s="165"/>
      <c r="AM103" s="165"/>
      <c r="AN103" s="165"/>
      <c r="AO103" s="165"/>
      <c r="AP103" s="165"/>
      <c r="AQ103" s="165"/>
      <c r="AR103" s="165"/>
      <c r="AS103" s="165"/>
      <c r="AT103" s="165"/>
      <c r="AU103" s="165"/>
      <c r="AV103" s="165"/>
      <c r="AW103" s="165"/>
      <c r="AX103" s="165"/>
      <c r="AY103" s="165"/>
      <c r="AZ103" s="165"/>
      <c r="BA103" s="165"/>
      <c r="BB103" s="165"/>
      <c r="BC103" s="165"/>
      <c r="BD103" s="165"/>
      <c r="BE103" s="165"/>
      <c r="BF103" s="165"/>
    </row>
    <row r="104" spans="1:58" ht="120" x14ac:dyDescent="0.25">
      <c r="A104" s="170" t="s">
        <v>291</v>
      </c>
      <c r="B104" s="159" t="s">
        <v>292</v>
      </c>
      <c r="C104" s="171" t="s">
        <v>293</v>
      </c>
      <c r="D104" s="172" t="s">
        <v>294</v>
      </c>
      <c r="E104" s="173" t="s">
        <v>295</v>
      </c>
      <c r="F104" s="167" t="s">
        <v>296</v>
      </c>
      <c r="G104" s="160" t="s">
        <v>97</v>
      </c>
      <c r="H104" s="160" t="s">
        <v>297</v>
      </c>
      <c r="I104" s="160" t="s">
        <v>586</v>
      </c>
      <c r="J104" s="160" t="s">
        <v>586</v>
      </c>
      <c r="K104" s="172" t="s">
        <v>299</v>
      </c>
      <c r="L104" s="160" t="s">
        <v>185</v>
      </c>
      <c r="M104" s="160" t="s">
        <v>612</v>
      </c>
      <c r="N104" s="160">
        <v>6</v>
      </c>
      <c r="O104" s="162">
        <f>Tabla1[[#This Row],[Avance Acumulado númerico o Porcentaje de la Actividad]]/Tabla1[[#This Row],[Meta 2022
 de la Actividad ó Meta anual]]</f>
        <v>0</v>
      </c>
      <c r="P104" s="174">
        <v>5.0000000000000001E-3</v>
      </c>
      <c r="Q104" s="163" t="e">
        <f>Tabla1[[#This Row],[Peso Porcentual de la Actividad en relación con la Meta ]]/Tabla1[[#This Row],[Avance Porcentual Acumulado (Indicador)]]</f>
        <v>#DIV/0!</v>
      </c>
      <c r="R104" s="160" t="s">
        <v>613</v>
      </c>
      <c r="S104" s="175"/>
      <c r="T104" s="160" t="s">
        <v>614</v>
      </c>
      <c r="U104" s="165" t="s">
        <v>201</v>
      </c>
      <c r="V104" s="165">
        <f>Tabla1[[#This Row],[Avance númerico o porcentual mes enero]]</f>
        <v>0</v>
      </c>
      <c r="W104" s="165" t="s">
        <v>615</v>
      </c>
      <c r="X104" s="165">
        <v>0</v>
      </c>
      <c r="Y104" s="165"/>
      <c r="Z104" s="166" t="s">
        <v>616</v>
      </c>
      <c r="AA104" s="166">
        <v>0</v>
      </c>
      <c r="AB104" s="166"/>
      <c r="AC104" s="166" t="s">
        <v>617</v>
      </c>
      <c r="AD104" s="166">
        <v>1</v>
      </c>
      <c r="AE104" s="181" t="s">
        <v>618</v>
      </c>
      <c r="AF104" s="165"/>
      <c r="AG104" s="165"/>
      <c r="AH104" s="165"/>
      <c r="AI104" s="165"/>
      <c r="AJ104" s="165"/>
      <c r="AK104" s="165"/>
      <c r="AL104" s="165"/>
      <c r="AM104" s="165"/>
      <c r="AN104" s="165"/>
      <c r="AO104" s="165"/>
      <c r="AP104" s="165"/>
      <c r="AQ104" s="165"/>
      <c r="AR104" s="165"/>
      <c r="AS104" s="165"/>
      <c r="AT104" s="165"/>
      <c r="AU104" s="165"/>
      <c r="AV104" s="165"/>
      <c r="AW104" s="165"/>
      <c r="AX104" s="165"/>
      <c r="AY104" s="165"/>
      <c r="AZ104" s="165"/>
      <c r="BA104" s="165"/>
      <c r="BB104" s="165"/>
      <c r="BC104" s="165"/>
      <c r="BD104" s="165"/>
      <c r="BE104" s="165"/>
      <c r="BF104" s="165"/>
    </row>
    <row r="105" spans="1:58" ht="120" x14ac:dyDescent="0.25">
      <c r="A105" s="170" t="s">
        <v>291</v>
      </c>
      <c r="B105" s="159" t="s">
        <v>292</v>
      </c>
      <c r="C105" s="171" t="s">
        <v>293</v>
      </c>
      <c r="D105" s="172" t="s">
        <v>294</v>
      </c>
      <c r="E105" s="173" t="s">
        <v>295</v>
      </c>
      <c r="F105" s="167" t="s">
        <v>296</v>
      </c>
      <c r="G105" s="160" t="s">
        <v>97</v>
      </c>
      <c r="H105" s="160" t="s">
        <v>297</v>
      </c>
      <c r="I105" s="160" t="s">
        <v>586</v>
      </c>
      <c r="J105" s="160" t="s">
        <v>586</v>
      </c>
      <c r="K105" s="172" t="s">
        <v>299</v>
      </c>
      <c r="L105" s="160" t="s">
        <v>185</v>
      </c>
      <c r="M105" s="160" t="s">
        <v>619</v>
      </c>
      <c r="N105" s="160">
        <v>6</v>
      </c>
      <c r="O105" s="162">
        <f>Tabla1[[#This Row],[Avance Acumulado númerico o Porcentaje de la Actividad]]/Tabla1[[#This Row],[Meta 2022
 de la Actividad ó Meta anual]]</f>
        <v>0</v>
      </c>
      <c r="P105" s="174">
        <v>5.0000000000000001E-3</v>
      </c>
      <c r="Q105" s="163" t="e">
        <f>Tabla1[[#This Row],[Peso Porcentual de la Actividad en relación con la Meta ]]/Tabla1[[#This Row],[Avance Porcentual Acumulado (Indicador)]]</f>
        <v>#DIV/0!</v>
      </c>
      <c r="R105" s="160" t="s">
        <v>620</v>
      </c>
      <c r="S105" s="175"/>
      <c r="T105" s="160" t="s">
        <v>589</v>
      </c>
      <c r="U105" s="165" t="s">
        <v>621</v>
      </c>
      <c r="V105" s="165">
        <f>Tabla1[[#This Row],[Avance númerico o porcentual mes enero]]</f>
        <v>0</v>
      </c>
      <c r="W105" s="165"/>
      <c r="X105" s="165"/>
      <c r="Y105" s="165"/>
      <c r="Z105" s="166" t="s">
        <v>622</v>
      </c>
      <c r="AA105" s="166">
        <v>0</v>
      </c>
      <c r="AB105" s="166"/>
      <c r="AC105" s="166" t="s">
        <v>623</v>
      </c>
      <c r="AD105" s="166">
        <v>0</v>
      </c>
      <c r="AE105" s="166"/>
      <c r="AF105" s="165"/>
      <c r="AG105" s="165"/>
      <c r="AH105" s="165"/>
      <c r="AI105" s="165"/>
      <c r="AJ105" s="165"/>
      <c r="AK105" s="165"/>
      <c r="AL105" s="165"/>
      <c r="AM105" s="165"/>
      <c r="AN105" s="165"/>
      <c r="AO105" s="165"/>
      <c r="AP105" s="165"/>
      <c r="AQ105" s="165"/>
      <c r="AR105" s="165"/>
      <c r="AS105" s="165"/>
      <c r="AT105" s="165"/>
      <c r="AU105" s="165"/>
      <c r="AV105" s="165"/>
      <c r="AW105" s="165"/>
      <c r="AX105" s="165"/>
      <c r="AY105" s="165"/>
      <c r="AZ105" s="165"/>
      <c r="BA105" s="165"/>
      <c r="BB105" s="165"/>
      <c r="BC105" s="165"/>
      <c r="BD105" s="165"/>
      <c r="BE105" s="165"/>
      <c r="BF105" s="165"/>
    </row>
    <row r="106" spans="1:58" ht="120" x14ac:dyDescent="0.25">
      <c r="A106" s="170" t="s">
        <v>291</v>
      </c>
      <c r="B106" s="159" t="s">
        <v>292</v>
      </c>
      <c r="C106" s="171" t="s">
        <v>293</v>
      </c>
      <c r="D106" s="172" t="s">
        <v>294</v>
      </c>
      <c r="E106" s="173" t="s">
        <v>295</v>
      </c>
      <c r="F106" s="167" t="s">
        <v>296</v>
      </c>
      <c r="G106" s="160" t="s">
        <v>97</v>
      </c>
      <c r="H106" s="160" t="s">
        <v>297</v>
      </c>
      <c r="I106" s="160" t="s">
        <v>586</v>
      </c>
      <c r="J106" s="160" t="s">
        <v>586</v>
      </c>
      <c r="K106" s="172" t="s">
        <v>299</v>
      </c>
      <c r="L106" s="160" t="s">
        <v>185</v>
      </c>
      <c r="M106" s="160" t="s">
        <v>624</v>
      </c>
      <c r="N106" s="160">
        <v>2</v>
      </c>
      <c r="O106" s="162">
        <f>Tabla1[[#This Row],[Avance Acumulado númerico o Porcentaje de la Actividad]]/Tabla1[[#This Row],[Meta 2022
 de la Actividad ó Meta anual]]</f>
        <v>0</v>
      </c>
      <c r="P106" s="174">
        <v>2.5000000000000001E-3</v>
      </c>
      <c r="Q106" s="163" t="e">
        <f>Tabla1[[#This Row],[Peso Porcentual de la Actividad en relación con la Meta ]]/Tabla1[[#This Row],[Avance Porcentual Acumulado (Indicador)]]</f>
        <v>#DIV/0!</v>
      </c>
      <c r="R106" s="160" t="s">
        <v>625</v>
      </c>
      <c r="S106" s="175"/>
      <c r="T106" s="160" t="s">
        <v>188</v>
      </c>
      <c r="U106" s="165" t="s">
        <v>626</v>
      </c>
      <c r="V106" s="165">
        <f>Tabla1[[#This Row],[Avance númerico o porcentual mes enero]]</f>
        <v>0</v>
      </c>
      <c r="W106" s="165"/>
      <c r="X106" s="165"/>
      <c r="Y106" s="165"/>
      <c r="Z106" s="176"/>
      <c r="AA106" s="176"/>
      <c r="AB106" s="176"/>
      <c r="AC106" s="166" t="s">
        <v>627</v>
      </c>
      <c r="AD106" s="166">
        <v>0</v>
      </c>
      <c r="AE106" s="166"/>
      <c r="AF106" s="165"/>
      <c r="AG106" s="165"/>
      <c r="AH106" s="165"/>
      <c r="AI106" s="165"/>
      <c r="AJ106" s="165"/>
      <c r="AK106" s="165"/>
      <c r="AL106" s="165"/>
      <c r="AM106" s="165"/>
      <c r="AN106" s="165"/>
      <c r="AO106" s="165"/>
      <c r="AP106" s="165"/>
      <c r="AQ106" s="165"/>
      <c r="AR106" s="165"/>
      <c r="AS106" s="165"/>
      <c r="AT106" s="165"/>
      <c r="AU106" s="165"/>
      <c r="AV106" s="165"/>
      <c r="AW106" s="165"/>
      <c r="AX106" s="165"/>
      <c r="AY106" s="165"/>
      <c r="AZ106" s="165"/>
      <c r="BA106" s="165"/>
      <c r="BB106" s="165"/>
      <c r="BC106" s="165"/>
      <c r="BD106" s="165"/>
      <c r="BE106" s="165"/>
      <c r="BF106" s="165"/>
    </row>
    <row r="107" spans="1:58" ht="150" x14ac:dyDescent="0.25">
      <c r="A107" s="170" t="s">
        <v>291</v>
      </c>
      <c r="B107" s="159" t="s">
        <v>292</v>
      </c>
      <c r="C107" s="171" t="s">
        <v>293</v>
      </c>
      <c r="D107" s="172" t="s">
        <v>294</v>
      </c>
      <c r="E107" s="173" t="s">
        <v>295</v>
      </c>
      <c r="F107" s="167" t="s">
        <v>296</v>
      </c>
      <c r="G107" s="160" t="s">
        <v>97</v>
      </c>
      <c r="H107" s="160" t="s">
        <v>297</v>
      </c>
      <c r="I107" s="160" t="s">
        <v>586</v>
      </c>
      <c r="J107" s="160" t="s">
        <v>586</v>
      </c>
      <c r="K107" s="172" t="s">
        <v>299</v>
      </c>
      <c r="L107" s="160" t="s">
        <v>185</v>
      </c>
      <c r="M107" s="160" t="s">
        <v>628</v>
      </c>
      <c r="N107" s="160">
        <v>2</v>
      </c>
      <c r="O107" s="162">
        <f>Tabla1[[#This Row],[Avance Acumulado númerico o Porcentaje de la Actividad]]/Tabla1[[#This Row],[Meta 2022
 de la Actividad ó Meta anual]]</f>
        <v>0</v>
      </c>
      <c r="P107" s="174">
        <v>2.5000000000000001E-3</v>
      </c>
      <c r="Q107" s="163" t="e">
        <f>Tabla1[[#This Row],[Peso Porcentual de la Actividad en relación con la Meta ]]/Tabla1[[#This Row],[Avance Porcentual Acumulado (Indicador)]]</f>
        <v>#DIV/0!</v>
      </c>
      <c r="R107" s="160" t="s">
        <v>629</v>
      </c>
      <c r="S107" s="175"/>
      <c r="T107" s="160" t="s">
        <v>188</v>
      </c>
      <c r="U107" s="165" t="s">
        <v>495</v>
      </c>
      <c r="V107" s="165">
        <f>Tabla1[[#This Row],[Avance númerico o porcentual mes enero]]</f>
        <v>0</v>
      </c>
      <c r="W107" s="165"/>
      <c r="X107" s="165"/>
      <c r="Y107" s="165"/>
      <c r="Z107" s="176"/>
      <c r="AA107" s="176"/>
      <c r="AB107" s="176"/>
      <c r="AC107" s="166" t="s">
        <v>630</v>
      </c>
      <c r="AD107" s="166">
        <v>0</v>
      </c>
      <c r="AE107" s="166"/>
      <c r="AF107" s="165"/>
      <c r="AG107" s="165"/>
      <c r="AH107" s="165"/>
      <c r="AI107" s="165"/>
      <c r="AJ107" s="165"/>
      <c r="AK107" s="165"/>
      <c r="AL107" s="165"/>
      <c r="AM107" s="165"/>
      <c r="AN107" s="165"/>
      <c r="AO107" s="165"/>
      <c r="AP107" s="165"/>
      <c r="AQ107" s="165"/>
      <c r="AR107" s="165"/>
      <c r="AS107" s="165"/>
      <c r="AT107" s="165"/>
      <c r="AU107" s="165"/>
      <c r="AV107" s="165"/>
      <c r="AW107" s="165"/>
      <c r="AX107" s="165"/>
      <c r="AY107" s="165"/>
      <c r="AZ107" s="165"/>
      <c r="BA107" s="165"/>
      <c r="BB107" s="165"/>
      <c r="BC107" s="165"/>
      <c r="BD107" s="165"/>
      <c r="BE107" s="165"/>
      <c r="BF107" s="165"/>
    </row>
    <row r="108" spans="1:58" ht="120" x14ac:dyDescent="0.25">
      <c r="A108" s="170" t="s">
        <v>291</v>
      </c>
      <c r="B108" s="159" t="s">
        <v>292</v>
      </c>
      <c r="C108" s="171" t="s">
        <v>293</v>
      </c>
      <c r="D108" s="172" t="s">
        <v>294</v>
      </c>
      <c r="E108" s="173" t="s">
        <v>295</v>
      </c>
      <c r="F108" s="167" t="s">
        <v>296</v>
      </c>
      <c r="G108" s="160" t="s">
        <v>97</v>
      </c>
      <c r="H108" s="160" t="s">
        <v>297</v>
      </c>
      <c r="I108" s="160" t="s">
        <v>586</v>
      </c>
      <c r="J108" s="160" t="s">
        <v>586</v>
      </c>
      <c r="K108" s="172" t="s">
        <v>299</v>
      </c>
      <c r="L108" s="160" t="s">
        <v>185</v>
      </c>
      <c r="M108" s="160" t="s">
        <v>631</v>
      </c>
      <c r="N108" s="160">
        <v>1</v>
      </c>
      <c r="O108" s="162">
        <f>Tabla1[[#This Row],[Avance Acumulado númerico o Porcentaje de la Actividad]]/Tabla1[[#This Row],[Meta 2022
 de la Actividad ó Meta anual]]</f>
        <v>0</v>
      </c>
      <c r="P108" s="174">
        <v>5.0000000000000001E-3</v>
      </c>
      <c r="Q108" s="163" t="e">
        <f>Tabla1[[#This Row],[Peso Porcentual de la Actividad en relación con la Meta ]]/Tabla1[[#This Row],[Avance Porcentual Acumulado (Indicador)]]</f>
        <v>#DIV/0!</v>
      </c>
      <c r="R108" s="160" t="s">
        <v>632</v>
      </c>
      <c r="S108" s="175"/>
      <c r="T108" s="160" t="s">
        <v>614</v>
      </c>
      <c r="U108" s="165" t="s">
        <v>214</v>
      </c>
      <c r="V108" s="165">
        <f>Tabla1[[#This Row],[Avance númerico o porcentual mes enero]]</f>
        <v>0</v>
      </c>
      <c r="W108" s="165"/>
      <c r="X108" s="165"/>
      <c r="Y108" s="165"/>
      <c r="Z108" s="176"/>
      <c r="AA108" s="176"/>
      <c r="AB108" s="176"/>
      <c r="AC108" s="166" t="s">
        <v>633</v>
      </c>
      <c r="AD108" s="166">
        <v>0</v>
      </c>
      <c r="AE108" s="176"/>
      <c r="AF108" s="165"/>
      <c r="AG108" s="165"/>
      <c r="AH108" s="165"/>
      <c r="AI108" s="165"/>
      <c r="AJ108" s="165"/>
      <c r="AK108" s="165"/>
      <c r="AL108" s="165"/>
      <c r="AM108" s="165"/>
      <c r="AN108" s="165"/>
      <c r="AO108" s="165"/>
      <c r="AP108" s="165"/>
      <c r="AQ108" s="165"/>
      <c r="AR108" s="165"/>
      <c r="AS108" s="165"/>
      <c r="AT108" s="165"/>
      <c r="AU108" s="165"/>
      <c r="AV108" s="165"/>
      <c r="AW108" s="165"/>
      <c r="AX108" s="165"/>
      <c r="AY108" s="165"/>
      <c r="AZ108" s="165"/>
      <c r="BA108" s="165"/>
      <c r="BB108" s="165"/>
      <c r="BC108" s="165"/>
      <c r="BD108" s="165"/>
      <c r="BE108" s="165"/>
      <c r="BF108" s="165"/>
    </row>
    <row r="109" spans="1:58" ht="120" x14ac:dyDescent="0.25">
      <c r="A109" s="170" t="s">
        <v>291</v>
      </c>
      <c r="B109" s="159" t="s">
        <v>292</v>
      </c>
      <c r="C109" s="171" t="s">
        <v>293</v>
      </c>
      <c r="D109" s="172" t="s">
        <v>294</v>
      </c>
      <c r="E109" s="173" t="s">
        <v>295</v>
      </c>
      <c r="F109" s="167" t="s">
        <v>296</v>
      </c>
      <c r="G109" s="160" t="s">
        <v>97</v>
      </c>
      <c r="H109" s="160" t="s">
        <v>297</v>
      </c>
      <c r="I109" s="160" t="s">
        <v>586</v>
      </c>
      <c r="J109" s="160" t="s">
        <v>586</v>
      </c>
      <c r="K109" s="172" t="s">
        <v>299</v>
      </c>
      <c r="L109" s="160" t="s">
        <v>185</v>
      </c>
      <c r="M109" s="160" t="s">
        <v>634</v>
      </c>
      <c r="N109" s="160">
        <v>6</v>
      </c>
      <c r="O109" s="162">
        <f>Tabla1[[#This Row],[Avance Acumulado númerico o Porcentaje de la Actividad]]/Tabla1[[#This Row],[Meta 2022
 de la Actividad ó Meta anual]]</f>
        <v>0</v>
      </c>
      <c r="P109" s="174">
        <v>2.5000000000000001E-3</v>
      </c>
      <c r="Q109" s="163" t="e">
        <f>Tabla1[[#This Row],[Peso Porcentual de la Actividad en relación con la Meta ]]/Tabla1[[#This Row],[Avance Porcentual Acumulado (Indicador)]]</f>
        <v>#DIV/0!</v>
      </c>
      <c r="R109" s="160" t="s">
        <v>635</v>
      </c>
      <c r="S109" s="175"/>
      <c r="T109" s="160" t="s">
        <v>208</v>
      </c>
      <c r="U109" s="165" t="s">
        <v>201</v>
      </c>
      <c r="V109" s="165">
        <f>Tabla1[[#This Row],[Avance númerico o porcentual mes enero]]</f>
        <v>0</v>
      </c>
      <c r="W109" s="165"/>
      <c r="X109" s="165"/>
      <c r="Y109" s="165"/>
      <c r="Z109" s="176"/>
      <c r="AA109" s="176"/>
      <c r="AB109" s="176"/>
      <c r="AC109" s="166" t="s">
        <v>636</v>
      </c>
      <c r="AD109" s="166">
        <v>0</v>
      </c>
      <c r="AE109" s="176"/>
      <c r="AF109" s="165"/>
      <c r="AG109" s="165"/>
      <c r="AH109" s="165"/>
      <c r="AI109" s="165"/>
      <c r="AJ109" s="165"/>
      <c r="AK109" s="165"/>
      <c r="AL109" s="165"/>
      <c r="AM109" s="165"/>
      <c r="AN109" s="165"/>
      <c r="AO109" s="165"/>
      <c r="AP109" s="165"/>
      <c r="AQ109" s="165"/>
      <c r="AR109" s="165"/>
      <c r="AS109" s="165"/>
      <c r="AT109" s="165"/>
      <c r="AU109" s="165"/>
      <c r="AV109" s="165"/>
      <c r="AW109" s="165"/>
      <c r="AX109" s="165"/>
      <c r="AY109" s="165"/>
      <c r="AZ109" s="165"/>
      <c r="BA109" s="165"/>
      <c r="BB109" s="165"/>
      <c r="BC109" s="165"/>
      <c r="BD109" s="165"/>
      <c r="BE109" s="165"/>
      <c r="BF109" s="165"/>
    </row>
    <row r="110" spans="1:58" ht="120" x14ac:dyDescent="0.25">
      <c r="A110" s="170" t="s">
        <v>291</v>
      </c>
      <c r="B110" s="159" t="s">
        <v>292</v>
      </c>
      <c r="C110" s="171" t="s">
        <v>293</v>
      </c>
      <c r="D110" s="172" t="s">
        <v>294</v>
      </c>
      <c r="E110" s="173" t="s">
        <v>295</v>
      </c>
      <c r="F110" s="167" t="s">
        <v>296</v>
      </c>
      <c r="G110" s="160" t="s">
        <v>97</v>
      </c>
      <c r="H110" s="160" t="s">
        <v>297</v>
      </c>
      <c r="I110" s="160" t="s">
        <v>586</v>
      </c>
      <c r="J110" s="160" t="s">
        <v>586</v>
      </c>
      <c r="K110" s="172" t="s">
        <v>299</v>
      </c>
      <c r="L110" s="160" t="s">
        <v>185</v>
      </c>
      <c r="M110" s="160" t="s">
        <v>637</v>
      </c>
      <c r="N110" s="160">
        <v>8</v>
      </c>
      <c r="O110" s="162">
        <f>Tabla1[[#This Row],[Avance Acumulado númerico o Porcentaje de la Actividad]]/Tabla1[[#This Row],[Meta 2022
 de la Actividad ó Meta anual]]</f>
        <v>0</v>
      </c>
      <c r="P110" s="174">
        <v>2.5000000000000001E-3</v>
      </c>
      <c r="Q110" s="163" t="e">
        <f>Tabla1[[#This Row],[Peso Porcentual de la Actividad en relación con la Meta ]]/Tabla1[[#This Row],[Avance Porcentual Acumulado (Indicador)]]</f>
        <v>#DIV/0!</v>
      </c>
      <c r="R110" s="160" t="s">
        <v>638</v>
      </c>
      <c r="S110" s="175"/>
      <c r="T110" s="160" t="s">
        <v>208</v>
      </c>
      <c r="U110" s="165" t="s">
        <v>201</v>
      </c>
      <c r="V110" s="165">
        <f>Tabla1[[#This Row],[Avance númerico o porcentual mes enero]]</f>
        <v>0</v>
      </c>
      <c r="W110" s="165"/>
      <c r="X110" s="165"/>
      <c r="Y110" s="165"/>
      <c r="Z110" s="176"/>
      <c r="AA110" s="176"/>
      <c r="AB110" s="176"/>
      <c r="AC110" s="166" t="s">
        <v>636</v>
      </c>
      <c r="AD110" s="166">
        <v>0</v>
      </c>
      <c r="AE110" s="176"/>
      <c r="AF110" s="165"/>
      <c r="AG110" s="165"/>
      <c r="AH110" s="165"/>
      <c r="AI110" s="165"/>
      <c r="AJ110" s="165"/>
      <c r="AK110" s="165"/>
      <c r="AL110" s="165"/>
      <c r="AM110" s="165"/>
      <c r="AN110" s="165"/>
      <c r="AO110" s="165"/>
      <c r="AP110" s="165"/>
      <c r="AQ110" s="165"/>
      <c r="AR110" s="165"/>
      <c r="AS110" s="165"/>
      <c r="AT110" s="165"/>
      <c r="AU110" s="165"/>
      <c r="AV110" s="165"/>
      <c r="AW110" s="165"/>
      <c r="AX110" s="165"/>
      <c r="AY110" s="165"/>
      <c r="AZ110" s="165"/>
      <c r="BA110" s="165"/>
      <c r="BB110" s="165"/>
      <c r="BC110" s="165"/>
      <c r="BD110" s="165"/>
      <c r="BE110" s="165"/>
      <c r="BF110" s="165"/>
    </row>
    <row r="111" spans="1:58" ht="120" x14ac:dyDescent="0.25">
      <c r="A111" s="170" t="s">
        <v>291</v>
      </c>
      <c r="B111" s="159" t="s">
        <v>292</v>
      </c>
      <c r="C111" s="171" t="s">
        <v>293</v>
      </c>
      <c r="D111" s="172" t="s">
        <v>294</v>
      </c>
      <c r="E111" s="173" t="s">
        <v>295</v>
      </c>
      <c r="F111" s="167" t="s">
        <v>296</v>
      </c>
      <c r="G111" s="160" t="s">
        <v>97</v>
      </c>
      <c r="H111" s="160" t="s">
        <v>297</v>
      </c>
      <c r="I111" s="160" t="s">
        <v>586</v>
      </c>
      <c r="J111" s="160" t="s">
        <v>586</v>
      </c>
      <c r="K111" s="172" t="s">
        <v>299</v>
      </c>
      <c r="L111" s="160" t="s">
        <v>185</v>
      </c>
      <c r="M111" s="160" t="s">
        <v>639</v>
      </c>
      <c r="N111" s="160">
        <v>4</v>
      </c>
      <c r="O111" s="162">
        <f>Tabla1[[#This Row],[Avance Acumulado númerico o Porcentaje de la Actividad]]/Tabla1[[#This Row],[Meta 2022
 de la Actividad ó Meta anual]]</f>
        <v>0.25</v>
      </c>
      <c r="P111" s="174">
        <v>5.0000000000000001E-3</v>
      </c>
      <c r="Q111" s="163">
        <f>Tabla1[[#This Row],[Peso Porcentual de la Actividad en relación con la Meta ]]/Tabla1[[#This Row],[Avance Porcentual Acumulado (Indicador)]]</f>
        <v>0.02</v>
      </c>
      <c r="R111" s="160" t="s">
        <v>640</v>
      </c>
      <c r="S111" s="175"/>
      <c r="T111" s="160" t="s">
        <v>213</v>
      </c>
      <c r="U111" s="165" t="s">
        <v>201</v>
      </c>
      <c r="V111" s="165">
        <f>Tabla1[[#This Row],[Avance númerico o porcentual mes enero]]+Tabla1[[#This Row],[Avance númerico o porcentual mes marzo]]</f>
        <v>1</v>
      </c>
      <c r="W111" s="165"/>
      <c r="X111" s="165"/>
      <c r="Y111" s="165"/>
      <c r="Z111" s="176"/>
      <c r="AA111" s="176"/>
      <c r="AB111" s="176"/>
      <c r="AC111" s="166" t="s">
        <v>641</v>
      </c>
      <c r="AD111" s="166">
        <v>1</v>
      </c>
      <c r="AE111" s="181" t="s">
        <v>592</v>
      </c>
      <c r="AF111" s="165"/>
      <c r="AG111" s="165"/>
      <c r="AH111" s="165"/>
      <c r="AI111" s="165"/>
      <c r="AJ111" s="165"/>
      <c r="AK111" s="165"/>
      <c r="AL111" s="165"/>
      <c r="AM111" s="165"/>
      <c r="AN111" s="165"/>
      <c r="AO111" s="165"/>
      <c r="AP111" s="165"/>
      <c r="AQ111" s="165"/>
      <c r="AR111" s="165"/>
      <c r="AS111" s="165"/>
      <c r="AT111" s="165"/>
      <c r="AU111" s="165"/>
      <c r="AV111" s="165"/>
      <c r="AW111" s="165"/>
      <c r="AX111" s="165"/>
      <c r="AY111" s="165"/>
      <c r="AZ111" s="165"/>
      <c r="BA111" s="165"/>
      <c r="BB111" s="165"/>
      <c r="BC111" s="165"/>
      <c r="BD111" s="165"/>
      <c r="BE111" s="165"/>
      <c r="BF111" s="165"/>
    </row>
    <row r="112" spans="1:58" ht="120" x14ac:dyDescent="0.25">
      <c r="A112" s="170" t="s">
        <v>291</v>
      </c>
      <c r="B112" s="159" t="s">
        <v>292</v>
      </c>
      <c r="C112" s="171" t="s">
        <v>293</v>
      </c>
      <c r="D112" s="172" t="s">
        <v>294</v>
      </c>
      <c r="E112" s="173" t="s">
        <v>295</v>
      </c>
      <c r="F112" s="167" t="s">
        <v>296</v>
      </c>
      <c r="G112" s="160" t="s">
        <v>97</v>
      </c>
      <c r="H112" s="160" t="s">
        <v>297</v>
      </c>
      <c r="I112" s="160" t="s">
        <v>586</v>
      </c>
      <c r="J112" s="160" t="s">
        <v>586</v>
      </c>
      <c r="K112" s="172" t="s">
        <v>299</v>
      </c>
      <c r="L112" s="160" t="s">
        <v>185</v>
      </c>
      <c r="M112" s="160" t="s">
        <v>642</v>
      </c>
      <c r="N112" s="160">
        <v>12</v>
      </c>
      <c r="O112" s="162">
        <f>Tabla1[[#This Row],[Avance Acumulado númerico o Porcentaje de la Actividad]]/Tabla1[[#This Row],[Meta 2022
 de la Actividad ó Meta anual]]</f>
        <v>0.66666666666666663</v>
      </c>
      <c r="P112" s="174">
        <v>5.0000000000000001E-3</v>
      </c>
      <c r="Q112" s="163">
        <f>Tabla1[[#This Row],[Peso Porcentual de la Actividad en relación con la Meta ]]/Tabla1[[#This Row],[Avance Porcentual Acumulado (Indicador)]]</f>
        <v>7.5000000000000006E-3</v>
      </c>
      <c r="R112" s="160" t="s">
        <v>643</v>
      </c>
      <c r="S112" s="175"/>
      <c r="T112" s="160" t="s">
        <v>393</v>
      </c>
      <c r="U112" s="165" t="s">
        <v>256</v>
      </c>
      <c r="V112" s="165">
        <f>Tabla1[[#This Row],[Avance númerico o porcentual mes enero]]+Tabla1[[#This Row],[Avance númerico o porcentual mes marzo]]</f>
        <v>8</v>
      </c>
      <c r="W112" s="165"/>
      <c r="X112" s="165"/>
      <c r="Y112" s="165"/>
      <c r="Z112" s="176"/>
      <c r="AA112" s="176"/>
      <c r="AB112" s="176"/>
      <c r="AC112" s="166" t="s">
        <v>644</v>
      </c>
      <c r="AD112" s="166">
        <v>8</v>
      </c>
      <c r="AE112" s="181" t="s">
        <v>645</v>
      </c>
      <c r="AF112" s="165"/>
      <c r="AG112" s="165"/>
      <c r="AH112" s="165"/>
      <c r="AI112" s="165"/>
      <c r="AJ112" s="165"/>
      <c r="AK112" s="165"/>
      <c r="AL112" s="165"/>
      <c r="AM112" s="165"/>
      <c r="AN112" s="165"/>
      <c r="AO112" s="165"/>
      <c r="AP112" s="165"/>
      <c r="AQ112" s="165"/>
      <c r="AR112" s="165"/>
      <c r="AS112" s="165"/>
      <c r="AT112" s="165"/>
      <c r="AU112" s="165"/>
      <c r="AV112" s="165"/>
      <c r="AW112" s="165"/>
      <c r="AX112" s="165"/>
      <c r="AY112" s="165"/>
      <c r="AZ112" s="165"/>
      <c r="BA112" s="165"/>
      <c r="BB112" s="165"/>
      <c r="BC112" s="165"/>
      <c r="BD112" s="165"/>
      <c r="BE112" s="165"/>
      <c r="BF112" s="165"/>
    </row>
    <row r="113" spans="1:58" ht="120" x14ac:dyDescent="0.25">
      <c r="A113" s="170" t="s">
        <v>291</v>
      </c>
      <c r="B113" s="159" t="s">
        <v>292</v>
      </c>
      <c r="C113" s="171" t="s">
        <v>293</v>
      </c>
      <c r="D113" s="172" t="s">
        <v>294</v>
      </c>
      <c r="E113" s="173" t="s">
        <v>295</v>
      </c>
      <c r="F113" s="167" t="s">
        <v>296</v>
      </c>
      <c r="G113" s="160" t="s">
        <v>97</v>
      </c>
      <c r="H113" s="160" t="s">
        <v>297</v>
      </c>
      <c r="I113" s="160" t="s">
        <v>646</v>
      </c>
      <c r="J113" s="160" t="s">
        <v>646</v>
      </c>
      <c r="K113" s="172" t="s">
        <v>299</v>
      </c>
      <c r="L113" s="160" t="s">
        <v>185</v>
      </c>
      <c r="M113" s="160" t="s">
        <v>647</v>
      </c>
      <c r="N113" s="160">
        <v>1</v>
      </c>
      <c r="O113" s="162">
        <f>Tabla1[[#This Row],[Avance Acumulado númerico o Porcentaje de la Actividad]]/Tabla1[[#This Row],[Meta 2022
 de la Actividad ó Meta anual]]</f>
        <v>0</v>
      </c>
      <c r="P113" s="174">
        <v>5.0000000000000001E-3</v>
      </c>
      <c r="Q113" s="163" t="e">
        <f>Tabla1[[#This Row],[Peso Porcentual de la Actividad en relación con la Meta ]]/Tabla1[[#This Row],[Avance Porcentual Acumulado (Indicador)]]</f>
        <v>#DIV/0!</v>
      </c>
      <c r="R113" s="160" t="s">
        <v>648</v>
      </c>
      <c r="S113" s="175"/>
      <c r="T113" s="160" t="s">
        <v>589</v>
      </c>
      <c r="U113" s="165" t="s">
        <v>590</v>
      </c>
      <c r="V113" s="165">
        <f>Tabla1[[#This Row],[Avance númerico o porcentual mes enero]]</f>
        <v>0</v>
      </c>
      <c r="W113" s="165"/>
      <c r="X113" s="165"/>
      <c r="Y113" s="165"/>
      <c r="Z113" s="176"/>
      <c r="AA113" s="176"/>
      <c r="AB113" s="176"/>
      <c r="AC113" s="176"/>
      <c r="AD113" s="176"/>
      <c r="AE113" s="176"/>
      <c r="AF113" s="165"/>
      <c r="AG113" s="165"/>
      <c r="AH113" s="165"/>
      <c r="AI113" s="165"/>
      <c r="AJ113" s="165"/>
      <c r="AK113" s="165"/>
      <c r="AL113" s="165"/>
      <c r="AM113" s="165"/>
      <c r="AN113" s="165"/>
      <c r="AO113" s="165"/>
      <c r="AP113" s="165"/>
      <c r="AQ113" s="165"/>
      <c r="AR113" s="165"/>
      <c r="AS113" s="165"/>
      <c r="AT113" s="165"/>
      <c r="AU113" s="165"/>
      <c r="AV113" s="165"/>
      <c r="AW113" s="165"/>
      <c r="AX113" s="165"/>
      <c r="AY113" s="165"/>
      <c r="AZ113" s="165"/>
      <c r="BA113" s="165"/>
      <c r="BB113" s="165"/>
      <c r="BC113" s="165"/>
      <c r="BD113" s="165"/>
      <c r="BE113" s="165"/>
      <c r="BF113" s="165"/>
    </row>
    <row r="114" spans="1:58" ht="120" x14ac:dyDescent="0.25">
      <c r="A114" s="170" t="s">
        <v>291</v>
      </c>
      <c r="B114" s="159" t="s">
        <v>292</v>
      </c>
      <c r="C114" s="171" t="s">
        <v>293</v>
      </c>
      <c r="D114" s="172" t="s">
        <v>294</v>
      </c>
      <c r="E114" s="173" t="s">
        <v>295</v>
      </c>
      <c r="F114" s="167" t="s">
        <v>296</v>
      </c>
      <c r="G114" s="160" t="s">
        <v>97</v>
      </c>
      <c r="H114" s="160" t="s">
        <v>297</v>
      </c>
      <c r="I114" s="160" t="s">
        <v>646</v>
      </c>
      <c r="J114" s="160" t="s">
        <v>646</v>
      </c>
      <c r="K114" s="172" t="s">
        <v>299</v>
      </c>
      <c r="L114" s="160" t="s">
        <v>185</v>
      </c>
      <c r="M114" s="160" t="s">
        <v>649</v>
      </c>
      <c r="N114" s="160">
        <v>4</v>
      </c>
      <c r="O114" s="162">
        <f>Tabla1[[#This Row],[Avance Acumulado númerico o Porcentaje de la Actividad]]/Tabla1[[#This Row],[Meta 2022
 de la Actividad ó Meta anual]]</f>
        <v>0</v>
      </c>
      <c r="P114" s="174">
        <v>5.0000000000000001E-3</v>
      </c>
      <c r="Q114" s="163" t="e">
        <f>Tabla1[[#This Row],[Peso Porcentual de la Actividad en relación con la Meta ]]/Tabla1[[#This Row],[Avance Porcentual Acumulado (Indicador)]]</f>
        <v>#DIV/0!</v>
      </c>
      <c r="R114" s="160" t="s">
        <v>650</v>
      </c>
      <c r="S114" s="175"/>
      <c r="T114" s="160" t="s">
        <v>393</v>
      </c>
      <c r="U114" s="165" t="s">
        <v>201</v>
      </c>
      <c r="V114" s="165">
        <f>Tabla1[[#This Row],[Avance númerico o porcentual mes enero]]</f>
        <v>0</v>
      </c>
      <c r="W114" s="165"/>
      <c r="X114" s="165"/>
      <c r="Y114" s="165"/>
      <c r="Z114" s="176"/>
      <c r="AA114" s="176"/>
      <c r="AB114" s="176"/>
      <c r="AC114" s="176"/>
      <c r="AD114" s="176"/>
      <c r="AE114" s="176"/>
      <c r="AF114" s="165"/>
      <c r="AG114" s="165"/>
      <c r="AH114" s="165"/>
      <c r="AI114" s="165"/>
      <c r="AJ114" s="165"/>
      <c r="AK114" s="165"/>
      <c r="AL114" s="165"/>
      <c r="AM114" s="165"/>
      <c r="AN114" s="165"/>
      <c r="AO114" s="165"/>
      <c r="AP114" s="165"/>
      <c r="AQ114" s="165"/>
      <c r="AR114" s="165"/>
      <c r="AS114" s="165"/>
      <c r="AT114" s="165"/>
      <c r="AU114" s="165"/>
      <c r="AV114" s="165"/>
      <c r="AW114" s="165"/>
      <c r="AX114" s="165"/>
      <c r="AY114" s="165"/>
      <c r="AZ114" s="165"/>
      <c r="BA114" s="165"/>
      <c r="BB114" s="165"/>
      <c r="BC114" s="165"/>
      <c r="BD114" s="165"/>
      <c r="BE114" s="165"/>
      <c r="BF114" s="165"/>
    </row>
    <row r="115" spans="1:58" ht="120" x14ac:dyDescent="0.25">
      <c r="A115" s="170" t="s">
        <v>291</v>
      </c>
      <c r="B115" s="159" t="s">
        <v>292</v>
      </c>
      <c r="C115" s="171" t="s">
        <v>293</v>
      </c>
      <c r="D115" s="172" t="s">
        <v>294</v>
      </c>
      <c r="E115" s="173" t="s">
        <v>295</v>
      </c>
      <c r="F115" s="167" t="s">
        <v>296</v>
      </c>
      <c r="G115" s="160" t="s">
        <v>97</v>
      </c>
      <c r="H115" s="160" t="s">
        <v>297</v>
      </c>
      <c r="I115" s="160" t="s">
        <v>646</v>
      </c>
      <c r="J115" s="160" t="s">
        <v>646</v>
      </c>
      <c r="K115" s="172" t="s">
        <v>299</v>
      </c>
      <c r="L115" s="160" t="s">
        <v>185</v>
      </c>
      <c r="M115" s="160" t="s">
        <v>651</v>
      </c>
      <c r="N115" s="162">
        <v>1</v>
      </c>
      <c r="O115" s="162">
        <f>Tabla1[[#This Row],[Avance Acumulado númerico o Porcentaje de la Actividad]]/Tabla1[[#This Row],[Meta 2022
 de la Actividad ó Meta anual]]</f>
        <v>0</v>
      </c>
      <c r="P115" s="174">
        <v>2.5000000000000001E-3</v>
      </c>
      <c r="Q115" s="163" t="e">
        <f>Tabla1[[#This Row],[Peso Porcentual de la Actividad en relación con la Meta ]]/Tabla1[[#This Row],[Avance Porcentual Acumulado (Indicador)]]</f>
        <v>#DIV/0!</v>
      </c>
      <c r="R115" s="160" t="s">
        <v>301</v>
      </c>
      <c r="S115" s="175"/>
      <c r="T115" s="160" t="s">
        <v>188</v>
      </c>
      <c r="U115" s="165" t="s">
        <v>256</v>
      </c>
      <c r="V115" s="165">
        <f>Tabla1[[#This Row],[Avance númerico o porcentual mes enero]]</f>
        <v>0</v>
      </c>
      <c r="W115" s="165"/>
      <c r="X115" s="165"/>
      <c r="Y115" s="165"/>
      <c r="Z115" s="176"/>
      <c r="AA115" s="176"/>
      <c r="AB115" s="176"/>
      <c r="AC115" s="176"/>
      <c r="AD115" s="176"/>
      <c r="AE115" s="176"/>
      <c r="AF115" s="165"/>
      <c r="AG115" s="165"/>
      <c r="AH115" s="165"/>
      <c r="AI115" s="165"/>
      <c r="AJ115" s="165"/>
      <c r="AK115" s="165"/>
      <c r="AL115" s="165"/>
      <c r="AM115" s="165"/>
      <c r="AN115" s="165"/>
      <c r="AO115" s="165"/>
      <c r="AP115" s="165"/>
      <c r="AQ115" s="165"/>
      <c r="AR115" s="165"/>
      <c r="AS115" s="165"/>
      <c r="AT115" s="165"/>
      <c r="AU115" s="165"/>
      <c r="AV115" s="165"/>
      <c r="AW115" s="165"/>
      <c r="AX115" s="165"/>
      <c r="AY115" s="165"/>
      <c r="AZ115" s="165"/>
      <c r="BA115" s="165"/>
      <c r="BB115" s="165"/>
      <c r="BC115" s="165"/>
      <c r="BD115" s="165"/>
      <c r="BE115" s="165"/>
      <c r="BF115" s="165"/>
    </row>
    <row r="116" spans="1:58" ht="120" x14ac:dyDescent="0.25">
      <c r="A116" s="170" t="s">
        <v>291</v>
      </c>
      <c r="B116" s="159" t="s">
        <v>292</v>
      </c>
      <c r="C116" s="171" t="s">
        <v>293</v>
      </c>
      <c r="D116" s="172" t="s">
        <v>294</v>
      </c>
      <c r="E116" s="173" t="s">
        <v>295</v>
      </c>
      <c r="F116" s="167" t="s">
        <v>296</v>
      </c>
      <c r="G116" s="160" t="s">
        <v>97</v>
      </c>
      <c r="H116" s="160" t="s">
        <v>297</v>
      </c>
      <c r="I116" s="160" t="s">
        <v>652</v>
      </c>
      <c r="J116" s="160" t="s">
        <v>652</v>
      </c>
      <c r="K116" s="172" t="s">
        <v>299</v>
      </c>
      <c r="L116" s="160" t="s">
        <v>185</v>
      </c>
      <c r="M116" s="160" t="s">
        <v>653</v>
      </c>
      <c r="N116" s="160">
        <v>11</v>
      </c>
      <c r="O116" s="162">
        <f>Tabla1[[#This Row],[Avance Acumulado númerico o Porcentaje de la Actividad]]/Tabla1[[#This Row],[Meta 2022
 de la Actividad ó Meta anual]]</f>
        <v>0.27272727272727271</v>
      </c>
      <c r="P116" s="174">
        <v>5.0000000000000001E-3</v>
      </c>
      <c r="Q116" s="163">
        <f>Tabla1[[#This Row],[Peso Porcentual de la Actividad en relación con la Meta ]]/Tabla1[[#This Row],[Avance Porcentual Acumulado (Indicador)]]</f>
        <v>1.8333333333333333E-2</v>
      </c>
      <c r="R116" s="160" t="s">
        <v>654</v>
      </c>
      <c r="S116" s="175"/>
      <c r="T116" s="160" t="s">
        <v>195</v>
      </c>
      <c r="U116" s="165" t="s">
        <v>201</v>
      </c>
      <c r="V116" s="165">
        <f>Tabla1[[#This Row],[Avance númerico o porcentual mes enero]]+Tabla1[[#This Row],[Avance numérico o porcentual mes febrero]]+Tabla1[[#This Row],[Avance númerico o porcentual mes marzo]]</f>
        <v>3</v>
      </c>
      <c r="W116" s="165" t="s">
        <v>655</v>
      </c>
      <c r="X116" s="165">
        <v>1</v>
      </c>
      <c r="Y116" s="165" t="s">
        <v>656</v>
      </c>
      <c r="Z116" s="166" t="s">
        <v>657</v>
      </c>
      <c r="AA116" s="166">
        <v>1</v>
      </c>
      <c r="AB116" s="166" t="s">
        <v>656</v>
      </c>
      <c r="AC116" s="166" t="s">
        <v>658</v>
      </c>
      <c r="AD116" s="208">
        <v>1</v>
      </c>
      <c r="AE116" s="166" t="s">
        <v>656</v>
      </c>
      <c r="AF116" s="165"/>
      <c r="AG116" s="165"/>
      <c r="AH116" s="165"/>
      <c r="AI116" s="165"/>
      <c r="AJ116" s="165"/>
      <c r="AK116" s="165"/>
      <c r="AL116" s="165"/>
      <c r="AM116" s="165"/>
      <c r="AN116" s="165"/>
      <c r="AO116" s="165"/>
      <c r="AP116" s="165"/>
      <c r="AQ116" s="165"/>
      <c r="AR116" s="165"/>
      <c r="AS116" s="165"/>
      <c r="AT116" s="165"/>
      <c r="AU116" s="165"/>
      <c r="AV116" s="165"/>
      <c r="AW116" s="165"/>
      <c r="AX116" s="165"/>
      <c r="AY116" s="165"/>
      <c r="AZ116" s="165"/>
      <c r="BA116" s="165"/>
      <c r="BB116" s="165"/>
      <c r="BC116" s="165"/>
      <c r="BD116" s="165"/>
      <c r="BE116" s="165"/>
      <c r="BF116" s="165"/>
    </row>
    <row r="117" spans="1:58" ht="210" x14ac:dyDescent="0.25">
      <c r="A117" s="170" t="s">
        <v>291</v>
      </c>
      <c r="B117" s="159" t="s">
        <v>292</v>
      </c>
      <c r="C117" s="171" t="s">
        <v>293</v>
      </c>
      <c r="D117" s="172" t="s">
        <v>294</v>
      </c>
      <c r="E117" s="173" t="s">
        <v>295</v>
      </c>
      <c r="F117" s="167" t="s">
        <v>296</v>
      </c>
      <c r="G117" s="160" t="s">
        <v>97</v>
      </c>
      <c r="H117" s="160" t="s">
        <v>297</v>
      </c>
      <c r="I117" s="160" t="s">
        <v>652</v>
      </c>
      <c r="J117" s="160" t="s">
        <v>652</v>
      </c>
      <c r="K117" s="172" t="s">
        <v>299</v>
      </c>
      <c r="L117" s="160" t="s">
        <v>185</v>
      </c>
      <c r="M117" s="160" t="s">
        <v>659</v>
      </c>
      <c r="N117" s="162">
        <v>1</v>
      </c>
      <c r="O117" s="162">
        <f>Tabla1[[#This Row],[Avance Acumulado númerico o Porcentaje de la Actividad]]/Tabla1[[#This Row],[Meta 2022
 de la Actividad ó Meta anual]]</f>
        <v>0.88</v>
      </c>
      <c r="P117" s="174">
        <v>5.0000000000000001E-3</v>
      </c>
      <c r="Q117" s="163">
        <f>Tabla1[[#This Row],[Peso Porcentual de la Actividad en relación con la Meta ]]/Tabla1[[#This Row],[Avance Porcentual Acumulado (Indicador)]]</f>
        <v>5.681818181818182E-3</v>
      </c>
      <c r="R117" s="160" t="s">
        <v>660</v>
      </c>
      <c r="S117" s="175"/>
      <c r="T117" s="160" t="s">
        <v>188</v>
      </c>
      <c r="U117" s="165" t="s">
        <v>201</v>
      </c>
      <c r="V117" s="179">
        <f>Tabla1[[#This Row],[Avance numérico o porcentual mes febrero]]</f>
        <v>0.88</v>
      </c>
      <c r="W117" s="165" t="s">
        <v>661</v>
      </c>
      <c r="X117" s="165">
        <v>0</v>
      </c>
      <c r="Y117" s="165" t="s">
        <v>662</v>
      </c>
      <c r="Z117" s="166" t="s">
        <v>663</v>
      </c>
      <c r="AA117" s="180">
        <v>0.88</v>
      </c>
      <c r="AB117" s="166" t="s">
        <v>664</v>
      </c>
      <c r="AC117" s="166" t="s">
        <v>665</v>
      </c>
      <c r="AD117" s="180">
        <v>1</v>
      </c>
      <c r="AE117" s="166" t="s">
        <v>666</v>
      </c>
      <c r="AF117" s="165"/>
      <c r="AG117" s="165"/>
      <c r="AH117" s="165"/>
      <c r="AI117" s="165"/>
      <c r="AJ117" s="165"/>
      <c r="AK117" s="165"/>
      <c r="AL117" s="165"/>
      <c r="AM117" s="165"/>
      <c r="AN117" s="165"/>
      <c r="AO117" s="165"/>
      <c r="AP117" s="165"/>
      <c r="AQ117" s="165"/>
      <c r="AR117" s="165"/>
      <c r="AS117" s="165"/>
      <c r="AT117" s="165"/>
      <c r="AU117" s="165"/>
      <c r="AV117" s="165"/>
      <c r="AW117" s="165"/>
      <c r="AX117" s="165"/>
      <c r="AY117" s="165"/>
      <c r="AZ117" s="165"/>
      <c r="BA117" s="165"/>
      <c r="BB117" s="165"/>
      <c r="BC117" s="165"/>
      <c r="BD117" s="165"/>
      <c r="BE117" s="165"/>
      <c r="BF117" s="165"/>
    </row>
    <row r="118" spans="1:58" ht="120" x14ac:dyDescent="0.25">
      <c r="A118" s="170" t="s">
        <v>291</v>
      </c>
      <c r="B118" s="159" t="s">
        <v>292</v>
      </c>
      <c r="C118" s="171" t="s">
        <v>293</v>
      </c>
      <c r="D118" s="172" t="s">
        <v>294</v>
      </c>
      <c r="E118" s="173" t="s">
        <v>295</v>
      </c>
      <c r="F118" s="167" t="s">
        <v>296</v>
      </c>
      <c r="G118" s="160" t="s">
        <v>97</v>
      </c>
      <c r="H118" s="160" t="s">
        <v>297</v>
      </c>
      <c r="I118" s="160" t="s">
        <v>652</v>
      </c>
      <c r="J118" s="160" t="s">
        <v>652</v>
      </c>
      <c r="K118" s="172" t="s">
        <v>299</v>
      </c>
      <c r="L118" s="160" t="s">
        <v>185</v>
      </c>
      <c r="M118" s="160" t="s">
        <v>667</v>
      </c>
      <c r="N118" s="160">
        <v>2</v>
      </c>
      <c r="O118" s="162">
        <f>Tabla1[[#This Row],[Avance Acumulado númerico o Porcentaje de la Actividad]]/Tabla1[[#This Row],[Meta 2022
 de la Actividad ó Meta anual]]</f>
        <v>0</v>
      </c>
      <c r="P118" s="174">
        <v>2.5000000000000001E-3</v>
      </c>
      <c r="Q118" s="163" t="e">
        <f>Tabla1[[#This Row],[Peso Porcentual de la Actividad en relación con la Meta ]]/Tabla1[[#This Row],[Avance Porcentual Acumulado (Indicador)]]</f>
        <v>#DIV/0!</v>
      </c>
      <c r="R118" s="160" t="s">
        <v>668</v>
      </c>
      <c r="S118" s="175"/>
      <c r="T118" s="160" t="s">
        <v>188</v>
      </c>
      <c r="U118" s="165" t="s">
        <v>256</v>
      </c>
      <c r="V118" s="165">
        <f>Tabla1[[#This Row],[Avance númerico o porcentual mes enero]]</f>
        <v>0</v>
      </c>
      <c r="W118" s="165" t="s">
        <v>669</v>
      </c>
      <c r="X118" s="165">
        <v>0</v>
      </c>
      <c r="Y118" s="165"/>
      <c r="Z118" s="166" t="s">
        <v>670</v>
      </c>
      <c r="AA118" s="166">
        <v>0</v>
      </c>
      <c r="AB118" s="166" t="s">
        <v>185</v>
      </c>
      <c r="AC118" s="160" t="s">
        <v>671</v>
      </c>
      <c r="AD118" s="166">
        <v>0</v>
      </c>
      <c r="AE118" s="166">
        <v>0</v>
      </c>
      <c r="AF118" s="165"/>
      <c r="AG118" s="165"/>
      <c r="AH118" s="165"/>
      <c r="AI118" s="165"/>
      <c r="AJ118" s="165"/>
      <c r="AK118" s="165"/>
      <c r="AL118" s="165"/>
      <c r="AM118" s="165"/>
      <c r="AN118" s="165"/>
      <c r="AO118" s="165"/>
      <c r="AP118" s="165"/>
      <c r="AQ118" s="165"/>
      <c r="AR118" s="165"/>
      <c r="AS118" s="165"/>
      <c r="AT118" s="165"/>
      <c r="AU118" s="165"/>
      <c r="AV118" s="165"/>
      <c r="AW118" s="165"/>
      <c r="AX118" s="165"/>
      <c r="AY118" s="165"/>
      <c r="AZ118" s="165"/>
      <c r="BA118" s="165"/>
      <c r="BB118" s="165"/>
      <c r="BC118" s="165"/>
      <c r="BD118" s="165"/>
      <c r="BE118" s="165"/>
      <c r="BF118" s="165"/>
    </row>
    <row r="119" spans="1:58" ht="135" x14ac:dyDescent="0.25">
      <c r="A119" s="170" t="s">
        <v>291</v>
      </c>
      <c r="B119" s="159" t="s">
        <v>292</v>
      </c>
      <c r="C119" s="171" t="s">
        <v>293</v>
      </c>
      <c r="D119" s="172" t="s">
        <v>294</v>
      </c>
      <c r="E119" s="173" t="s">
        <v>295</v>
      </c>
      <c r="F119" s="167" t="s">
        <v>296</v>
      </c>
      <c r="G119" s="160" t="s">
        <v>97</v>
      </c>
      <c r="H119" s="160" t="s">
        <v>297</v>
      </c>
      <c r="I119" s="160" t="s">
        <v>652</v>
      </c>
      <c r="J119" s="160" t="s">
        <v>652</v>
      </c>
      <c r="K119" s="172" t="s">
        <v>299</v>
      </c>
      <c r="L119" s="160" t="s">
        <v>185</v>
      </c>
      <c r="M119" s="160" t="s">
        <v>672</v>
      </c>
      <c r="N119" s="160">
        <v>1</v>
      </c>
      <c r="O119" s="162">
        <f>Tabla1[[#This Row],[Avance Acumulado númerico o Porcentaje de la Actividad]]/Tabla1[[#This Row],[Meta 2022
 de la Actividad ó Meta anual]]</f>
        <v>1</v>
      </c>
      <c r="P119" s="174">
        <v>5.0000000000000001E-3</v>
      </c>
      <c r="Q119" s="163">
        <f>Tabla1[[#This Row],[Peso Porcentual de la Actividad en relación con la Meta ]]/Tabla1[[#This Row],[Avance Porcentual Acumulado (Indicador)]]</f>
        <v>5.0000000000000001E-3</v>
      </c>
      <c r="R119" s="160" t="s">
        <v>673</v>
      </c>
      <c r="S119" s="175"/>
      <c r="T119" s="160" t="s">
        <v>195</v>
      </c>
      <c r="U119" s="165" t="s">
        <v>393</v>
      </c>
      <c r="V119" s="165">
        <f>Tabla1[[#This Row],[Avance númerico o porcentual mes enero]]+Tabla1[[#This Row],[Avance numérico o porcentual mes febrero]]</f>
        <v>1</v>
      </c>
      <c r="W119" s="165" t="s">
        <v>674</v>
      </c>
      <c r="X119" s="165">
        <v>0</v>
      </c>
      <c r="Y119" s="165" t="s">
        <v>662</v>
      </c>
      <c r="Z119" s="166" t="s">
        <v>675</v>
      </c>
      <c r="AA119" s="166">
        <v>1</v>
      </c>
      <c r="AB119" s="166" t="s">
        <v>676</v>
      </c>
      <c r="AC119" s="166" t="s">
        <v>198</v>
      </c>
      <c r="AD119" s="166">
        <v>1</v>
      </c>
      <c r="AE119" s="166"/>
      <c r="AF119" s="165"/>
      <c r="AG119" s="165"/>
      <c r="AH119" s="165"/>
      <c r="AI119" s="165"/>
      <c r="AJ119" s="165"/>
      <c r="AK119" s="165"/>
      <c r="AL119" s="165"/>
      <c r="AM119" s="165"/>
      <c r="AN119" s="165"/>
      <c r="AO119" s="165"/>
      <c r="AP119" s="165"/>
      <c r="AQ119" s="165"/>
      <c r="AR119" s="165"/>
      <c r="AS119" s="165"/>
      <c r="AT119" s="165"/>
      <c r="AU119" s="165"/>
      <c r="AV119" s="165"/>
      <c r="AW119" s="165"/>
      <c r="AX119" s="165"/>
      <c r="AY119" s="165"/>
      <c r="AZ119" s="165"/>
      <c r="BA119" s="165"/>
      <c r="BB119" s="165"/>
      <c r="BC119" s="165"/>
      <c r="BD119" s="165"/>
      <c r="BE119" s="165"/>
      <c r="BF119" s="165"/>
    </row>
    <row r="120" spans="1:58" ht="120" x14ac:dyDescent="0.25">
      <c r="A120" s="170" t="s">
        <v>291</v>
      </c>
      <c r="B120" s="159" t="s">
        <v>292</v>
      </c>
      <c r="C120" s="171" t="s">
        <v>293</v>
      </c>
      <c r="D120" s="172" t="s">
        <v>294</v>
      </c>
      <c r="E120" s="173" t="s">
        <v>295</v>
      </c>
      <c r="F120" s="167" t="s">
        <v>296</v>
      </c>
      <c r="G120" s="160" t="s">
        <v>97</v>
      </c>
      <c r="H120" s="160" t="s">
        <v>297</v>
      </c>
      <c r="I120" s="160" t="s">
        <v>652</v>
      </c>
      <c r="J120" s="160" t="s">
        <v>652</v>
      </c>
      <c r="K120" s="172" t="s">
        <v>299</v>
      </c>
      <c r="L120" s="160" t="s">
        <v>185</v>
      </c>
      <c r="M120" s="160" t="s">
        <v>677</v>
      </c>
      <c r="N120" s="160">
        <v>3</v>
      </c>
      <c r="O120" s="162">
        <f>Tabla1[[#This Row],[Avance Acumulado númerico o Porcentaje de la Actividad]]/Tabla1[[#This Row],[Meta 2022
 de la Actividad ó Meta anual]]</f>
        <v>0.33333333333333331</v>
      </c>
      <c r="P120" s="174">
        <v>5.0000000000000001E-3</v>
      </c>
      <c r="Q120" s="163">
        <f>Tabla1[[#This Row],[Peso Porcentual de la Actividad en relación con la Meta ]]/Tabla1[[#This Row],[Avance Porcentual Acumulado (Indicador)]]</f>
        <v>1.5000000000000001E-2</v>
      </c>
      <c r="R120" s="160" t="s">
        <v>678</v>
      </c>
      <c r="S120" s="175"/>
      <c r="T120" s="160" t="s">
        <v>188</v>
      </c>
      <c r="U120" s="165" t="s">
        <v>201</v>
      </c>
      <c r="V120" s="165">
        <f>Tabla1[[#This Row],[Avance númerico o porcentual mes enero]]</f>
        <v>1</v>
      </c>
      <c r="W120" s="231" t="s">
        <v>679</v>
      </c>
      <c r="X120" s="165">
        <v>1</v>
      </c>
      <c r="Y120" s="165" t="s">
        <v>662</v>
      </c>
      <c r="Z120" s="166" t="s">
        <v>680</v>
      </c>
      <c r="AA120" s="166">
        <v>0</v>
      </c>
      <c r="AB120" s="166" t="s">
        <v>662</v>
      </c>
      <c r="AC120" s="166" t="s">
        <v>681</v>
      </c>
      <c r="AD120" s="166">
        <v>0</v>
      </c>
      <c r="AE120" s="166" t="s">
        <v>682</v>
      </c>
      <c r="AF120" s="165"/>
      <c r="AG120" s="165"/>
      <c r="AH120" s="165"/>
      <c r="AI120" s="165"/>
      <c r="AJ120" s="165"/>
      <c r="AK120" s="165"/>
      <c r="AL120" s="165"/>
      <c r="AM120" s="165"/>
      <c r="AN120" s="165"/>
      <c r="AO120" s="165"/>
      <c r="AP120" s="165"/>
      <c r="AQ120" s="165"/>
      <c r="AR120" s="165"/>
      <c r="AS120" s="165"/>
      <c r="AT120" s="165"/>
      <c r="AU120" s="165"/>
      <c r="AV120" s="165"/>
      <c r="AW120" s="165"/>
      <c r="AX120" s="165"/>
      <c r="AY120" s="165"/>
      <c r="AZ120" s="165"/>
      <c r="BA120" s="165"/>
      <c r="BB120" s="165"/>
      <c r="BC120" s="165"/>
      <c r="BD120" s="165"/>
      <c r="BE120" s="165"/>
      <c r="BF120" s="165"/>
    </row>
    <row r="121" spans="1:58" ht="120" x14ac:dyDescent="0.25">
      <c r="A121" s="170" t="s">
        <v>291</v>
      </c>
      <c r="B121" s="159" t="s">
        <v>292</v>
      </c>
      <c r="C121" s="171" t="s">
        <v>293</v>
      </c>
      <c r="D121" s="172" t="s">
        <v>294</v>
      </c>
      <c r="E121" s="173" t="s">
        <v>295</v>
      </c>
      <c r="F121" s="167" t="s">
        <v>296</v>
      </c>
      <c r="G121" s="160" t="s">
        <v>97</v>
      </c>
      <c r="H121" s="160" t="s">
        <v>297</v>
      </c>
      <c r="I121" s="160" t="s">
        <v>652</v>
      </c>
      <c r="J121" s="160" t="s">
        <v>652</v>
      </c>
      <c r="K121" s="172" t="s">
        <v>299</v>
      </c>
      <c r="L121" s="160" t="s">
        <v>185</v>
      </c>
      <c r="M121" s="160" t="s">
        <v>683</v>
      </c>
      <c r="N121" s="160">
        <v>1</v>
      </c>
      <c r="O121" s="162">
        <f>Tabla1[[#This Row],[Avance Acumulado númerico o Porcentaje de la Actividad]]/Tabla1[[#This Row],[Meta 2022
 de la Actividad ó Meta anual]]</f>
        <v>0</v>
      </c>
      <c r="P121" s="174">
        <v>5.0000000000000001E-3</v>
      </c>
      <c r="Q121" s="163" t="e">
        <f>Tabla1[[#This Row],[Peso Porcentual de la Actividad en relación con la Meta ]]/Tabla1[[#This Row],[Avance Porcentual Acumulado (Indicador)]]</f>
        <v>#DIV/0!</v>
      </c>
      <c r="R121" s="160" t="s">
        <v>569</v>
      </c>
      <c r="S121" s="175"/>
      <c r="T121" s="160" t="s">
        <v>208</v>
      </c>
      <c r="U121" s="165" t="s">
        <v>201</v>
      </c>
      <c r="V121" s="165">
        <f>Tabla1[[#This Row],[Avance númerico o porcentual mes enero]]</f>
        <v>0</v>
      </c>
      <c r="W121" s="165" t="s">
        <v>684</v>
      </c>
      <c r="X121" s="165">
        <v>0</v>
      </c>
      <c r="Y121" s="165"/>
      <c r="Z121" s="166" t="s">
        <v>684</v>
      </c>
      <c r="AA121" s="166">
        <v>0</v>
      </c>
      <c r="AB121" s="166" t="s">
        <v>185</v>
      </c>
      <c r="AC121" s="166" t="s">
        <v>685</v>
      </c>
      <c r="AD121" s="166">
        <v>0</v>
      </c>
      <c r="AE121" s="166"/>
      <c r="AF121" s="165"/>
      <c r="AG121" s="165"/>
      <c r="AH121" s="165"/>
      <c r="AI121" s="165"/>
      <c r="AJ121" s="165"/>
      <c r="AK121" s="165"/>
      <c r="AL121" s="165"/>
      <c r="AM121" s="165"/>
      <c r="AN121" s="165"/>
      <c r="AO121" s="165"/>
      <c r="AP121" s="165"/>
      <c r="AQ121" s="165"/>
      <c r="AR121" s="165"/>
      <c r="AS121" s="165"/>
      <c r="AT121" s="165"/>
      <c r="AU121" s="165"/>
      <c r="AV121" s="165"/>
      <c r="AW121" s="165"/>
      <c r="AX121" s="165"/>
      <c r="AY121" s="165"/>
      <c r="AZ121" s="165"/>
      <c r="BA121" s="165"/>
      <c r="BB121" s="165"/>
      <c r="BC121" s="165"/>
      <c r="BD121" s="165"/>
      <c r="BE121" s="165"/>
      <c r="BF121" s="165"/>
    </row>
    <row r="122" spans="1:58" ht="120" x14ac:dyDescent="0.25">
      <c r="A122" s="170" t="s">
        <v>291</v>
      </c>
      <c r="B122" s="159" t="s">
        <v>292</v>
      </c>
      <c r="C122" s="171" t="s">
        <v>293</v>
      </c>
      <c r="D122" s="172" t="s">
        <v>294</v>
      </c>
      <c r="E122" s="173" t="s">
        <v>295</v>
      </c>
      <c r="F122" s="167" t="s">
        <v>296</v>
      </c>
      <c r="G122" s="160" t="s">
        <v>97</v>
      </c>
      <c r="H122" s="160" t="s">
        <v>297</v>
      </c>
      <c r="I122" s="160" t="s">
        <v>686</v>
      </c>
      <c r="J122" s="160" t="s">
        <v>686</v>
      </c>
      <c r="K122" s="172" t="s">
        <v>299</v>
      </c>
      <c r="L122" s="160" t="s">
        <v>185</v>
      </c>
      <c r="M122" s="160" t="s">
        <v>687</v>
      </c>
      <c r="N122" s="162">
        <v>1</v>
      </c>
      <c r="O122" s="162">
        <f>Tabla1[[#This Row],[Avance Acumulado númerico o Porcentaje de la Actividad]]/Tabla1[[#This Row],[Meta 2022
 de la Actividad ó Meta anual]]</f>
        <v>0</v>
      </c>
      <c r="P122" s="174">
        <v>5.0000000000000001E-3</v>
      </c>
      <c r="Q122" s="163" t="e">
        <f>Tabla1[[#This Row],[Peso Porcentual de la Actividad en relación con la Meta ]]/Tabla1[[#This Row],[Avance Porcentual Acumulado (Indicador)]]</f>
        <v>#DIV/0!</v>
      </c>
      <c r="R122" s="160" t="s">
        <v>688</v>
      </c>
      <c r="S122" s="175"/>
      <c r="T122" s="160" t="s">
        <v>195</v>
      </c>
      <c r="U122" s="165" t="s">
        <v>208</v>
      </c>
      <c r="V122" s="165">
        <f>Tabla1[[#This Row],[Avance númerico o porcentual mes enero]]</f>
        <v>0</v>
      </c>
      <c r="W122" s="165"/>
      <c r="X122" s="165"/>
      <c r="Y122" s="165"/>
      <c r="Z122" s="176"/>
      <c r="AA122" s="176"/>
      <c r="AB122" s="176"/>
      <c r="AC122" s="166" t="s">
        <v>689</v>
      </c>
      <c r="AD122" s="209">
        <v>0.65</v>
      </c>
      <c r="AE122" s="166" t="s">
        <v>690</v>
      </c>
      <c r="AF122" s="165"/>
      <c r="AG122" s="165"/>
      <c r="AH122" s="165"/>
      <c r="AI122" s="165"/>
      <c r="AJ122" s="165"/>
      <c r="AK122" s="165"/>
      <c r="AL122" s="165"/>
      <c r="AM122" s="165"/>
      <c r="AN122" s="165"/>
      <c r="AO122" s="165"/>
      <c r="AP122" s="165"/>
      <c r="AQ122" s="165"/>
      <c r="AR122" s="165"/>
      <c r="AS122" s="165"/>
      <c r="AT122" s="165"/>
      <c r="AU122" s="165"/>
      <c r="AV122" s="165"/>
      <c r="AW122" s="165"/>
      <c r="AX122" s="165"/>
      <c r="AY122" s="165"/>
      <c r="AZ122" s="165"/>
      <c r="BA122" s="165"/>
      <c r="BB122" s="165"/>
      <c r="BC122" s="165"/>
      <c r="BD122" s="165"/>
      <c r="BE122" s="165"/>
      <c r="BF122" s="165"/>
    </row>
    <row r="123" spans="1:58" ht="138" customHeight="1" x14ac:dyDescent="0.25">
      <c r="A123" s="170" t="s">
        <v>291</v>
      </c>
      <c r="B123" s="159" t="s">
        <v>292</v>
      </c>
      <c r="C123" s="171" t="s">
        <v>293</v>
      </c>
      <c r="D123" s="172" t="s">
        <v>294</v>
      </c>
      <c r="E123" s="173" t="s">
        <v>295</v>
      </c>
      <c r="F123" s="167" t="s">
        <v>296</v>
      </c>
      <c r="G123" s="160" t="s">
        <v>97</v>
      </c>
      <c r="H123" s="160" t="s">
        <v>297</v>
      </c>
      <c r="I123" s="160" t="s">
        <v>686</v>
      </c>
      <c r="J123" s="160" t="s">
        <v>686</v>
      </c>
      <c r="K123" s="172" t="s">
        <v>299</v>
      </c>
      <c r="L123" s="160" t="s">
        <v>185</v>
      </c>
      <c r="M123" s="160" t="s">
        <v>691</v>
      </c>
      <c r="N123" s="162">
        <v>1</v>
      </c>
      <c r="O123" s="162">
        <f>Tabla1[[#This Row],[Avance Acumulado númerico o Porcentaje de la Actividad]]/Tabla1[[#This Row],[Meta 2022
 de la Actividad ó Meta anual]]</f>
        <v>0</v>
      </c>
      <c r="P123" s="174">
        <v>5.0000000000000001E-3</v>
      </c>
      <c r="Q123" s="163" t="e">
        <f>Tabla1[[#This Row],[Peso Porcentual de la Actividad en relación con la Meta ]]/Tabla1[[#This Row],[Avance Porcentual Acumulado (Indicador)]]</f>
        <v>#DIV/0!</v>
      </c>
      <c r="R123" s="160" t="s">
        <v>692</v>
      </c>
      <c r="S123" s="175"/>
      <c r="T123" s="160" t="s">
        <v>195</v>
      </c>
      <c r="U123" s="165" t="s">
        <v>201</v>
      </c>
      <c r="V123" s="165">
        <f>Tabla1[[#This Row],[Avance númerico o porcentual mes enero]]</f>
        <v>0</v>
      </c>
      <c r="W123" s="165"/>
      <c r="X123" s="165"/>
      <c r="Y123" s="165"/>
      <c r="Z123" s="176"/>
      <c r="AA123" s="176"/>
      <c r="AB123" s="176"/>
      <c r="AC123" s="166" t="s">
        <v>693</v>
      </c>
      <c r="AD123" s="210">
        <v>0.4</v>
      </c>
      <c r="AE123" s="166" t="s">
        <v>694</v>
      </c>
      <c r="AF123" s="165"/>
      <c r="AG123" s="165"/>
      <c r="AH123" s="165"/>
      <c r="AI123" s="165"/>
      <c r="AJ123" s="165"/>
      <c r="AK123" s="165"/>
      <c r="AL123" s="165"/>
      <c r="AM123" s="165"/>
      <c r="AN123" s="165"/>
      <c r="AO123" s="165"/>
      <c r="AP123" s="165"/>
      <c r="AQ123" s="165"/>
      <c r="AR123" s="165"/>
      <c r="AS123" s="165"/>
      <c r="AT123" s="165"/>
      <c r="AU123" s="165"/>
      <c r="AV123" s="165"/>
      <c r="AW123" s="165"/>
      <c r="AX123" s="165"/>
      <c r="AY123" s="165"/>
      <c r="AZ123" s="165"/>
      <c r="BA123" s="165"/>
      <c r="BB123" s="165"/>
      <c r="BC123" s="165"/>
      <c r="BD123" s="165"/>
      <c r="BE123" s="165"/>
      <c r="BF123" s="165"/>
    </row>
    <row r="124" spans="1:58" ht="120" x14ac:dyDescent="0.25">
      <c r="A124" s="170" t="s">
        <v>291</v>
      </c>
      <c r="B124" s="159" t="s">
        <v>292</v>
      </c>
      <c r="C124" s="171" t="s">
        <v>293</v>
      </c>
      <c r="D124" s="172" t="s">
        <v>294</v>
      </c>
      <c r="E124" s="173" t="s">
        <v>295</v>
      </c>
      <c r="F124" s="167" t="s">
        <v>296</v>
      </c>
      <c r="G124" s="160" t="s">
        <v>97</v>
      </c>
      <c r="H124" s="160" t="s">
        <v>297</v>
      </c>
      <c r="I124" s="160" t="s">
        <v>652</v>
      </c>
      <c r="J124" s="160" t="s">
        <v>652</v>
      </c>
      <c r="K124" s="172" t="s">
        <v>299</v>
      </c>
      <c r="L124" s="160" t="s">
        <v>185</v>
      </c>
      <c r="M124" s="160" t="s">
        <v>695</v>
      </c>
      <c r="N124" s="162">
        <v>1</v>
      </c>
      <c r="O124" s="162">
        <f>Tabla1[[#This Row],[Avance Acumulado númerico o Porcentaje de la Actividad]]/Tabla1[[#This Row],[Meta 2022
 de la Actividad ó Meta anual]]</f>
        <v>0</v>
      </c>
      <c r="P124" s="174">
        <v>5.0000000000000001E-3</v>
      </c>
      <c r="Q124" s="163" t="e">
        <f>Tabla1[[#This Row],[Peso Porcentual de la Actividad en relación con la Meta ]]/Tabla1[[#This Row],[Avance Porcentual Acumulado (Indicador)]]</f>
        <v>#DIV/0!</v>
      </c>
      <c r="R124" s="160" t="s">
        <v>301</v>
      </c>
      <c r="S124" s="175"/>
      <c r="T124" s="160" t="s">
        <v>188</v>
      </c>
      <c r="U124" s="165" t="s">
        <v>696</v>
      </c>
      <c r="V124" s="165">
        <f>Tabla1[[#This Row],[Avance númerico o porcentual mes enero]]</f>
        <v>0</v>
      </c>
      <c r="W124" s="165" t="s">
        <v>684</v>
      </c>
      <c r="X124" s="165">
        <v>0</v>
      </c>
      <c r="Y124" s="165"/>
      <c r="Z124" s="166" t="s">
        <v>684</v>
      </c>
      <c r="AA124" s="166">
        <v>0</v>
      </c>
      <c r="AB124" s="166" t="s">
        <v>185</v>
      </c>
      <c r="AC124" s="166" t="s">
        <v>685</v>
      </c>
      <c r="AD124" s="166">
        <v>0</v>
      </c>
      <c r="AE124" s="166"/>
      <c r="AF124" s="165"/>
      <c r="AG124" s="165"/>
      <c r="AH124" s="165"/>
      <c r="AI124" s="165"/>
      <c r="AJ124" s="165"/>
      <c r="AK124" s="165"/>
      <c r="AL124" s="165"/>
      <c r="AM124" s="165"/>
      <c r="AN124" s="165"/>
      <c r="AO124" s="165"/>
      <c r="AP124" s="165"/>
      <c r="AQ124" s="165"/>
      <c r="AR124" s="165"/>
      <c r="AS124" s="165"/>
      <c r="AT124" s="165"/>
      <c r="AU124" s="165"/>
      <c r="AV124" s="165"/>
      <c r="AW124" s="165"/>
      <c r="AX124" s="165"/>
      <c r="AY124" s="165"/>
      <c r="AZ124" s="165"/>
      <c r="BA124" s="165"/>
      <c r="BB124" s="165"/>
      <c r="BC124" s="165"/>
      <c r="BD124" s="165"/>
      <c r="BE124" s="165"/>
      <c r="BF124" s="165"/>
    </row>
    <row r="125" spans="1:58" ht="165" x14ac:dyDescent="0.25">
      <c r="A125" s="170" t="s">
        <v>291</v>
      </c>
      <c r="B125" s="159" t="s">
        <v>292</v>
      </c>
      <c r="C125" s="171" t="s">
        <v>293</v>
      </c>
      <c r="D125" s="172" t="s">
        <v>294</v>
      </c>
      <c r="E125" s="173" t="s">
        <v>295</v>
      </c>
      <c r="F125" s="167" t="s">
        <v>296</v>
      </c>
      <c r="G125" s="160" t="s">
        <v>97</v>
      </c>
      <c r="H125" s="160" t="s">
        <v>297</v>
      </c>
      <c r="I125" s="160" t="s">
        <v>686</v>
      </c>
      <c r="J125" s="160" t="s">
        <v>686</v>
      </c>
      <c r="K125" s="172" t="s">
        <v>299</v>
      </c>
      <c r="L125" s="160" t="s">
        <v>185</v>
      </c>
      <c r="M125" s="160" t="s">
        <v>697</v>
      </c>
      <c r="N125" s="162">
        <v>1</v>
      </c>
      <c r="O125" s="162">
        <f>Tabla1[[#This Row],[Avance Acumulado númerico o Porcentaje de la Actividad]]/Tabla1[[#This Row],[Meta 2022
 de la Actividad ó Meta anual]]</f>
        <v>0</v>
      </c>
      <c r="P125" s="174">
        <v>5.0000000000000001E-3</v>
      </c>
      <c r="Q125" s="163" t="e">
        <f>Tabla1[[#This Row],[Peso Porcentual de la Actividad en relación con la Meta ]]/Tabla1[[#This Row],[Avance Porcentual Acumulado (Indicador)]]</f>
        <v>#DIV/0!</v>
      </c>
      <c r="R125" s="160" t="s">
        <v>301</v>
      </c>
      <c r="S125" s="175"/>
      <c r="T125" s="160" t="s">
        <v>188</v>
      </c>
      <c r="U125" s="165" t="s">
        <v>696</v>
      </c>
      <c r="V125" s="165">
        <f>Tabla1[[#This Row],[Avance númerico o porcentual mes enero]]</f>
        <v>0</v>
      </c>
      <c r="W125" s="165"/>
      <c r="X125" s="165"/>
      <c r="Y125" s="165"/>
      <c r="Z125" s="176"/>
      <c r="AA125" s="176"/>
      <c r="AB125" s="176"/>
      <c r="AC125" s="166" t="s">
        <v>698</v>
      </c>
      <c r="AD125" s="210">
        <v>0.4</v>
      </c>
      <c r="AE125" s="166" t="s">
        <v>699</v>
      </c>
      <c r="AF125" s="165"/>
      <c r="AG125" s="165"/>
      <c r="AH125" s="165"/>
      <c r="AI125" s="165"/>
      <c r="AJ125" s="165"/>
      <c r="AK125" s="165"/>
      <c r="AL125" s="165"/>
      <c r="AM125" s="165"/>
      <c r="AN125" s="165"/>
      <c r="AO125" s="165"/>
      <c r="AP125" s="165"/>
      <c r="AQ125" s="165"/>
      <c r="AR125" s="165"/>
      <c r="AS125" s="165"/>
      <c r="AT125" s="165"/>
      <c r="AU125" s="165"/>
      <c r="AV125" s="165"/>
      <c r="AW125" s="165"/>
      <c r="AX125" s="165"/>
      <c r="AY125" s="165"/>
      <c r="AZ125" s="165"/>
      <c r="BA125" s="165"/>
      <c r="BB125" s="165"/>
      <c r="BC125" s="165"/>
      <c r="BD125" s="165"/>
      <c r="BE125" s="165"/>
      <c r="BF125" s="165"/>
    </row>
    <row r="126" spans="1:58" ht="120" x14ac:dyDescent="0.25">
      <c r="A126" s="170" t="s">
        <v>291</v>
      </c>
      <c r="B126" s="159" t="s">
        <v>292</v>
      </c>
      <c r="C126" s="171" t="s">
        <v>293</v>
      </c>
      <c r="D126" s="172" t="s">
        <v>294</v>
      </c>
      <c r="E126" s="173" t="s">
        <v>295</v>
      </c>
      <c r="F126" s="167" t="s">
        <v>296</v>
      </c>
      <c r="G126" s="160" t="s">
        <v>97</v>
      </c>
      <c r="H126" s="160" t="s">
        <v>297</v>
      </c>
      <c r="I126" s="160" t="s">
        <v>686</v>
      </c>
      <c r="J126" s="160" t="s">
        <v>686</v>
      </c>
      <c r="K126" s="172" t="s">
        <v>299</v>
      </c>
      <c r="L126" s="160" t="s">
        <v>185</v>
      </c>
      <c r="M126" s="160" t="s">
        <v>700</v>
      </c>
      <c r="N126" s="160">
        <v>1</v>
      </c>
      <c r="O126" s="162">
        <f>Tabla1[[#This Row],[Avance Acumulado númerico o Porcentaje de la Actividad]]/Tabla1[[#This Row],[Meta 2022
 de la Actividad ó Meta anual]]</f>
        <v>1</v>
      </c>
      <c r="P126" s="174">
        <v>5.0000000000000001E-3</v>
      </c>
      <c r="Q126" s="163">
        <f>Tabla1[[#This Row],[Peso Porcentual de la Actividad en relación con la Meta ]]/Tabla1[[#This Row],[Avance Porcentual Acumulado (Indicador)]]</f>
        <v>5.0000000000000001E-3</v>
      </c>
      <c r="R126" s="160" t="s">
        <v>701</v>
      </c>
      <c r="S126" s="175"/>
      <c r="T126" s="160" t="s">
        <v>702</v>
      </c>
      <c r="U126" s="165" t="s">
        <v>195</v>
      </c>
      <c r="V126" s="165">
        <f>Tabla1[[#This Row],[Avance númerico o porcentual mes enero]]+Tabla1[[#This Row],[Avance númerico o porcentual mes marzo]]</f>
        <v>1</v>
      </c>
      <c r="W126" s="165"/>
      <c r="X126" s="165"/>
      <c r="Y126" s="165"/>
      <c r="Z126" s="176"/>
      <c r="AA126" s="176"/>
      <c r="AB126" s="176"/>
      <c r="AC126" s="166" t="s">
        <v>703</v>
      </c>
      <c r="AD126" s="166">
        <v>1</v>
      </c>
      <c r="AE126" s="166" t="s">
        <v>704</v>
      </c>
      <c r="AF126" s="165"/>
      <c r="AG126" s="165"/>
      <c r="AH126" s="165"/>
      <c r="AI126" s="165"/>
      <c r="AJ126" s="165"/>
      <c r="AK126" s="165"/>
      <c r="AL126" s="165"/>
      <c r="AM126" s="165"/>
      <c r="AN126" s="165"/>
      <c r="AO126" s="165"/>
      <c r="AP126" s="165"/>
      <c r="AQ126" s="165"/>
      <c r="AR126" s="165"/>
      <c r="AS126" s="165"/>
      <c r="AT126" s="165"/>
      <c r="AU126" s="165"/>
      <c r="AV126" s="165"/>
      <c r="AW126" s="165"/>
      <c r="AX126" s="165"/>
      <c r="AY126" s="165"/>
      <c r="AZ126" s="165"/>
      <c r="BA126" s="165"/>
      <c r="BB126" s="165"/>
      <c r="BC126" s="165"/>
      <c r="BD126" s="165"/>
      <c r="BE126" s="165"/>
      <c r="BF126" s="165"/>
    </row>
    <row r="127" spans="1:58" ht="120" x14ac:dyDescent="0.25">
      <c r="A127" s="170" t="s">
        <v>291</v>
      </c>
      <c r="B127" s="159" t="s">
        <v>292</v>
      </c>
      <c r="C127" s="171" t="s">
        <v>293</v>
      </c>
      <c r="D127" s="172" t="s">
        <v>294</v>
      </c>
      <c r="E127" s="173" t="s">
        <v>295</v>
      </c>
      <c r="F127" s="167" t="s">
        <v>296</v>
      </c>
      <c r="G127" s="160" t="s">
        <v>97</v>
      </c>
      <c r="H127" s="160" t="s">
        <v>297</v>
      </c>
      <c r="I127" s="160" t="s">
        <v>686</v>
      </c>
      <c r="J127" s="160" t="s">
        <v>686</v>
      </c>
      <c r="K127" s="172" t="s">
        <v>299</v>
      </c>
      <c r="L127" s="160" t="s">
        <v>185</v>
      </c>
      <c r="M127" s="160" t="s">
        <v>705</v>
      </c>
      <c r="N127" s="162">
        <v>1</v>
      </c>
      <c r="O127" s="162">
        <f>Tabla1[[#This Row],[Avance Acumulado númerico o Porcentaje de la Actividad]]/Tabla1[[#This Row],[Meta 2022
 de la Actividad ó Meta anual]]</f>
        <v>0</v>
      </c>
      <c r="P127" s="174">
        <v>5.0000000000000001E-3</v>
      </c>
      <c r="Q127" s="163" t="e">
        <f>Tabla1[[#This Row],[Peso Porcentual de la Actividad en relación con la Meta ]]/Tabla1[[#This Row],[Avance Porcentual Acumulado (Indicador)]]</f>
        <v>#DIV/0!</v>
      </c>
      <c r="R127" s="160" t="s">
        <v>706</v>
      </c>
      <c r="S127" s="175"/>
      <c r="T127" s="160" t="s">
        <v>195</v>
      </c>
      <c r="U127" s="165" t="s">
        <v>201</v>
      </c>
      <c r="V127" s="165">
        <f>Tabla1[[#This Row],[Avance númerico o porcentual mes enero]]</f>
        <v>0</v>
      </c>
      <c r="W127" s="165"/>
      <c r="X127" s="165"/>
      <c r="Y127" s="165"/>
      <c r="Z127" s="176"/>
      <c r="AA127" s="176"/>
      <c r="AB127" s="176"/>
      <c r="AC127" s="166" t="s">
        <v>707</v>
      </c>
      <c r="AD127" s="210">
        <v>0.63</v>
      </c>
      <c r="AE127" s="166" t="s">
        <v>708</v>
      </c>
      <c r="AF127" s="165"/>
      <c r="AG127" s="165"/>
      <c r="AH127" s="165"/>
      <c r="AI127" s="165"/>
      <c r="AJ127" s="165"/>
      <c r="AK127" s="165"/>
      <c r="AL127" s="165"/>
      <c r="AM127" s="165"/>
      <c r="AN127" s="165"/>
      <c r="AO127" s="165"/>
      <c r="AP127" s="165"/>
      <c r="AQ127" s="165"/>
      <c r="AR127" s="165"/>
      <c r="AS127" s="165"/>
      <c r="AT127" s="165"/>
      <c r="AU127" s="165"/>
      <c r="AV127" s="165"/>
      <c r="AW127" s="165"/>
      <c r="AX127" s="165"/>
      <c r="AY127" s="165"/>
      <c r="AZ127" s="165"/>
      <c r="BA127" s="165"/>
      <c r="BB127" s="165"/>
      <c r="BC127" s="165"/>
      <c r="BD127" s="165"/>
      <c r="BE127" s="165"/>
      <c r="BF127" s="165"/>
    </row>
    <row r="128" spans="1:58" ht="120" x14ac:dyDescent="0.25">
      <c r="A128" s="170" t="s">
        <v>291</v>
      </c>
      <c r="B128" s="159" t="s">
        <v>292</v>
      </c>
      <c r="C128" s="171" t="s">
        <v>293</v>
      </c>
      <c r="D128" s="172" t="s">
        <v>294</v>
      </c>
      <c r="E128" s="173" t="s">
        <v>295</v>
      </c>
      <c r="F128" s="167" t="s">
        <v>296</v>
      </c>
      <c r="G128" s="160" t="s">
        <v>97</v>
      </c>
      <c r="H128" s="160" t="s">
        <v>297</v>
      </c>
      <c r="I128" s="160" t="s">
        <v>686</v>
      </c>
      <c r="J128" s="160" t="s">
        <v>686</v>
      </c>
      <c r="K128" s="172" t="s">
        <v>299</v>
      </c>
      <c r="L128" s="160" t="s">
        <v>185</v>
      </c>
      <c r="M128" s="160" t="s">
        <v>709</v>
      </c>
      <c r="N128" s="160">
        <v>2</v>
      </c>
      <c r="O128" s="162">
        <f>Tabla1[[#This Row],[Avance Acumulado númerico o Porcentaje de la Actividad]]/Tabla1[[#This Row],[Meta 2022
 de la Actividad ó Meta anual]]</f>
        <v>0.5</v>
      </c>
      <c r="P128" s="174">
        <v>5.0000000000000001E-3</v>
      </c>
      <c r="Q128" s="163">
        <f>Tabla1[[#This Row],[Peso Porcentual de la Actividad en relación con la Meta ]]/Tabla1[[#This Row],[Avance Porcentual Acumulado (Indicador)]]</f>
        <v>0.01</v>
      </c>
      <c r="R128" s="160" t="s">
        <v>710</v>
      </c>
      <c r="S128" s="175"/>
      <c r="T128" s="160" t="s">
        <v>188</v>
      </c>
      <c r="U128" s="165" t="s">
        <v>711</v>
      </c>
      <c r="V128" s="165">
        <f>Tabla1[[#This Row],[Avance númerico o porcentual mes enero]]+Tabla1[[#This Row],[Avance númerico o porcentual mes marzo]]</f>
        <v>1</v>
      </c>
      <c r="W128" s="165"/>
      <c r="X128" s="165"/>
      <c r="Y128" s="165"/>
      <c r="Z128" s="176"/>
      <c r="AA128" s="176"/>
      <c r="AB128" s="176"/>
      <c r="AC128" s="166" t="s">
        <v>712</v>
      </c>
      <c r="AD128" s="211">
        <v>1</v>
      </c>
      <c r="AE128" s="166" t="s">
        <v>713</v>
      </c>
      <c r="AF128" s="165"/>
      <c r="AG128" s="165"/>
      <c r="AH128" s="165"/>
      <c r="AI128" s="165"/>
      <c r="AJ128" s="165"/>
      <c r="AK128" s="165"/>
      <c r="AL128" s="165"/>
      <c r="AM128" s="165"/>
      <c r="AN128" s="165"/>
      <c r="AO128" s="165"/>
      <c r="AP128" s="165"/>
      <c r="AQ128" s="165"/>
      <c r="AR128" s="165"/>
      <c r="AS128" s="165"/>
      <c r="AT128" s="165"/>
      <c r="AU128" s="165"/>
      <c r="AV128" s="165"/>
      <c r="AW128" s="165"/>
      <c r="AX128" s="165"/>
      <c r="AY128" s="165"/>
      <c r="AZ128" s="165"/>
      <c r="BA128" s="165"/>
      <c r="BB128" s="165"/>
      <c r="BC128" s="165"/>
      <c r="BD128" s="165"/>
      <c r="BE128" s="165"/>
      <c r="BF128" s="165"/>
    </row>
    <row r="129" spans="1:58" ht="330" x14ac:dyDescent="0.25">
      <c r="A129" s="170" t="s">
        <v>291</v>
      </c>
      <c r="B129" s="159" t="s">
        <v>292</v>
      </c>
      <c r="C129" s="171" t="s">
        <v>293</v>
      </c>
      <c r="D129" s="172" t="s">
        <v>294</v>
      </c>
      <c r="E129" s="173" t="s">
        <v>295</v>
      </c>
      <c r="F129" s="167" t="s">
        <v>296</v>
      </c>
      <c r="G129" s="160" t="s">
        <v>97</v>
      </c>
      <c r="H129" s="160" t="s">
        <v>297</v>
      </c>
      <c r="I129" s="160" t="s">
        <v>714</v>
      </c>
      <c r="J129" s="160" t="s">
        <v>714</v>
      </c>
      <c r="K129" s="172" t="s">
        <v>299</v>
      </c>
      <c r="L129" s="160" t="s">
        <v>185</v>
      </c>
      <c r="M129" s="160" t="s">
        <v>715</v>
      </c>
      <c r="N129" s="160">
        <v>4</v>
      </c>
      <c r="O129" s="162">
        <f>Tabla1[[#This Row],[Avance Acumulado númerico o Porcentaje de la Actividad]]/Tabla1[[#This Row],[Meta 2022
 de la Actividad ó Meta anual]]</f>
        <v>0</v>
      </c>
      <c r="P129" s="174">
        <v>5.0000000000000001E-3</v>
      </c>
      <c r="Q129" s="163" t="e">
        <f>Tabla1[[#This Row],[Peso Porcentual de la Actividad en relación con la Meta ]]/Tabla1[[#This Row],[Avance Porcentual Acumulado (Indicador)]]</f>
        <v>#DIV/0!</v>
      </c>
      <c r="R129" s="160" t="s">
        <v>716</v>
      </c>
      <c r="S129" s="175"/>
      <c r="T129" s="160" t="s">
        <v>213</v>
      </c>
      <c r="U129" s="165" t="s">
        <v>201</v>
      </c>
      <c r="V129" s="165">
        <f>Tabla1[[#This Row],[Avance númerico o porcentual mes enero]]</f>
        <v>0</v>
      </c>
      <c r="W129" s="165"/>
      <c r="X129" s="165"/>
      <c r="Y129" s="165"/>
      <c r="Z129" s="176"/>
      <c r="AA129" s="176"/>
      <c r="AB129" s="176"/>
      <c r="AC129" s="166" t="s">
        <v>717</v>
      </c>
      <c r="AD129" s="166">
        <v>0</v>
      </c>
      <c r="AE129" s="166" t="s">
        <v>718</v>
      </c>
      <c r="AF129" s="165"/>
      <c r="AG129" s="165"/>
      <c r="AH129" s="165"/>
      <c r="AI129" s="165"/>
      <c r="AJ129" s="165"/>
      <c r="AK129" s="165"/>
      <c r="AL129" s="165"/>
      <c r="AM129" s="165"/>
      <c r="AN129" s="165"/>
      <c r="AO129" s="165"/>
      <c r="AP129" s="165"/>
      <c r="AQ129" s="165"/>
      <c r="AR129" s="165"/>
      <c r="AS129" s="165"/>
      <c r="AT129" s="165"/>
      <c r="AU129" s="165"/>
      <c r="AV129" s="165"/>
      <c r="AW129" s="165"/>
      <c r="AX129" s="165"/>
      <c r="AY129" s="165"/>
      <c r="AZ129" s="165"/>
      <c r="BA129" s="165"/>
      <c r="BB129" s="165"/>
      <c r="BC129" s="165"/>
      <c r="BD129" s="165"/>
      <c r="BE129" s="165"/>
      <c r="BF129" s="165"/>
    </row>
    <row r="130" spans="1:58" ht="390" x14ac:dyDescent="0.25">
      <c r="A130" s="170" t="s">
        <v>291</v>
      </c>
      <c r="B130" s="159" t="s">
        <v>292</v>
      </c>
      <c r="C130" s="171" t="s">
        <v>293</v>
      </c>
      <c r="D130" s="172" t="s">
        <v>294</v>
      </c>
      <c r="E130" s="173" t="s">
        <v>295</v>
      </c>
      <c r="F130" s="167" t="s">
        <v>296</v>
      </c>
      <c r="G130" s="160" t="s">
        <v>97</v>
      </c>
      <c r="H130" s="160" t="s">
        <v>297</v>
      </c>
      <c r="I130" s="160" t="s">
        <v>714</v>
      </c>
      <c r="J130" s="160" t="s">
        <v>714</v>
      </c>
      <c r="K130" s="172" t="s">
        <v>299</v>
      </c>
      <c r="L130" s="160" t="s">
        <v>185</v>
      </c>
      <c r="M130" s="160" t="s">
        <v>719</v>
      </c>
      <c r="N130" s="160">
        <v>4</v>
      </c>
      <c r="O130" s="162">
        <f>Tabla1[[#This Row],[Avance Acumulado númerico o Porcentaje de la Actividad]]/Tabla1[[#This Row],[Meta 2022
 de la Actividad ó Meta anual]]</f>
        <v>0</v>
      </c>
      <c r="P130" s="174">
        <v>5.0000000000000001E-3</v>
      </c>
      <c r="Q130" s="163" t="e">
        <f>Tabla1[[#This Row],[Peso Porcentual de la Actividad en relación con la Meta ]]/Tabla1[[#This Row],[Avance Porcentual Acumulado (Indicador)]]</f>
        <v>#DIV/0!</v>
      </c>
      <c r="R130" s="160" t="s">
        <v>720</v>
      </c>
      <c r="S130" s="175"/>
      <c r="T130" s="160" t="s">
        <v>213</v>
      </c>
      <c r="U130" s="165" t="s">
        <v>201</v>
      </c>
      <c r="V130" s="165">
        <f>Tabla1[[#This Row],[Avance númerico o porcentual mes enero]]</f>
        <v>0</v>
      </c>
      <c r="W130" s="165"/>
      <c r="X130" s="165"/>
      <c r="Y130" s="165"/>
      <c r="Z130" s="176"/>
      <c r="AA130" s="176"/>
      <c r="AB130" s="176"/>
      <c r="AC130" s="166" t="s">
        <v>721</v>
      </c>
      <c r="AD130" s="166">
        <v>0</v>
      </c>
      <c r="AE130" s="166" t="s">
        <v>722</v>
      </c>
      <c r="AF130" s="165"/>
      <c r="AG130" s="165"/>
      <c r="AH130" s="165"/>
      <c r="AI130" s="165"/>
      <c r="AJ130" s="165"/>
      <c r="AK130" s="165"/>
      <c r="AL130" s="165"/>
      <c r="AM130" s="165"/>
      <c r="AN130" s="165"/>
      <c r="AO130" s="165"/>
      <c r="AP130" s="165"/>
      <c r="AQ130" s="165"/>
      <c r="AR130" s="165"/>
      <c r="AS130" s="165"/>
      <c r="AT130" s="165"/>
      <c r="AU130" s="165"/>
      <c r="AV130" s="165"/>
      <c r="AW130" s="165"/>
      <c r="AX130" s="165"/>
      <c r="AY130" s="165"/>
      <c r="AZ130" s="165"/>
      <c r="BA130" s="165"/>
      <c r="BB130" s="165"/>
      <c r="BC130" s="165"/>
      <c r="BD130" s="165"/>
      <c r="BE130" s="165"/>
      <c r="BF130" s="165"/>
    </row>
    <row r="131" spans="1:58" ht="315" x14ac:dyDescent="0.25">
      <c r="A131" s="170" t="s">
        <v>291</v>
      </c>
      <c r="B131" s="159" t="s">
        <v>292</v>
      </c>
      <c r="C131" s="171" t="s">
        <v>293</v>
      </c>
      <c r="D131" s="172" t="s">
        <v>294</v>
      </c>
      <c r="E131" s="173" t="s">
        <v>295</v>
      </c>
      <c r="F131" s="167" t="s">
        <v>296</v>
      </c>
      <c r="G131" s="160" t="s">
        <v>97</v>
      </c>
      <c r="H131" s="160" t="s">
        <v>297</v>
      </c>
      <c r="I131" s="160" t="s">
        <v>714</v>
      </c>
      <c r="J131" s="160" t="s">
        <v>714</v>
      </c>
      <c r="K131" s="172" t="s">
        <v>299</v>
      </c>
      <c r="L131" s="160" t="s">
        <v>185</v>
      </c>
      <c r="M131" s="160" t="s">
        <v>723</v>
      </c>
      <c r="N131" s="160">
        <v>4</v>
      </c>
      <c r="O131" s="162">
        <f>Tabla1[[#This Row],[Avance Acumulado númerico o Porcentaje de la Actividad]]/Tabla1[[#This Row],[Meta 2022
 de la Actividad ó Meta anual]]</f>
        <v>0</v>
      </c>
      <c r="P131" s="174">
        <v>5.0000000000000001E-3</v>
      </c>
      <c r="Q131" s="163" t="e">
        <f>Tabla1[[#This Row],[Peso Porcentual de la Actividad en relación con la Meta ]]/Tabla1[[#This Row],[Avance Porcentual Acumulado (Indicador)]]</f>
        <v>#DIV/0!</v>
      </c>
      <c r="R131" s="160" t="s">
        <v>724</v>
      </c>
      <c r="S131" s="175"/>
      <c r="T131" s="160" t="s">
        <v>213</v>
      </c>
      <c r="U131" s="165" t="s">
        <v>201</v>
      </c>
      <c r="V131" s="165">
        <f>Tabla1[[#This Row],[Avance númerico o porcentual mes enero]]</f>
        <v>0</v>
      </c>
      <c r="W131" s="165"/>
      <c r="X131" s="165"/>
      <c r="Y131" s="165"/>
      <c r="Z131" s="176"/>
      <c r="AA131" s="176"/>
      <c r="AB131" s="176"/>
      <c r="AC131" s="166" t="s">
        <v>725</v>
      </c>
      <c r="AD131" s="166">
        <v>0</v>
      </c>
      <c r="AE131" s="160" t="s">
        <v>726</v>
      </c>
      <c r="AF131" s="165"/>
      <c r="AG131" s="165"/>
      <c r="AH131" s="165"/>
      <c r="AI131" s="165"/>
      <c r="AJ131" s="165"/>
      <c r="AK131" s="165"/>
      <c r="AL131" s="165"/>
      <c r="AM131" s="165"/>
      <c r="AN131" s="165"/>
      <c r="AO131" s="165"/>
      <c r="AP131" s="165"/>
      <c r="AQ131" s="165"/>
      <c r="AR131" s="165"/>
      <c r="AS131" s="165"/>
      <c r="AT131" s="165"/>
      <c r="AU131" s="165"/>
      <c r="AV131" s="165"/>
      <c r="AW131" s="165"/>
      <c r="AX131" s="165"/>
      <c r="AY131" s="165"/>
      <c r="AZ131" s="165"/>
      <c r="BA131" s="165"/>
      <c r="BB131" s="165"/>
      <c r="BC131" s="165"/>
      <c r="BD131" s="165"/>
      <c r="BE131" s="165"/>
      <c r="BF131" s="165"/>
    </row>
    <row r="132" spans="1:58" ht="345" x14ac:dyDescent="0.25">
      <c r="A132" s="170" t="s">
        <v>291</v>
      </c>
      <c r="B132" s="159" t="s">
        <v>292</v>
      </c>
      <c r="C132" s="171" t="s">
        <v>293</v>
      </c>
      <c r="D132" s="172" t="s">
        <v>294</v>
      </c>
      <c r="E132" s="173" t="s">
        <v>295</v>
      </c>
      <c r="F132" s="167" t="s">
        <v>296</v>
      </c>
      <c r="G132" s="160" t="s">
        <v>97</v>
      </c>
      <c r="H132" s="160" t="s">
        <v>297</v>
      </c>
      <c r="I132" s="160" t="s">
        <v>714</v>
      </c>
      <c r="J132" s="160" t="s">
        <v>714</v>
      </c>
      <c r="K132" s="172" t="s">
        <v>299</v>
      </c>
      <c r="L132" s="160" t="s">
        <v>185</v>
      </c>
      <c r="M132" s="160" t="s">
        <v>727</v>
      </c>
      <c r="N132" s="162">
        <v>1</v>
      </c>
      <c r="O132" s="162">
        <f>Tabla1[[#This Row],[Avance Acumulado númerico o Porcentaje de la Actividad]]/Tabla1[[#This Row],[Meta 2022
 de la Actividad ó Meta anual]]</f>
        <v>0</v>
      </c>
      <c r="P132" s="174">
        <v>5.0000000000000001E-3</v>
      </c>
      <c r="Q132" s="163" t="e">
        <f>Tabla1[[#This Row],[Peso Porcentual de la Actividad en relación con la Meta ]]/Tabla1[[#This Row],[Avance Porcentual Acumulado (Indicador)]]</f>
        <v>#DIV/0!</v>
      </c>
      <c r="R132" s="160" t="s">
        <v>301</v>
      </c>
      <c r="S132" s="175"/>
      <c r="T132" s="160" t="s">
        <v>188</v>
      </c>
      <c r="U132" s="165" t="s">
        <v>256</v>
      </c>
      <c r="V132" s="165">
        <f>Tabla1[[#This Row],[Avance númerico o porcentual mes enero]]</f>
        <v>0</v>
      </c>
      <c r="W132" s="165"/>
      <c r="X132" s="165"/>
      <c r="Y132" s="165"/>
      <c r="Z132" s="176"/>
      <c r="AA132" s="176"/>
      <c r="AB132" s="176"/>
      <c r="AC132" s="166" t="s">
        <v>728</v>
      </c>
      <c r="AD132" s="166">
        <v>0</v>
      </c>
      <c r="AE132" s="166" t="s">
        <v>729</v>
      </c>
      <c r="AF132" s="165"/>
      <c r="AG132" s="165"/>
      <c r="AH132" s="165"/>
      <c r="AI132" s="165"/>
      <c r="AJ132" s="165"/>
      <c r="AK132" s="165"/>
      <c r="AL132" s="165"/>
      <c r="AM132" s="165"/>
      <c r="AN132" s="165"/>
      <c r="AO132" s="165"/>
      <c r="AP132" s="165"/>
      <c r="AQ132" s="165"/>
      <c r="AR132" s="165"/>
      <c r="AS132" s="165"/>
      <c r="AT132" s="165"/>
      <c r="AU132" s="165"/>
      <c r="AV132" s="165"/>
      <c r="AW132" s="165"/>
      <c r="AX132" s="165"/>
      <c r="AY132" s="165"/>
      <c r="AZ132" s="165"/>
      <c r="BA132" s="165"/>
      <c r="BB132" s="165"/>
      <c r="BC132" s="165"/>
      <c r="BD132" s="165"/>
      <c r="BE132" s="165"/>
      <c r="BF132" s="165"/>
    </row>
    <row r="133" spans="1:58" ht="165" x14ac:dyDescent="0.25">
      <c r="A133" s="170" t="s">
        <v>291</v>
      </c>
      <c r="B133" s="159" t="s">
        <v>292</v>
      </c>
      <c r="C133" s="171" t="s">
        <v>293</v>
      </c>
      <c r="D133" s="172" t="s">
        <v>294</v>
      </c>
      <c r="E133" s="173" t="s">
        <v>295</v>
      </c>
      <c r="F133" s="167" t="s">
        <v>296</v>
      </c>
      <c r="G133" s="160" t="s">
        <v>97</v>
      </c>
      <c r="H133" s="160" t="s">
        <v>297</v>
      </c>
      <c r="I133" s="160" t="s">
        <v>730</v>
      </c>
      <c r="J133" s="160" t="s">
        <v>730</v>
      </c>
      <c r="K133" s="172" t="s">
        <v>299</v>
      </c>
      <c r="L133" s="160" t="s">
        <v>185</v>
      </c>
      <c r="M133" s="160" t="s">
        <v>731</v>
      </c>
      <c r="N133" s="160">
        <v>1</v>
      </c>
      <c r="O133" s="162">
        <f>Tabla1[[#This Row],[Avance Acumulado númerico o Porcentaje de la Actividad]]/Tabla1[[#This Row],[Meta 2022
 de la Actividad ó Meta anual]]</f>
        <v>1</v>
      </c>
      <c r="P133" s="174">
        <v>5.0000000000000001E-3</v>
      </c>
      <c r="Q133" s="163">
        <f>Tabla1[[#This Row],[Peso Porcentual de la Actividad en relación con la Meta ]]/Tabla1[[#This Row],[Avance Porcentual Acumulado (Indicador)]]</f>
        <v>5.0000000000000001E-3</v>
      </c>
      <c r="R133" s="160" t="s">
        <v>732</v>
      </c>
      <c r="S133" s="175"/>
      <c r="T133" s="160" t="s">
        <v>195</v>
      </c>
      <c r="U133" s="165" t="s">
        <v>195</v>
      </c>
      <c r="V133" s="165">
        <f>Tabla1[[#This Row],[Avance númerico o porcentual mes enero]]</f>
        <v>1</v>
      </c>
      <c r="W133" s="165" t="s">
        <v>733</v>
      </c>
      <c r="X133" s="165">
        <v>1</v>
      </c>
      <c r="Y133" s="165" t="s">
        <v>512</v>
      </c>
      <c r="Z133" s="166" t="s">
        <v>198</v>
      </c>
      <c r="AA133" s="166">
        <v>0</v>
      </c>
      <c r="AB133" s="166" t="s">
        <v>185</v>
      </c>
      <c r="AC133" s="166" t="s">
        <v>198</v>
      </c>
      <c r="AD133" s="166">
        <v>0</v>
      </c>
      <c r="AE133" s="166" t="s">
        <v>185</v>
      </c>
      <c r="AF133" s="165"/>
      <c r="AG133" s="165"/>
      <c r="AH133" s="165"/>
      <c r="AI133" s="165"/>
      <c r="AJ133" s="165"/>
      <c r="AK133" s="165"/>
      <c r="AL133" s="165"/>
      <c r="AM133" s="165"/>
      <c r="AN133" s="165"/>
      <c r="AO133" s="165"/>
      <c r="AP133" s="165"/>
      <c r="AQ133" s="165"/>
      <c r="AR133" s="165"/>
      <c r="AS133" s="165"/>
      <c r="AT133" s="165"/>
      <c r="AU133" s="165"/>
      <c r="AV133" s="165"/>
      <c r="AW133" s="165"/>
      <c r="AX133" s="165"/>
      <c r="AY133" s="165"/>
      <c r="AZ133" s="165"/>
      <c r="BA133" s="165"/>
      <c r="BB133" s="165"/>
      <c r="BC133" s="165"/>
      <c r="BD133" s="165"/>
      <c r="BE133" s="165"/>
      <c r="BF133" s="165"/>
    </row>
    <row r="134" spans="1:58" ht="120" x14ac:dyDescent="0.25">
      <c r="A134" s="170" t="s">
        <v>291</v>
      </c>
      <c r="B134" s="159" t="s">
        <v>292</v>
      </c>
      <c r="C134" s="171" t="s">
        <v>293</v>
      </c>
      <c r="D134" s="172" t="s">
        <v>294</v>
      </c>
      <c r="E134" s="173" t="s">
        <v>295</v>
      </c>
      <c r="F134" s="167" t="s">
        <v>296</v>
      </c>
      <c r="G134" s="160" t="s">
        <v>97</v>
      </c>
      <c r="H134" s="160" t="s">
        <v>297</v>
      </c>
      <c r="I134" s="160" t="s">
        <v>730</v>
      </c>
      <c r="J134" s="160" t="s">
        <v>730</v>
      </c>
      <c r="K134" s="172" t="s">
        <v>299</v>
      </c>
      <c r="L134" s="160" t="s">
        <v>185</v>
      </c>
      <c r="M134" s="160" t="s">
        <v>734</v>
      </c>
      <c r="N134" s="160">
        <v>4</v>
      </c>
      <c r="O134" s="162">
        <f>Tabla1[[#This Row],[Avance Acumulado númerico o Porcentaje de la Actividad]]/Tabla1[[#This Row],[Meta 2022
 de la Actividad ó Meta anual]]</f>
        <v>0.25</v>
      </c>
      <c r="P134" s="174">
        <v>5.0000000000000001E-3</v>
      </c>
      <c r="Q134" s="163">
        <f>Tabla1[[#This Row],[Peso Porcentual de la Actividad en relación con la Meta ]]/Tabla1[[#This Row],[Avance Porcentual Acumulado (Indicador)]]</f>
        <v>0.02</v>
      </c>
      <c r="R134" s="160" t="s">
        <v>735</v>
      </c>
      <c r="S134" s="175"/>
      <c r="T134" s="160" t="s">
        <v>213</v>
      </c>
      <c r="U134" s="165" t="s">
        <v>201</v>
      </c>
      <c r="V134" s="165">
        <f>Tabla1[[#This Row],[Avance númerico o porcentual mes enero]]+Tabla1[[#This Row],[Avance númerico o porcentual mes marzo]]</f>
        <v>1</v>
      </c>
      <c r="W134" s="165"/>
      <c r="X134" s="165"/>
      <c r="Y134" s="165"/>
      <c r="Z134" s="176"/>
      <c r="AA134" s="176"/>
      <c r="AB134" s="176"/>
      <c r="AC134" s="160" t="s">
        <v>736</v>
      </c>
      <c r="AD134" s="166">
        <v>1</v>
      </c>
      <c r="AE134" s="202" t="s">
        <v>592</v>
      </c>
      <c r="AF134" s="165"/>
      <c r="AG134" s="165"/>
      <c r="AH134" s="165"/>
      <c r="AI134" s="165"/>
      <c r="AJ134" s="165"/>
      <c r="AK134" s="165"/>
      <c r="AL134" s="165"/>
      <c r="AM134" s="165"/>
      <c r="AN134" s="165"/>
      <c r="AO134" s="165"/>
      <c r="AP134" s="165"/>
      <c r="AQ134" s="165"/>
      <c r="AR134" s="165"/>
      <c r="AS134" s="165"/>
      <c r="AT134" s="165"/>
      <c r="AU134" s="165"/>
      <c r="AV134" s="165"/>
      <c r="AW134" s="165"/>
      <c r="AX134" s="165"/>
      <c r="AY134" s="165"/>
      <c r="AZ134" s="165"/>
      <c r="BA134" s="165"/>
      <c r="BB134" s="165"/>
      <c r="BC134" s="165"/>
      <c r="BD134" s="165"/>
      <c r="BE134" s="165"/>
      <c r="BF134" s="165"/>
    </row>
    <row r="135" spans="1:58" ht="120" x14ac:dyDescent="0.25">
      <c r="A135" s="170" t="s">
        <v>291</v>
      </c>
      <c r="B135" s="159" t="s">
        <v>292</v>
      </c>
      <c r="C135" s="171" t="s">
        <v>293</v>
      </c>
      <c r="D135" s="172" t="s">
        <v>294</v>
      </c>
      <c r="E135" s="173" t="s">
        <v>295</v>
      </c>
      <c r="F135" s="167" t="s">
        <v>296</v>
      </c>
      <c r="G135" s="160" t="s">
        <v>97</v>
      </c>
      <c r="H135" s="160" t="s">
        <v>297</v>
      </c>
      <c r="I135" s="160" t="s">
        <v>730</v>
      </c>
      <c r="J135" s="160" t="s">
        <v>730</v>
      </c>
      <c r="K135" s="172" t="s">
        <v>299</v>
      </c>
      <c r="L135" s="160" t="s">
        <v>185</v>
      </c>
      <c r="M135" s="160" t="s">
        <v>737</v>
      </c>
      <c r="N135" s="160">
        <v>1</v>
      </c>
      <c r="O135" s="162">
        <f>Tabla1[[#This Row],[Avance Acumulado númerico o Porcentaje de la Actividad]]/Tabla1[[#This Row],[Meta 2022
 de la Actividad ó Meta anual]]</f>
        <v>0</v>
      </c>
      <c r="P135" s="174">
        <v>2.5000000000000001E-3</v>
      </c>
      <c r="Q135" s="163" t="e">
        <f>Tabla1[[#This Row],[Peso Porcentual de la Actividad en relación con la Meta ]]/Tabla1[[#This Row],[Avance Porcentual Acumulado (Indicador)]]</f>
        <v>#DIV/0!</v>
      </c>
      <c r="R135" s="160" t="s">
        <v>738</v>
      </c>
      <c r="S135" s="175"/>
      <c r="T135" s="160" t="s">
        <v>195</v>
      </c>
      <c r="U135" s="165" t="s">
        <v>188</v>
      </c>
      <c r="V135" s="165">
        <f>Tabla1[[#This Row],[Avance númerico o porcentual mes enero]]</f>
        <v>0</v>
      </c>
      <c r="W135" s="165"/>
      <c r="X135" s="165"/>
      <c r="Y135" s="165"/>
      <c r="Z135" s="176"/>
      <c r="AA135" s="176"/>
      <c r="AB135" s="176"/>
      <c r="AC135" s="166"/>
      <c r="AD135" s="166"/>
      <c r="AE135" s="166"/>
      <c r="AF135" s="165"/>
      <c r="AG135" s="165"/>
      <c r="AH135" s="165"/>
      <c r="AI135" s="165"/>
      <c r="AJ135" s="165"/>
      <c r="AK135" s="165"/>
      <c r="AL135" s="165"/>
      <c r="AM135" s="165"/>
      <c r="AN135" s="165"/>
      <c r="AO135" s="165"/>
      <c r="AP135" s="165"/>
      <c r="AQ135" s="165"/>
      <c r="AR135" s="165"/>
      <c r="AS135" s="165"/>
      <c r="AT135" s="165"/>
      <c r="AU135" s="165"/>
      <c r="AV135" s="165"/>
      <c r="AW135" s="165"/>
      <c r="AX135" s="165"/>
      <c r="AY135" s="165"/>
      <c r="AZ135" s="165"/>
      <c r="BA135" s="165"/>
      <c r="BB135" s="165"/>
      <c r="BC135" s="165"/>
      <c r="BD135" s="165"/>
      <c r="BE135" s="165"/>
      <c r="BF135" s="165"/>
    </row>
    <row r="136" spans="1:58" ht="120" x14ac:dyDescent="0.25">
      <c r="A136" s="170" t="s">
        <v>291</v>
      </c>
      <c r="B136" s="159" t="s">
        <v>292</v>
      </c>
      <c r="C136" s="171" t="s">
        <v>293</v>
      </c>
      <c r="D136" s="172" t="s">
        <v>294</v>
      </c>
      <c r="E136" s="173" t="s">
        <v>295</v>
      </c>
      <c r="F136" s="167" t="s">
        <v>296</v>
      </c>
      <c r="G136" s="160" t="s">
        <v>97</v>
      </c>
      <c r="H136" s="160" t="s">
        <v>297</v>
      </c>
      <c r="I136" s="160" t="s">
        <v>730</v>
      </c>
      <c r="J136" s="160" t="s">
        <v>730</v>
      </c>
      <c r="K136" s="172" t="s">
        <v>299</v>
      </c>
      <c r="L136" s="160" t="s">
        <v>185</v>
      </c>
      <c r="M136" s="160" t="s">
        <v>739</v>
      </c>
      <c r="N136" s="162">
        <v>1</v>
      </c>
      <c r="O136" s="162">
        <f>Tabla1[[#This Row],[Avance Acumulado númerico o Porcentaje de la Actividad]]/Tabla1[[#This Row],[Meta 2022
 de la Actividad ó Meta anual]]</f>
        <v>0</v>
      </c>
      <c r="P136" s="174">
        <v>5.0000000000000001E-3</v>
      </c>
      <c r="Q136" s="163" t="e">
        <f>Tabla1[[#This Row],[Peso Porcentual de la Actividad en relación con la Meta ]]/Tabla1[[#This Row],[Avance Porcentual Acumulado (Indicador)]]</f>
        <v>#DIV/0!</v>
      </c>
      <c r="R136" s="160" t="s">
        <v>740</v>
      </c>
      <c r="S136" s="175"/>
      <c r="T136" s="160" t="s">
        <v>213</v>
      </c>
      <c r="U136" s="165" t="s">
        <v>201</v>
      </c>
      <c r="V136" s="165">
        <f>Tabla1[[#This Row],[Avance númerico o porcentual mes enero]]</f>
        <v>0</v>
      </c>
      <c r="W136" s="165"/>
      <c r="X136" s="165"/>
      <c r="Y136" s="165"/>
      <c r="Z136" s="176"/>
      <c r="AA136" s="176"/>
      <c r="AB136" s="176"/>
      <c r="AC136" s="166" t="s">
        <v>741</v>
      </c>
      <c r="AD136" s="166"/>
      <c r="AE136" s="166" t="s">
        <v>742</v>
      </c>
      <c r="AF136" s="165"/>
      <c r="AG136" s="165"/>
      <c r="AH136" s="165"/>
      <c r="AI136" s="165"/>
      <c r="AJ136" s="165"/>
      <c r="AK136" s="165"/>
      <c r="AL136" s="165"/>
      <c r="AM136" s="165"/>
      <c r="AN136" s="165"/>
      <c r="AO136" s="165"/>
      <c r="AP136" s="165"/>
      <c r="AQ136" s="165"/>
      <c r="AR136" s="165"/>
      <c r="AS136" s="165"/>
      <c r="AT136" s="165"/>
      <c r="AU136" s="165"/>
      <c r="AV136" s="165"/>
      <c r="AW136" s="165"/>
      <c r="AX136" s="165"/>
      <c r="AY136" s="165"/>
      <c r="AZ136" s="165"/>
      <c r="BA136" s="165"/>
      <c r="BB136" s="165"/>
      <c r="BC136" s="165"/>
      <c r="BD136" s="165"/>
      <c r="BE136" s="165"/>
      <c r="BF136" s="165"/>
    </row>
    <row r="137" spans="1:58" ht="120" x14ac:dyDescent="0.25">
      <c r="A137" s="170" t="s">
        <v>291</v>
      </c>
      <c r="B137" s="159" t="s">
        <v>292</v>
      </c>
      <c r="C137" s="171" t="s">
        <v>293</v>
      </c>
      <c r="D137" s="172" t="s">
        <v>294</v>
      </c>
      <c r="E137" s="173" t="s">
        <v>295</v>
      </c>
      <c r="F137" s="167" t="s">
        <v>296</v>
      </c>
      <c r="G137" s="160" t="s">
        <v>97</v>
      </c>
      <c r="H137" s="160" t="s">
        <v>297</v>
      </c>
      <c r="I137" s="160" t="s">
        <v>730</v>
      </c>
      <c r="J137" s="160" t="s">
        <v>730</v>
      </c>
      <c r="K137" s="172" t="s">
        <v>299</v>
      </c>
      <c r="L137" s="160" t="s">
        <v>185</v>
      </c>
      <c r="M137" s="160" t="s">
        <v>743</v>
      </c>
      <c r="N137" s="160">
        <v>1</v>
      </c>
      <c r="O137" s="162">
        <f>Tabla1[[#This Row],[Avance Acumulado númerico o Porcentaje de la Actividad]]/Tabla1[[#This Row],[Meta 2022
 de la Actividad ó Meta anual]]</f>
        <v>1</v>
      </c>
      <c r="P137" s="174">
        <v>2.5000000000000001E-3</v>
      </c>
      <c r="Q137" s="163">
        <f>Tabla1[[#This Row],[Peso Porcentual de la Actividad en relación con la Meta ]]/Tabla1[[#This Row],[Avance Porcentual Acumulado (Indicador)]]</f>
        <v>2.5000000000000001E-3</v>
      </c>
      <c r="R137" s="160" t="s">
        <v>744</v>
      </c>
      <c r="S137" s="175"/>
      <c r="T137" s="160" t="s">
        <v>195</v>
      </c>
      <c r="U137" s="165" t="s">
        <v>195</v>
      </c>
      <c r="V137" s="165">
        <f>Tabla1[[#This Row],[Avance númerico o porcentual mes enero]]</f>
        <v>1</v>
      </c>
      <c r="W137" s="165" t="s">
        <v>745</v>
      </c>
      <c r="X137" s="165">
        <v>1</v>
      </c>
      <c r="Y137" s="165"/>
      <c r="Z137" s="166" t="s">
        <v>198</v>
      </c>
      <c r="AA137" s="166">
        <v>0</v>
      </c>
      <c r="AB137" s="166" t="s">
        <v>185</v>
      </c>
      <c r="AC137" s="166" t="s">
        <v>198</v>
      </c>
      <c r="AD137" s="166">
        <v>0</v>
      </c>
      <c r="AE137" s="166" t="s">
        <v>185</v>
      </c>
      <c r="AF137" s="165"/>
      <c r="AG137" s="165"/>
      <c r="AH137" s="165"/>
      <c r="AI137" s="165"/>
      <c r="AJ137" s="165"/>
      <c r="AK137" s="165"/>
      <c r="AL137" s="165"/>
      <c r="AM137" s="165"/>
      <c r="AN137" s="165"/>
      <c r="AO137" s="165"/>
      <c r="AP137" s="165"/>
      <c r="AQ137" s="165"/>
      <c r="AR137" s="165"/>
      <c r="AS137" s="165"/>
      <c r="AT137" s="165"/>
      <c r="AU137" s="165"/>
      <c r="AV137" s="165"/>
      <c r="AW137" s="165"/>
      <c r="AX137" s="165"/>
      <c r="AY137" s="165"/>
      <c r="AZ137" s="165"/>
      <c r="BA137" s="165"/>
      <c r="BB137" s="165"/>
      <c r="BC137" s="165"/>
      <c r="BD137" s="165"/>
      <c r="BE137" s="165"/>
      <c r="BF137" s="165"/>
    </row>
    <row r="138" spans="1:58" ht="120" x14ac:dyDescent="0.25">
      <c r="A138" s="170" t="s">
        <v>291</v>
      </c>
      <c r="B138" s="159" t="s">
        <v>292</v>
      </c>
      <c r="C138" s="171" t="s">
        <v>293</v>
      </c>
      <c r="D138" s="172" t="s">
        <v>294</v>
      </c>
      <c r="E138" s="173" t="s">
        <v>295</v>
      </c>
      <c r="F138" s="167" t="s">
        <v>296</v>
      </c>
      <c r="G138" s="160" t="s">
        <v>97</v>
      </c>
      <c r="H138" s="160" t="s">
        <v>297</v>
      </c>
      <c r="I138" s="160" t="s">
        <v>730</v>
      </c>
      <c r="J138" s="160" t="s">
        <v>730</v>
      </c>
      <c r="K138" s="172" t="s">
        <v>299</v>
      </c>
      <c r="L138" s="160" t="s">
        <v>185</v>
      </c>
      <c r="M138" s="160" t="s">
        <v>746</v>
      </c>
      <c r="N138" s="162">
        <v>1</v>
      </c>
      <c r="O138" s="162">
        <f>Tabla1[[#This Row],[Avance Acumulado númerico o Porcentaje de la Actividad]]/Tabla1[[#This Row],[Meta 2022
 de la Actividad ó Meta anual]]</f>
        <v>0</v>
      </c>
      <c r="P138" s="174">
        <v>5.0000000000000001E-3</v>
      </c>
      <c r="Q138" s="163" t="e">
        <f>Tabla1[[#This Row],[Peso Porcentual de la Actividad en relación con la Meta ]]/Tabla1[[#This Row],[Avance Porcentual Acumulado (Indicador)]]</f>
        <v>#DIV/0!</v>
      </c>
      <c r="R138" s="160" t="s">
        <v>301</v>
      </c>
      <c r="S138" s="175"/>
      <c r="T138" s="160" t="s">
        <v>188</v>
      </c>
      <c r="U138" s="165" t="s">
        <v>256</v>
      </c>
      <c r="V138" s="165">
        <f>Tabla1[[#This Row],[Avance númerico o porcentual mes enero]]</f>
        <v>0</v>
      </c>
      <c r="W138" s="165"/>
      <c r="X138" s="165"/>
      <c r="Y138" s="165"/>
      <c r="Z138" s="176"/>
      <c r="AA138" s="176"/>
      <c r="AB138" s="176"/>
      <c r="AC138" s="166" t="s">
        <v>747</v>
      </c>
      <c r="AD138" s="166"/>
      <c r="AE138" s="160" t="s">
        <v>748</v>
      </c>
      <c r="AF138" s="165"/>
      <c r="AG138" s="165"/>
      <c r="AH138" s="165"/>
      <c r="AI138" s="165"/>
      <c r="AJ138" s="165"/>
      <c r="AK138" s="165"/>
      <c r="AL138" s="165"/>
      <c r="AM138" s="165"/>
      <c r="AN138" s="165"/>
      <c r="AO138" s="165"/>
      <c r="AP138" s="165"/>
      <c r="AQ138" s="165"/>
      <c r="AR138" s="165"/>
      <c r="AS138" s="165"/>
      <c r="AT138" s="165"/>
      <c r="AU138" s="165"/>
      <c r="AV138" s="165"/>
      <c r="AW138" s="165"/>
      <c r="AX138" s="165"/>
      <c r="AY138" s="165"/>
      <c r="AZ138" s="165"/>
      <c r="BA138" s="165"/>
      <c r="BB138" s="165"/>
      <c r="BC138" s="165"/>
      <c r="BD138" s="165"/>
      <c r="BE138" s="165"/>
      <c r="BF138" s="165"/>
    </row>
    <row r="139" spans="1:58" ht="120" x14ac:dyDescent="0.25">
      <c r="A139" s="170" t="s">
        <v>291</v>
      </c>
      <c r="B139" s="159" t="s">
        <v>292</v>
      </c>
      <c r="C139" s="171" t="s">
        <v>293</v>
      </c>
      <c r="D139" s="172" t="s">
        <v>294</v>
      </c>
      <c r="E139" s="173" t="s">
        <v>295</v>
      </c>
      <c r="F139" s="167" t="s">
        <v>296</v>
      </c>
      <c r="G139" s="160" t="s">
        <v>749</v>
      </c>
      <c r="H139" s="160" t="s">
        <v>750</v>
      </c>
      <c r="I139" s="160" t="s">
        <v>751</v>
      </c>
      <c r="J139" s="160" t="s">
        <v>751</v>
      </c>
      <c r="K139" s="159" t="s">
        <v>115</v>
      </c>
      <c r="L139" s="163">
        <v>0.01</v>
      </c>
      <c r="M139" s="160" t="s">
        <v>752</v>
      </c>
      <c r="N139" s="160">
        <v>1</v>
      </c>
      <c r="O139" s="162">
        <f>Tabla1[[#This Row],[Avance Acumulado númerico o Porcentaje de la Actividad]]/Tabla1[[#This Row],[Meta 2022
 de la Actividad ó Meta anual]]</f>
        <v>1</v>
      </c>
      <c r="P139" s="163">
        <v>0.12</v>
      </c>
      <c r="Q139" s="163">
        <f>Tabla1[[#This Row],[Peso Porcentual de la Actividad en relación con la Meta ]]/Tabla1[[#This Row],[Avance Porcentual Acumulado (Indicador)]]</f>
        <v>0.12</v>
      </c>
      <c r="R139" s="160" t="s">
        <v>753</v>
      </c>
      <c r="S139" s="201">
        <v>192700000</v>
      </c>
      <c r="T139" s="160" t="s">
        <v>195</v>
      </c>
      <c r="U139" s="165" t="s">
        <v>195</v>
      </c>
      <c r="V139" s="165">
        <f>Tabla1[[#This Row],[Avance númerico o porcentual mes enero]]+Tabla1[[#This Row],[Avance numérico o porcentual mes febrero]]</f>
        <v>1</v>
      </c>
      <c r="W139" s="165"/>
      <c r="X139" s="165"/>
      <c r="Y139" s="165"/>
      <c r="Z139" s="166" t="s">
        <v>754</v>
      </c>
      <c r="AA139" s="166">
        <v>1</v>
      </c>
      <c r="AB139" s="166" t="s">
        <v>755</v>
      </c>
      <c r="AC139" s="166" t="s">
        <v>198</v>
      </c>
      <c r="AD139" s="166">
        <v>0</v>
      </c>
      <c r="AE139" s="166"/>
      <c r="AF139" s="165"/>
      <c r="AG139" s="165"/>
      <c r="AH139" s="165"/>
      <c r="AI139" s="165"/>
      <c r="AJ139" s="165"/>
      <c r="AK139" s="165"/>
      <c r="AL139" s="165"/>
      <c r="AM139" s="165"/>
      <c r="AN139" s="165"/>
      <c r="AO139" s="165"/>
      <c r="AP139" s="165"/>
      <c r="AQ139" s="165"/>
      <c r="AR139" s="165"/>
      <c r="AS139" s="165"/>
      <c r="AT139" s="165"/>
      <c r="AU139" s="165"/>
      <c r="AV139" s="165"/>
      <c r="AW139" s="165"/>
      <c r="AX139" s="165"/>
      <c r="AY139" s="165"/>
      <c r="AZ139" s="165"/>
      <c r="BA139" s="165"/>
      <c r="BB139" s="165"/>
      <c r="BC139" s="165"/>
      <c r="BD139" s="165"/>
      <c r="BE139" s="165"/>
      <c r="BF139" s="165"/>
    </row>
    <row r="140" spans="1:58" ht="120" x14ac:dyDescent="0.25">
      <c r="A140" s="170" t="s">
        <v>291</v>
      </c>
      <c r="B140" s="159" t="s">
        <v>292</v>
      </c>
      <c r="C140" s="171" t="s">
        <v>293</v>
      </c>
      <c r="D140" s="172" t="s">
        <v>294</v>
      </c>
      <c r="E140" s="173" t="s">
        <v>295</v>
      </c>
      <c r="F140" s="167" t="s">
        <v>296</v>
      </c>
      <c r="G140" s="160" t="s">
        <v>749</v>
      </c>
      <c r="H140" s="160" t="s">
        <v>750</v>
      </c>
      <c r="I140" s="160" t="s">
        <v>751</v>
      </c>
      <c r="J140" s="160" t="s">
        <v>751</v>
      </c>
      <c r="K140" s="159" t="s">
        <v>115</v>
      </c>
      <c r="L140" s="163">
        <v>1.4999999999999999E-2</v>
      </c>
      <c r="M140" s="160" t="s">
        <v>756</v>
      </c>
      <c r="N140" s="162">
        <v>1</v>
      </c>
      <c r="O140" s="162">
        <f>Tabla1[[#This Row],[Avance Acumulado númerico o Porcentaje de la Actividad]]/Tabla1[[#This Row],[Meta 2022
 de la Actividad ó Meta anual]]</f>
        <v>0.24</v>
      </c>
      <c r="P140" s="163">
        <v>0.13</v>
      </c>
      <c r="Q140" s="163">
        <f>Tabla1[[#This Row],[Peso Porcentual de la Actividad en relación con la Meta ]]/Tabla1[[#This Row],[Avance Porcentual Acumulado (Indicador)]]</f>
        <v>0.54166666666666674</v>
      </c>
      <c r="R140" s="160" t="s">
        <v>757</v>
      </c>
      <c r="S140" s="201"/>
      <c r="T140" s="160" t="s">
        <v>188</v>
      </c>
      <c r="U140" s="165" t="s">
        <v>201</v>
      </c>
      <c r="V140" s="179">
        <f>Tabla1[[#This Row],[Avance numérico o porcentual mes febrero]]</f>
        <v>0.24</v>
      </c>
      <c r="W140" s="165"/>
      <c r="X140" s="165"/>
      <c r="Y140" s="165"/>
      <c r="Z140" s="166" t="s">
        <v>758</v>
      </c>
      <c r="AA140" s="180">
        <v>0.24</v>
      </c>
      <c r="AB140" s="166" t="s">
        <v>755</v>
      </c>
      <c r="AC140" s="176"/>
      <c r="AD140" s="212"/>
      <c r="AE140" s="176"/>
      <c r="AF140" s="165"/>
      <c r="AG140" s="165"/>
      <c r="AH140" s="165"/>
      <c r="AI140" s="165"/>
      <c r="AJ140" s="165"/>
      <c r="AK140" s="165"/>
      <c r="AL140" s="165"/>
      <c r="AM140" s="165"/>
      <c r="AN140" s="165"/>
      <c r="AO140" s="165"/>
      <c r="AP140" s="165"/>
      <c r="AQ140" s="165"/>
      <c r="AR140" s="165"/>
      <c r="AS140" s="165"/>
      <c r="AT140" s="165"/>
      <c r="AU140" s="165"/>
      <c r="AV140" s="165"/>
      <c r="AW140" s="165"/>
      <c r="AX140" s="165"/>
      <c r="AY140" s="165"/>
      <c r="AZ140" s="165"/>
      <c r="BA140" s="165"/>
      <c r="BB140" s="165"/>
      <c r="BC140" s="165"/>
      <c r="BD140" s="165"/>
      <c r="BE140" s="165"/>
      <c r="BF140" s="165"/>
    </row>
    <row r="141" spans="1:58" ht="120" x14ac:dyDescent="0.25">
      <c r="A141" s="170" t="s">
        <v>291</v>
      </c>
      <c r="B141" s="159" t="s">
        <v>292</v>
      </c>
      <c r="C141" s="171" t="s">
        <v>293</v>
      </c>
      <c r="D141" s="172" t="s">
        <v>294</v>
      </c>
      <c r="E141" s="173" t="s">
        <v>295</v>
      </c>
      <c r="F141" s="167" t="s">
        <v>296</v>
      </c>
      <c r="G141" s="160" t="s">
        <v>749</v>
      </c>
      <c r="H141" s="160" t="s">
        <v>750</v>
      </c>
      <c r="I141" s="160" t="s">
        <v>751</v>
      </c>
      <c r="J141" s="160" t="s">
        <v>751</v>
      </c>
      <c r="K141" s="159" t="s">
        <v>115</v>
      </c>
      <c r="L141" s="163">
        <v>0.01</v>
      </c>
      <c r="M141" s="160" t="s">
        <v>759</v>
      </c>
      <c r="N141" s="160">
        <v>1</v>
      </c>
      <c r="O141" s="162">
        <f>Tabla1[[#This Row],[Avance Acumulado númerico o Porcentaje de la Actividad]]/Tabla1[[#This Row],[Meta 2022
 de la Actividad ó Meta anual]]</f>
        <v>1</v>
      </c>
      <c r="P141" s="163">
        <v>0.12</v>
      </c>
      <c r="Q141" s="163">
        <f>Tabla1[[#This Row],[Peso Porcentual de la Actividad en relación con la Meta ]]/Tabla1[[#This Row],[Avance Porcentual Acumulado (Indicador)]]</f>
        <v>0.12</v>
      </c>
      <c r="R141" s="160" t="s">
        <v>760</v>
      </c>
      <c r="S141" s="201"/>
      <c r="T141" s="160" t="s">
        <v>195</v>
      </c>
      <c r="U141" s="165" t="s">
        <v>195</v>
      </c>
      <c r="V141" s="165">
        <f>Tabla1[[#This Row],[Avance númerico o porcentual mes enero]]+Tabla1[[#This Row],[Avance numérico o porcentual mes febrero]]</f>
        <v>1</v>
      </c>
      <c r="W141" s="165"/>
      <c r="X141" s="165"/>
      <c r="Y141" s="165"/>
      <c r="Z141" s="166" t="s">
        <v>761</v>
      </c>
      <c r="AA141" s="166">
        <v>1</v>
      </c>
      <c r="AB141" s="181" t="s">
        <v>755</v>
      </c>
      <c r="AC141" s="166" t="s">
        <v>198</v>
      </c>
      <c r="AD141" s="166">
        <v>0</v>
      </c>
      <c r="AE141" s="181"/>
      <c r="AF141" s="165"/>
      <c r="AG141" s="165"/>
      <c r="AH141" s="165"/>
      <c r="AI141" s="165"/>
      <c r="AJ141" s="165"/>
      <c r="AK141" s="165"/>
      <c r="AL141" s="165"/>
      <c r="AM141" s="165"/>
      <c r="AN141" s="165"/>
      <c r="AO141" s="165"/>
      <c r="AP141" s="165"/>
      <c r="AQ141" s="165"/>
      <c r="AR141" s="165"/>
      <c r="AS141" s="165"/>
      <c r="AT141" s="165"/>
      <c r="AU141" s="165"/>
      <c r="AV141" s="165"/>
      <c r="AW141" s="165"/>
      <c r="AX141" s="165"/>
      <c r="AY141" s="165"/>
      <c r="AZ141" s="165"/>
      <c r="BA141" s="165"/>
      <c r="BB141" s="165"/>
      <c r="BC141" s="165"/>
      <c r="BD141" s="165"/>
      <c r="BE141" s="165"/>
      <c r="BF141" s="165"/>
    </row>
    <row r="142" spans="1:58" ht="120" x14ac:dyDescent="0.25">
      <c r="A142" s="170" t="s">
        <v>291</v>
      </c>
      <c r="B142" s="159" t="s">
        <v>292</v>
      </c>
      <c r="C142" s="171" t="s">
        <v>293</v>
      </c>
      <c r="D142" s="172" t="s">
        <v>294</v>
      </c>
      <c r="E142" s="173" t="s">
        <v>295</v>
      </c>
      <c r="F142" s="167" t="s">
        <v>296</v>
      </c>
      <c r="G142" s="160" t="s">
        <v>749</v>
      </c>
      <c r="H142" s="160" t="s">
        <v>750</v>
      </c>
      <c r="I142" s="160" t="s">
        <v>751</v>
      </c>
      <c r="J142" s="160" t="s">
        <v>751</v>
      </c>
      <c r="K142" s="159" t="s">
        <v>115</v>
      </c>
      <c r="L142" s="163">
        <v>0.02</v>
      </c>
      <c r="M142" s="160" t="s">
        <v>762</v>
      </c>
      <c r="N142" s="162">
        <v>1</v>
      </c>
      <c r="O142" s="162">
        <f>Tabla1[[#This Row],[Avance Acumulado númerico o Porcentaje de la Actividad]]/Tabla1[[#This Row],[Meta 2022
 de la Actividad ó Meta anual]]</f>
        <v>0.2</v>
      </c>
      <c r="P142" s="163">
        <v>0.13</v>
      </c>
      <c r="Q142" s="163">
        <f>Tabla1[[#This Row],[Peso Porcentual de la Actividad en relación con la Meta ]]/Tabla1[[#This Row],[Avance Porcentual Acumulado (Indicador)]]</f>
        <v>0.65</v>
      </c>
      <c r="R142" s="160" t="s">
        <v>763</v>
      </c>
      <c r="S142" s="201"/>
      <c r="T142" s="160" t="s">
        <v>188</v>
      </c>
      <c r="U142" s="165" t="s">
        <v>201</v>
      </c>
      <c r="V142" s="179">
        <f>Tabla1[[#This Row],[Avance numérico o porcentual mes febrero]]</f>
        <v>0.2</v>
      </c>
      <c r="W142" s="165"/>
      <c r="X142" s="165"/>
      <c r="Y142" s="165"/>
      <c r="Z142" s="166" t="s">
        <v>764</v>
      </c>
      <c r="AA142" s="180">
        <v>0.2</v>
      </c>
      <c r="AB142" s="166" t="s">
        <v>765</v>
      </c>
      <c r="AC142" s="176"/>
      <c r="AD142" s="212"/>
      <c r="AE142" s="176"/>
      <c r="AF142" s="165"/>
      <c r="AG142" s="165"/>
      <c r="AH142" s="165"/>
      <c r="AI142" s="165"/>
      <c r="AJ142" s="165"/>
      <c r="AK142" s="165"/>
      <c r="AL142" s="165"/>
      <c r="AM142" s="165"/>
      <c r="AN142" s="165"/>
      <c r="AO142" s="165"/>
      <c r="AP142" s="165"/>
      <c r="AQ142" s="165"/>
      <c r="AR142" s="165"/>
      <c r="AS142" s="165"/>
      <c r="AT142" s="165"/>
      <c r="AU142" s="165"/>
      <c r="AV142" s="165"/>
      <c r="AW142" s="165"/>
      <c r="AX142" s="165"/>
      <c r="AY142" s="165"/>
      <c r="AZ142" s="165"/>
      <c r="BA142" s="165"/>
      <c r="BB142" s="165"/>
      <c r="BC142" s="165"/>
      <c r="BD142" s="165"/>
      <c r="BE142" s="165"/>
      <c r="BF142" s="165"/>
    </row>
    <row r="143" spans="1:58" ht="120" x14ac:dyDescent="0.25">
      <c r="A143" s="170" t="s">
        <v>291</v>
      </c>
      <c r="B143" s="159" t="s">
        <v>292</v>
      </c>
      <c r="C143" s="171" t="s">
        <v>293</v>
      </c>
      <c r="D143" s="172" t="s">
        <v>294</v>
      </c>
      <c r="E143" s="173" t="s">
        <v>295</v>
      </c>
      <c r="F143" s="167" t="s">
        <v>296</v>
      </c>
      <c r="G143" s="160" t="s">
        <v>749</v>
      </c>
      <c r="H143" s="160" t="s">
        <v>750</v>
      </c>
      <c r="I143" s="160" t="s">
        <v>751</v>
      </c>
      <c r="J143" s="160" t="s">
        <v>751</v>
      </c>
      <c r="K143" s="159" t="s">
        <v>115</v>
      </c>
      <c r="L143" s="163">
        <v>1.4999999999999999E-2</v>
      </c>
      <c r="M143" s="160" t="s">
        <v>766</v>
      </c>
      <c r="N143" s="160">
        <v>1</v>
      </c>
      <c r="O143" s="162">
        <f>Tabla1[[#This Row],[Avance Acumulado númerico o Porcentaje de la Actividad]]/Tabla1[[#This Row],[Meta 2022
 de la Actividad ó Meta anual]]</f>
        <v>1</v>
      </c>
      <c r="P143" s="163">
        <v>0.12</v>
      </c>
      <c r="Q143" s="163">
        <f>Tabla1[[#This Row],[Peso Porcentual de la Actividad en relación con la Meta ]]/Tabla1[[#This Row],[Avance Porcentual Acumulado (Indicador)]]</f>
        <v>0.12</v>
      </c>
      <c r="R143" s="160" t="s">
        <v>767</v>
      </c>
      <c r="S143" s="201"/>
      <c r="T143" s="160" t="s">
        <v>195</v>
      </c>
      <c r="U143" s="165" t="s">
        <v>195</v>
      </c>
      <c r="V143" s="165">
        <f>Tabla1[[#This Row],[Avance númerico o porcentual mes enero]]+Tabla1[[#This Row],[Avance numérico o porcentual mes febrero]]</f>
        <v>1</v>
      </c>
      <c r="W143" s="165"/>
      <c r="X143" s="165"/>
      <c r="Y143" s="165"/>
      <c r="Z143" s="166" t="s">
        <v>768</v>
      </c>
      <c r="AA143" s="166">
        <v>1</v>
      </c>
      <c r="AB143" s="181" t="s">
        <v>755</v>
      </c>
      <c r="AC143" s="166" t="s">
        <v>198</v>
      </c>
      <c r="AD143" s="166">
        <v>0</v>
      </c>
      <c r="AE143" s="181"/>
      <c r="AF143" s="165"/>
      <c r="AG143" s="165"/>
      <c r="AH143" s="165"/>
      <c r="AI143" s="165"/>
      <c r="AJ143" s="165"/>
      <c r="AK143" s="165"/>
      <c r="AL143" s="165"/>
      <c r="AM143" s="165"/>
      <c r="AN143" s="165"/>
      <c r="AO143" s="165"/>
      <c r="AP143" s="165"/>
      <c r="AQ143" s="165"/>
      <c r="AR143" s="165"/>
      <c r="AS143" s="165"/>
      <c r="AT143" s="165"/>
      <c r="AU143" s="165"/>
      <c r="AV143" s="165"/>
      <c r="AW143" s="165"/>
      <c r="AX143" s="165"/>
      <c r="AY143" s="165"/>
      <c r="AZ143" s="165"/>
      <c r="BA143" s="165"/>
      <c r="BB143" s="165"/>
      <c r="BC143" s="165"/>
      <c r="BD143" s="165"/>
      <c r="BE143" s="165"/>
      <c r="BF143" s="165"/>
    </row>
    <row r="144" spans="1:58" ht="135" x14ac:dyDescent="0.25">
      <c r="A144" s="170" t="s">
        <v>291</v>
      </c>
      <c r="B144" s="159" t="s">
        <v>292</v>
      </c>
      <c r="C144" s="171" t="s">
        <v>293</v>
      </c>
      <c r="D144" s="172" t="s">
        <v>294</v>
      </c>
      <c r="E144" s="173" t="s">
        <v>295</v>
      </c>
      <c r="F144" s="167" t="s">
        <v>296</v>
      </c>
      <c r="G144" s="160" t="s">
        <v>749</v>
      </c>
      <c r="H144" s="160" t="s">
        <v>750</v>
      </c>
      <c r="I144" s="160" t="s">
        <v>751</v>
      </c>
      <c r="J144" s="160" t="s">
        <v>751</v>
      </c>
      <c r="K144" s="159" t="s">
        <v>115</v>
      </c>
      <c r="L144" s="163">
        <v>0.02</v>
      </c>
      <c r="M144" s="160" t="s">
        <v>769</v>
      </c>
      <c r="N144" s="162">
        <v>1</v>
      </c>
      <c r="O144" s="162">
        <f>Tabla1[[#This Row],[Avance Acumulado númerico o Porcentaje de la Actividad]]/Tabla1[[#This Row],[Meta 2022
 de la Actividad ó Meta anual]]</f>
        <v>0</v>
      </c>
      <c r="P144" s="163">
        <v>0.13</v>
      </c>
      <c r="Q144" s="163" t="e">
        <f>Tabla1[[#This Row],[Peso Porcentual de la Actividad en relación con la Meta ]]/Tabla1[[#This Row],[Avance Porcentual Acumulado (Indicador)]]</f>
        <v>#DIV/0!</v>
      </c>
      <c r="R144" s="160" t="s">
        <v>770</v>
      </c>
      <c r="S144" s="201"/>
      <c r="T144" s="160" t="s">
        <v>188</v>
      </c>
      <c r="U144" s="165" t="s">
        <v>201</v>
      </c>
      <c r="V144" s="165">
        <f>Tabla1[[#This Row],[Avance númerico o porcentual mes enero]]</f>
        <v>0</v>
      </c>
      <c r="W144" s="165"/>
      <c r="X144" s="165"/>
      <c r="Y144" s="165"/>
      <c r="Z144" s="166" t="s">
        <v>771</v>
      </c>
      <c r="AA144" s="180">
        <v>0.45</v>
      </c>
      <c r="AB144" s="166" t="s">
        <v>772</v>
      </c>
      <c r="AC144" s="176"/>
      <c r="AD144" s="212"/>
      <c r="AE144" s="176"/>
      <c r="AF144" s="165"/>
      <c r="AG144" s="165"/>
      <c r="AH144" s="165"/>
      <c r="AI144" s="165"/>
      <c r="AJ144" s="165"/>
      <c r="AK144" s="165"/>
      <c r="AL144" s="165"/>
      <c r="AM144" s="165"/>
      <c r="AN144" s="165"/>
      <c r="AO144" s="165"/>
      <c r="AP144" s="165"/>
      <c r="AQ144" s="165"/>
      <c r="AR144" s="165"/>
      <c r="AS144" s="165"/>
      <c r="AT144" s="165"/>
      <c r="AU144" s="165"/>
      <c r="AV144" s="165"/>
      <c r="AW144" s="165"/>
      <c r="AX144" s="165"/>
      <c r="AY144" s="165"/>
      <c r="AZ144" s="165"/>
      <c r="BA144" s="165"/>
      <c r="BB144" s="165"/>
      <c r="BC144" s="165"/>
      <c r="BD144" s="165"/>
      <c r="BE144" s="165"/>
      <c r="BF144" s="165"/>
    </row>
    <row r="145" spans="1:58" ht="120" x14ac:dyDescent="0.25">
      <c r="A145" s="170" t="s">
        <v>291</v>
      </c>
      <c r="B145" s="159" t="s">
        <v>292</v>
      </c>
      <c r="C145" s="171" t="s">
        <v>293</v>
      </c>
      <c r="D145" s="172" t="s">
        <v>294</v>
      </c>
      <c r="E145" s="173" t="s">
        <v>295</v>
      </c>
      <c r="F145" s="167" t="s">
        <v>296</v>
      </c>
      <c r="G145" s="160" t="s">
        <v>749</v>
      </c>
      <c r="H145" s="160" t="s">
        <v>750</v>
      </c>
      <c r="I145" s="160" t="s">
        <v>751</v>
      </c>
      <c r="J145" s="160" t="s">
        <v>751</v>
      </c>
      <c r="K145" s="159" t="s">
        <v>115</v>
      </c>
      <c r="L145" s="163">
        <v>1.4999999999999999E-2</v>
      </c>
      <c r="M145" s="160" t="s">
        <v>773</v>
      </c>
      <c r="N145" s="160">
        <v>1</v>
      </c>
      <c r="O145" s="162">
        <f>Tabla1[[#This Row],[Avance Acumulado númerico o Porcentaje de la Actividad]]/Tabla1[[#This Row],[Meta 2022
 de la Actividad ó Meta anual]]</f>
        <v>1</v>
      </c>
      <c r="P145" s="163">
        <v>0.12</v>
      </c>
      <c r="Q145" s="163">
        <f>Tabla1[[#This Row],[Peso Porcentual de la Actividad en relación con la Meta ]]/Tabla1[[#This Row],[Avance Porcentual Acumulado (Indicador)]]</f>
        <v>0.12</v>
      </c>
      <c r="R145" s="160" t="s">
        <v>774</v>
      </c>
      <c r="S145" s="201"/>
      <c r="T145" s="160" t="s">
        <v>195</v>
      </c>
      <c r="U145" s="165" t="s">
        <v>195</v>
      </c>
      <c r="V145" s="165">
        <f>Tabla1[[#This Row],[Avance númerico o porcentual mes enero]]+Tabla1[[#This Row],[Avance numérico o porcentual mes febrero]]</f>
        <v>1</v>
      </c>
      <c r="W145" s="165"/>
      <c r="X145" s="165"/>
      <c r="Y145" s="165"/>
      <c r="Z145" s="166" t="s">
        <v>768</v>
      </c>
      <c r="AA145" s="166">
        <v>1</v>
      </c>
      <c r="AB145" s="181" t="s">
        <v>755</v>
      </c>
      <c r="AC145" s="166" t="s">
        <v>198</v>
      </c>
      <c r="AD145" s="166">
        <v>0</v>
      </c>
      <c r="AE145" s="181"/>
      <c r="AF145" s="165"/>
      <c r="AG145" s="165"/>
      <c r="AH145" s="165"/>
      <c r="AI145" s="165"/>
      <c r="AJ145" s="165"/>
      <c r="AK145" s="165"/>
      <c r="AL145" s="165"/>
      <c r="AM145" s="165"/>
      <c r="AN145" s="165"/>
      <c r="AO145" s="165"/>
      <c r="AP145" s="165"/>
      <c r="AQ145" s="165"/>
      <c r="AR145" s="165"/>
      <c r="AS145" s="165"/>
      <c r="AT145" s="165"/>
      <c r="AU145" s="165"/>
      <c r="AV145" s="165"/>
      <c r="AW145" s="165"/>
      <c r="AX145" s="165"/>
      <c r="AY145" s="165"/>
      <c r="AZ145" s="165"/>
      <c r="BA145" s="165"/>
      <c r="BB145" s="165"/>
      <c r="BC145" s="165"/>
      <c r="BD145" s="165"/>
      <c r="BE145" s="165"/>
      <c r="BF145" s="165"/>
    </row>
    <row r="146" spans="1:58" ht="195" x14ac:dyDescent="0.25">
      <c r="A146" s="170" t="s">
        <v>291</v>
      </c>
      <c r="B146" s="159" t="s">
        <v>292</v>
      </c>
      <c r="C146" s="171" t="s">
        <v>293</v>
      </c>
      <c r="D146" s="172" t="s">
        <v>294</v>
      </c>
      <c r="E146" s="173" t="s">
        <v>295</v>
      </c>
      <c r="F146" s="167" t="s">
        <v>296</v>
      </c>
      <c r="G146" s="160" t="s">
        <v>749</v>
      </c>
      <c r="H146" s="160" t="s">
        <v>750</v>
      </c>
      <c r="I146" s="160" t="s">
        <v>751</v>
      </c>
      <c r="J146" s="160" t="s">
        <v>751</v>
      </c>
      <c r="K146" s="159" t="s">
        <v>115</v>
      </c>
      <c r="L146" s="163">
        <v>0.02</v>
      </c>
      <c r="M146" s="160" t="s">
        <v>775</v>
      </c>
      <c r="N146" s="162">
        <v>1</v>
      </c>
      <c r="O146" s="162">
        <f>Tabla1[[#This Row],[Avance Acumulado númerico o Porcentaje de la Actividad]]/Tabla1[[#This Row],[Meta 2022
 de la Actividad ó Meta anual]]</f>
        <v>0.25</v>
      </c>
      <c r="P146" s="163">
        <v>0.13</v>
      </c>
      <c r="Q146" s="163">
        <f>Tabla1[[#This Row],[Peso Porcentual de la Actividad en relación con la Meta ]]/Tabla1[[#This Row],[Avance Porcentual Acumulado (Indicador)]]</f>
        <v>0.52</v>
      </c>
      <c r="R146" s="160" t="s">
        <v>776</v>
      </c>
      <c r="S146" s="201"/>
      <c r="T146" s="160" t="s">
        <v>188</v>
      </c>
      <c r="U146" s="165" t="s">
        <v>201</v>
      </c>
      <c r="V146" s="179">
        <f>Tabla1[[#This Row],[Avance numérico o porcentual mes febrero]]</f>
        <v>0.25</v>
      </c>
      <c r="W146" s="165"/>
      <c r="X146" s="165"/>
      <c r="Y146" s="165"/>
      <c r="Z146" s="166" t="s">
        <v>777</v>
      </c>
      <c r="AA146" s="180">
        <v>0.25</v>
      </c>
      <c r="AB146" s="166" t="s">
        <v>778</v>
      </c>
      <c r="AC146" s="176"/>
      <c r="AD146" s="212"/>
      <c r="AE146" s="176"/>
      <c r="AF146" s="165"/>
      <c r="AG146" s="165"/>
      <c r="AH146" s="165"/>
      <c r="AI146" s="165"/>
      <c r="AJ146" s="165"/>
      <c r="AK146" s="165"/>
      <c r="AL146" s="165"/>
      <c r="AM146" s="165"/>
      <c r="AN146" s="165"/>
      <c r="AO146" s="165"/>
      <c r="AP146" s="165"/>
      <c r="AQ146" s="165"/>
      <c r="AR146" s="165"/>
      <c r="AS146" s="165"/>
      <c r="AT146" s="165"/>
      <c r="AU146" s="165"/>
      <c r="AV146" s="165"/>
      <c r="AW146" s="165"/>
      <c r="AX146" s="165"/>
      <c r="AY146" s="165"/>
      <c r="AZ146" s="165"/>
      <c r="BA146" s="165"/>
      <c r="BB146" s="165"/>
      <c r="BC146" s="165"/>
      <c r="BD146" s="165"/>
      <c r="BE146" s="165"/>
      <c r="BF146" s="165"/>
    </row>
    <row r="147" spans="1:58" ht="120" x14ac:dyDescent="0.25">
      <c r="A147" s="170" t="s">
        <v>291</v>
      </c>
      <c r="B147" s="159" t="s">
        <v>292</v>
      </c>
      <c r="C147" s="171" t="s">
        <v>293</v>
      </c>
      <c r="D147" s="172" t="s">
        <v>294</v>
      </c>
      <c r="E147" s="173" t="s">
        <v>295</v>
      </c>
      <c r="F147" s="167" t="s">
        <v>296</v>
      </c>
      <c r="G147" s="160" t="s">
        <v>97</v>
      </c>
      <c r="H147" s="160" t="s">
        <v>297</v>
      </c>
      <c r="I147" s="160" t="s">
        <v>751</v>
      </c>
      <c r="J147" s="160" t="s">
        <v>751</v>
      </c>
      <c r="K147" s="172" t="s">
        <v>299</v>
      </c>
      <c r="L147" s="160"/>
      <c r="M147" s="160" t="s">
        <v>779</v>
      </c>
      <c r="N147" s="162">
        <v>1</v>
      </c>
      <c r="O147" s="162">
        <f>Tabla1[[#This Row],[Avance Acumulado númerico o Porcentaje de la Actividad]]/Tabla1[[#This Row],[Meta 2022
 de la Actividad ó Meta anual]]</f>
        <v>0.1</v>
      </c>
      <c r="P147" s="163">
        <v>5.0000000000000001E-3</v>
      </c>
      <c r="Q147" s="163">
        <f>Tabla1[[#This Row],[Peso Porcentual de la Actividad en relación con la Meta ]]/Tabla1[[#This Row],[Avance Porcentual Acumulado (Indicador)]]</f>
        <v>4.9999999999999996E-2</v>
      </c>
      <c r="R147" s="160" t="s">
        <v>301</v>
      </c>
      <c r="S147" s="201"/>
      <c r="T147" s="160" t="s">
        <v>188</v>
      </c>
      <c r="U147" s="165" t="s">
        <v>256</v>
      </c>
      <c r="V147" s="179">
        <f>Tabla1[[#This Row],[Avance numérico o porcentual mes febrero]]</f>
        <v>0.1</v>
      </c>
      <c r="W147" s="165"/>
      <c r="X147" s="165"/>
      <c r="Y147" s="165"/>
      <c r="Z147" s="166" t="s">
        <v>780</v>
      </c>
      <c r="AA147" s="180">
        <v>0.1</v>
      </c>
      <c r="AB147" s="166" t="s">
        <v>781</v>
      </c>
      <c r="AC147" s="176"/>
      <c r="AD147" s="212"/>
      <c r="AE147" s="176"/>
      <c r="AF147" s="165"/>
      <c r="AG147" s="165"/>
      <c r="AH147" s="165"/>
      <c r="AI147" s="165"/>
      <c r="AJ147" s="165"/>
      <c r="AK147" s="165"/>
      <c r="AL147" s="165"/>
      <c r="AM147" s="165"/>
      <c r="AN147" s="165"/>
      <c r="AO147" s="165"/>
      <c r="AP147" s="165"/>
      <c r="AQ147" s="165"/>
      <c r="AR147" s="165"/>
      <c r="AS147" s="165"/>
      <c r="AT147" s="165"/>
      <c r="AU147" s="165"/>
      <c r="AV147" s="165"/>
      <c r="AW147" s="165"/>
      <c r="AX147" s="165"/>
      <c r="AY147" s="165"/>
      <c r="AZ147" s="165"/>
      <c r="BA147" s="165"/>
      <c r="BB147" s="165"/>
      <c r="BC147" s="165"/>
      <c r="BD147" s="165"/>
      <c r="BE147" s="165"/>
      <c r="BF147" s="165"/>
    </row>
    <row r="148" spans="1:58" ht="120" x14ac:dyDescent="0.25">
      <c r="A148" s="170" t="s">
        <v>291</v>
      </c>
      <c r="B148" s="159" t="s">
        <v>292</v>
      </c>
      <c r="C148" s="171" t="s">
        <v>293</v>
      </c>
      <c r="D148" s="172" t="s">
        <v>294</v>
      </c>
      <c r="E148" s="173" t="s">
        <v>295</v>
      </c>
      <c r="F148" s="167" t="s">
        <v>296</v>
      </c>
      <c r="G148" s="160" t="s">
        <v>749</v>
      </c>
      <c r="H148" s="160" t="s">
        <v>750</v>
      </c>
      <c r="I148" s="160" t="s">
        <v>751</v>
      </c>
      <c r="J148" s="160" t="s">
        <v>751</v>
      </c>
      <c r="K148" s="159" t="s">
        <v>115</v>
      </c>
      <c r="L148" s="160"/>
      <c r="M148" s="160" t="s">
        <v>782</v>
      </c>
      <c r="N148" s="160">
        <v>1</v>
      </c>
      <c r="O148" s="162">
        <f>Tabla1[[#This Row],[Avance Acumulado númerico o Porcentaje de la Actividad]]/Tabla1[[#This Row],[Meta 2022
 de la Actividad ó Meta anual]]</f>
        <v>0</v>
      </c>
      <c r="P148" s="163">
        <v>1.4999999999999999E-2</v>
      </c>
      <c r="Q148" s="163" t="e">
        <f>Tabla1[[#This Row],[Peso Porcentual de la Actividad en relación con la Meta ]]/Tabla1[[#This Row],[Avance Porcentual Acumulado (Indicador)]]</f>
        <v>#DIV/0!</v>
      </c>
      <c r="R148" s="160" t="s">
        <v>569</v>
      </c>
      <c r="S148" s="201"/>
      <c r="T148" s="160" t="s">
        <v>208</v>
      </c>
      <c r="U148" s="165" t="s">
        <v>201</v>
      </c>
      <c r="V148" s="165">
        <f>Tabla1[[#This Row],[Avance númerico o porcentual mes enero]]</f>
        <v>0</v>
      </c>
      <c r="W148" s="165"/>
      <c r="X148" s="165"/>
      <c r="Y148" s="165"/>
      <c r="Z148" s="166" t="s">
        <v>185</v>
      </c>
      <c r="AA148" s="166">
        <v>0</v>
      </c>
      <c r="AB148" s="166"/>
      <c r="AC148" s="176"/>
      <c r="AD148" s="176"/>
      <c r="AE148" s="176"/>
      <c r="AF148" s="165"/>
      <c r="AG148" s="165"/>
      <c r="AH148" s="165"/>
      <c r="AI148" s="165"/>
      <c r="AJ148" s="165"/>
      <c r="AK148" s="165"/>
      <c r="AL148" s="165"/>
      <c r="AM148" s="165"/>
      <c r="AN148" s="165"/>
      <c r="AO148" s="165"/>
      <c r="AP148" s="165"/>
      <c r="AQ148" s="165"/>
      <c r="AR148" s="165"/>
      <c r="AS148" s="165"/>
      <c r="AT148" s="165"/>
      <c r="AU148" s="165"/>
      <c r="AV148" s="165"/>
      <c r="AW148" s="165"/>
      <c r="AX148" s="165"/>
      <c r="AY148" s="165"/>
      <c r="AZ148" s="165"/>
      <c r="BA148" s="165"/>
      <c r="BB148" s="165"/>
      <c r="BC148" s="165"/>
      <c r="BD148" s="165"/>
      <c r="BE148" s="165"/>
      <c r="BF148" s="165"/>
    </row>
    <row r="149" spans="1:58" ht="120" x14ac:dyDescent="0.25">
      <c r="A149" s="170" t="s">
        <v>291</v>
      </c>
      <c r="B149" s="159" t="s">
        <v>292</v>
      </c>
      <c r="C149" s="171" t="s">
        <v>293</v>
      </c>
      <c r="D149" s="172" t="s">
        <v>294</v>
      </c>
      <c r="E149" s="173" t="s">
        <v>295</v>
      </c>
      <c r="F149" s="167" t="s">
        <v>296</v>
      </c>
      <c r="G149" s="160" t="s">
        <v>749</v>
      </c>
      <c r="H149" s="160" t="s">
        <v>750</v>
      </c>
      <c r="I149" s="160" t="s">
        <v>751</v>
      </c>
      <c r="J149" s="160" t="s">
        <v>751</v>
      </c>
      <c r="K149" s="160" t="s">
        <v>116</v>
      </c>
      <c r="L149" s="163">
        <v>2.5000000000000001E-2</v>
      </c>
      <c r="M149" s="160" t="s">
        <v>783</v>
      </c>
      <c r="N149" s="160">
        <v>1</v>
      </c>
      <c r="O149" s="162">
        <f>Tabla1[[#This Row],[Avance Acumulado númerico o Porcentaje de la Actividad]]/Tabla1[[#This Row],[Meta 2022
 de la Actividad ó Meta anual]]</f>
        <v>0</v>
      </c>
      <c r="P149" s="163">
        <v>0.2</v>
      </c>
      <c r="Q149" s="163" t="e">
        <f>Tabla1[[#This Row],[Peso Porcentual de la Actividad en relación con la Meta ]]/Tabla1[[#This Row],[Avance Porcentual Acumulado (Indicador)]]</f>
        <v>#DIV/0!</v>
      </c>
      <c r="R149" s="160" t="s">
        <v>784</v>
      </c>
      <c r="S149" s="191">
        <v>162383278</v>
      </c>
      <c r="T149" s="160" t="s">
        <v>195</v>
      </c>
      <c r="U149" s="165" t="s">
        <v>201</v>
      </c>
      <c r="V149" s="165">
        <f>Tabla1[[#This Row],[Avance númerico o porcentual mes enero]]</f>
        <v>0</v>
      </c>
      <c r="W149" s="165"/>
      <c r="X149" s="165"/>
      <c r="Y149" s="165"/>
      <c r="Z149" s="166" t="s">
        <v>185</v>
      </c>
      <c r="AA149" s="166">
        <v>0</v>
      </c>
      <c r="AB149" s="166"/>
      <c r="AC149" s="176"/>
      <c r="AD149" s="176"/>
      <c r="AE149" s="176"/>
      <c r="AF149" s="165"/>
      <c r="AG149" s="165"/>
      <c r="AH149" s="165"/>
      <c r="AI149" s="165"/>
      <c r="AJ149" s="165"/>
      <c r="AK149" s="165"/>
      <c r="AL149" s="165"/>
      <c r="AM149" s="165"/>
      <c r="AN149" s="165"/>
      <c r="AO149" s="165"/>
      <c r="AP149" s="165"/>
      <c r="AQ149" s="165"/>
      <c r="AR149" s="165"/>
      <c r="AS149" s="165"/>
      <c r="AT149" s="165"/>
      <c r="AU149" s="165"/>
      <c r="AV149" s="165"/>
      <c r="AW149" s="165"/>
      <c r="AX149" s="165"/>
      <c r="AY149" s="165"/>
      <c r="AZ149" s="165"/>
      <c r="BA149" s="165"/>
      <c r="BB149" s="165"/>
      <c r="BC149" s="165"/>
      <c r="BD149" s="165"/>
      <c r="BE149" s="165"/>
      <c r="BF149" s="165"/>
    </row>
    <row r="150" spans="1:58" ht="120" x14ac:dyDescent="0.25">
      <c r="A150" s="170" t="s">
        <v>291</v>
      </c>
      <c r="B150" s="159" t="s">
        <v>292</v>
      </c>
      <c r="C150" s="171" t="s">
        <v>293</v>
      </c>
      <c r="D150" s="172" t="s">
        <v>294</v>
      </c>
      <c r="E150" s="173" t="s">
        <v>295</v>
      </c>
      <c r="F150" s="167" t="s">
        <v>296</v>
      </c>
      <c r="G150" s="160" t="s">
        <v>749</v>
      </c>
      <c r="H150" s="160" t="s">
        <v>750</v>
      </c>
      <c r="I150" s="160" t="s">
        <v>751</v>
      </c>
      <c r="J150" s="160" t="s">
        <v>751</v>
      </c>
      <c r="K150" s="160" t="s">
        <v>116</v>
      </c>
      <c r="L150" s="163">
        <v>0.02</v>
      </c>
      <c r="M150" s="160" t="s">
        <v>785</v>
      </c>
      <c r="N150" s="160">
        <v>1</v>
      </c>
      <c r="O150" s="162">
        <f>Tabla1[[#This Row],[Avance Acumulado númerico o Porcentaje de la Actividad]]/Tabla1[[#This Row],[Meta 2022
 de la Actividad ó Meta anual]]</f>
        <v>0</v>
      </c>
      <c r="P150" s="163">
        <v>0.2</v>
      </c>
      <c r="Q150" s="163" t="e">
        <f>Tabla1[[#This Row],[Peso Porcentual de la Actividad en relación con la Meta ]]/Tabla1[[#This Row],[Avance Porcentual Acumulado (Indicador)]]</f>
        <v>#DIV/0!</v>
      </c>
      <c r="R150" s="160" t="s">
        <v>786</v>
      </c>
      <c r="S150" s="191"/>
      <c r="T150" s="160" t="s">
        <v>195</v>
      </c>
      <c r="U150" s="165" t="s">
        <v>188</v>
      </c>
      <c r="V150" s="165">
        <f>Tabla1[[#This Row],[Avance númerico o porcentual mes enero]]</f>
        <v>0</v>
      </c>
      <c r="W150" s="165"/>
      <c r="X150" s="165"/>
      <c r="Y150" s="165"/>
      <c r="Z150" s="166" t="s">
        <v>787</v>
      </c>
      <c r="AA150" s="166">
        <v>0</v>
      </c>
      <c r="AB150" s="166" t="s">
        <v>788</v>
      </c>
      <c r="AC150" s="176"/>
      <c r="AD150" s="176"/>
      <c r="AE150" s="176"/>
      <c r="AF150" s="165"/>
      <c r="AG150" s="165"/>
      <c r="AH150" s="165"/>
      <c r="AI150" s="165"/>
      <c r="AJ150" s="165"/>
      <c r="AK150" s="165"/>
      <c r="AL150" s="165"/>
      <c r="AM150" s="165"/>
      <c r="AN150" s="165"/>
      <c r="AO150" s="165"/>
      <c r="AP150" s="165"/>
      <c r="AQ150" s="165"/>
      <c r="AR150" s="165"/>
      <c r="AS150" s="165"/>
      <c r="AT150" s="165"/>
      <c r="AU150" s="165"/>
      <c r="AV150" s="165"/>
      <c r="AW150" s="165"/>
      <c r="AX150" s="165"/>
      <c r="AY150" s="165"/>
      <c r="AZ150" s="165"/>
      <c r="BA150" s="165"/>
      <c r="BB150" s="165"/>
      <c r="BC150" s="165"/>
      <c r="BD150" s="165"/>
      <c r="BE150" s="165"/>
      <c r="BF150" s="165"/>
    </row>
    <row r="151" spans="1:58" ht="120" x14ac:dyDescent="0.25">
      <c r="A151" s="170" t="s">
        <v>291</v>
      </c>
      <c r="B151" s="159" t="s">
        <v>292</v>
      </c>
      <c r="C151" s="171" t="s">
        <v>293</v>
      </c>
      <c r="D151" s="172" t="s">
        <v>294</v>
      </c>
      <c r="E151" s="173" t="s">
        <v>295</v>
      </c>
      <c r="F151" s="167" t="s">
        <v>296</v>
      </c>
      <c r="G151" s="160" t="s">
        <v>749</v>
      </c>
      <c r="H151" s="160" t="s">
        <v>750</v>
      </c>
      <c r="I151" s="160" t="s">
        <v>751</v>
      </c>
      <c r="J151" s="160" t="s">
        <v>751</v>
      </c>
      <c r="K151" s="160" t="s">
        <v>116</v>
      </c>
      <c r="L151" s="163">
        <v>0.03</v>
      </c>
      <c r="M151" s="160" t="s">
        <v>789</v>
      </c>
      <c r="N151" s="160">
        <v>1</v>
      </c>
      <c r="O151" s="162">
        <f>Tabla1[[#This Row],[Avance Acumulado númerico o Porcentaje de la Actividad]]/Tabla1[[#This Row],[Meta 2022
 de la Actividad ó Meta anual]]</f>
        <v>1</v>
      </c>
      <c r="P151" s="163">
        <v>0.2</v>
      </c>
      <c r="Q151" s="163">
        <f>Tabla1[[#This Row],[Peso Porcentual de la Actividad en relación con la Meta ]]/Tabla1[[#This Row],[Avance Porcentual Acumulado (Indicador)]]</f>
        <v>0.2</v>
      </c>
      <c r="R151" s="160" t="s">
        <v>790</v>
      </c>
      <c r="S151" s="191"/>
      <c r="T151" s="160" t="s">
        <v>195</v>
      </c>
      <c r="U151" s="165" t="s">
        <v>195</v>
      </c>
      <c r="V151" s="165">
        <f>Tabla1[[#This Row],[Avance númerico o porcentual mes enero]]+Tabla1[[#This Row],[Avance numérico o porcentual mes febrero]]</f>
        <v>1</v>
      </c>
      <c r="W151" s="165"/>
      <c r="X151" s="165"/>
      <c r="Y151" s="165"/>
      <c r="Z151" s="166" t="s">
        <v>761</v>
      </c>
      <c r="AA151" s="166">
        <v>1</v>
      </c>
      <c r="AB151" s="166" t="s">
        <v>755</v>
      </c>
      <c r="AC151" s="166" t="s">
        <v>198</v>
      </c>
      <c r="AD151" s="166">
        <v>0</v>
      </c>
      <c r="AE151" s="166"/>
      <c r="AF151" s="165"/>
      <c r="AG151" s="165"/>
      <c r="AH151" s="165"/>
      <c r="AI151" s="165"/>
      <c r="AJ151" s="165"/>
      <c r="AK151" s="165"/>
      <c r="AL151" s="165"/>
      <c r="AM151" s="165"/>
      <c r="AN151" s="165"/>
      <c r="AO151" s="165"/>
      <c r="AP151" s="165"/>
      <c r="AQ151" s="165"/>
      <c r="AR151" s="165"/>
      <c r="AS151" s="165"/>
      <c r="AT151" s="165"/>
      <c r="AU151" s="165"/>
      <c r="AV151" s="165"/>
      <c r="AW151" s="165"/>
      <c r="AX151" s="165"/>
      <c r="AY151" s="165"/>
      <c r="AZ151" s="165"/>
      <c r="BA151" s="165"/>
      <c r="BB151" s="165"/>
      <c r="BC151" s="165"/>
      <c r="BD151" s="165"/>
      <c r="BE151" s="165"/>
      <c r="BF151" s="165"/>
    </row>
    <row r="152" spans="1:58" ht="165" x14ac:dyDescent="0.25">
      <c r="A152" s="170" t="s">
        <v>291</v>
      </c>
      <c r="B152" s="159" t="s">
        <v>292</v>
      </c>
      <c r="C152" s="171" t="s">
        <v>293</v>
      </c>
      <c r="D152" s="172" t="s">
        <v>294</v>
      </c>
      <c r="E152" s="173" t="s">
        <v>295</v>
      </c>
      <c r="F152" s="167" t="s">
        <v>296</v>
      </c>
      <c r="G152" s="160" t="s">
        <v>749</v>
      </c>
      <c r="H152" s="160" t="s">
        <v>750</v>
      </c>
      <c r="I152" s="160" t="s">
        <v>751</v>
      </c>
      <c r="J152" s="160" t="s">
        <v>751</v>
      </c>
      <c r="K152" s="160" t="s">
        <v>116</v>
      </c>
      <c r="L152" s="163">
        <v>0.03</v>
      </c>
      <c r="M152" s="160" t="s">
        <v>791</v>
      </c>
      <c r="N152" s="160">
        <v>1</v>
      </c>
      <c r="O152" s="162">
        <f>Tabla1[[#This Row],[Avance Acumulado númerico o Porcentaje de la Actividad]]/Tabla1[[#This Row],[Meta 2022
 de la Actividad ó Meta anual]]</f>
        <v>0.3</v>
      </c>
      <c r="P152" s="163">
        <v>0.2</v>
      </c>
      <c r="Q152" s="163">
        <f>Tabla1[[#This Row],[Peso Porcentual de la Actividad en relación con la Meta ]]/Tabla1[[#This Row],[Avance Porcentual Acumulado (Indicador)]]</f>
        <v>0.66666666666666674</v>
      </c>
      <c r="R152" s="160" t="s">
        <v>792</v>
      </c>
      <c r="S152" s="191"/>
      <c r="T152" s="160" t="s">
        <v>188</v>
      </c>
      <c r="U152" s="165" t="s">
        <v>201</v>
      </c>
      <c r="V152" s="179">
        <f>Tabla1[[#This Row],[Avance numérico o porcentual mes febrero]]</f>
        <v>0.3</v>
      </c>
      <c r="W152" s="165"/>
      <c r="X152" s="165"/>
      <c r="Y152" s="165"/>
      <c r="Z152" s="166" t="s">
        <v>793</v>
      </c>
      <c r="AA152" s="180">
        <v>0.3</v>
      </c>
      <c r="AB152" s="166" t="s">
        <v>794</v>
      </c>
      <c r="AC152" s="176"/>
      <c r="AD152" s="212"/>
      <c r="AE152" s="176"/>
      <c r="AF152" s="165"/>
      <c r="AG152" s="165"/>
      <c r="AH152" s="165"/>
      <c r="AI152" s="165"/>
      <c r="AJ152" s="165"/>
      <c r="AK152" s="165"/>
      <c r="AL152" s="165"/>
      <c r="AM152" s="165"/>
      <c r="AN152" s="165"/>
      <c r="AO152" s="165"/>
      <c r="AP152" s="165"/>
      <c r="AQ152" s="165"/>
      <c r="AR152" s="165"/>
      <c r="AS152" s="165"/>
      <c r="AT152" s="165"/>
      <c r="AU152" s="165"/>
      <c r="AV152" s="165"/>
      <c r="AW152" s="165"/>
      <c r="AX152" s="165"/>
      <c r="AY152" s="165"/>
      <c r="AZ152" s="165"/>
      <c r="BA152" s="165"/>
      <c r="BB152" s="165"/>
      <c r="BC152" s="165"/>
      <c r="BD152" s="165"/>
      <c r="BE152" s="165"/>
      <c r="BF152" s="165"/>
    </row>
    <row r="153" spans="1:58" ht="120" x14ac:dyDescent="0.25">
      <c r="A153" s="213" t="s">
        <v>291</v>
      </c>
      <c r="B153" s="214" t="s">
        <v>292</v>
      </c>
      <c r="C153" s="215" t="s">
        <v>293</v>
      </c>
      <c r="D153" s="216" t="s">
        <v>294</v>
      </c>
      <c r="E153" s="217" t="s">
        <v>295</v>
      </c>
      <c r="F153" s="218" t="s">
        <v>296</v>
      </c>
      <c r="G153" s="219" t="s">
        <v>749</v>
      </c>
      <c r="H153" s="219" t="s">
        <v>750</v>
      </c>
      <c r="I153" s="219" t="s">
        <v>751</v>
      </c>
      <c r="J153" s="219" t="s">
        <v>751</v>
      </c>
      <c r="K153" s="219" t="s">
        <v>116</v>
      </c>
      <c r="L153" s="163">
        <v>0.02</v>
      </c>
      <c r="M153" s="219" t="s">
        <v>795</v>
      </c>
      <c r="N153" s="219">
        <v>2</v>
      </c>
      <c r="O153" s="162">
        <f>Tabla1[[#This Row],[Avance Acumulado númerico o Porcentaje de la Actividad]]/Tabla1[[#This Row],[Meta 2022
 de la Actividad ó Meta anual]]</f>
        <v>0</v>
      </c>
      <c r="P153" s="163">
        <v>0.2</v>
      </c>
      <c r="Q153" s="163" t="e">
        <f>Tabla1[[#This Row],[Peso Porcentual de la Actividad en relación con la Meta ]]/Tabla1[[#This Row],[Avance Porcentual Acumulado (Indicador)]]</f>
        <v>#DIV/0!</v>
      </c>
      <c r="R153" s="219" t="s">
        <v>796</v>
      </c>
      <c r="S153" s="220"/>
      <c r="T153" s="219" t="s">
        <v>208</v>
      </c>
      <c r="U153" s="221" t="s">
        <v>201</v>
      </c>
      <c r="V153" s="165">
        <f>Tabla1[[#This Row],[Avance númerico o porcentual mes enero]]</f>
        <v>0</v>
      </c>
      <c r="W153" s="221"/>
      <c r="X153" s="221"/>
      <c r="Y153" s="221"/>
      <c r="Z153" s="222" t="s">
        <v>185</v>
      </c>
      <c r="AA153" s="222">
        <v>0</v>
      </c>
      <c r="AB153" s="222"/>
      <c r="AC153" s="223"/>
      <c r="AD153" s="223"/>
      <c r="AE153" s="223"/>
      <c r="AF153" s="221"/>
      <c r="AG153" s="221"/>
      <c r="AH153" s="221"/>
      <c r="AI153" s="221"/>
      <c r="AJ153" s="221"/>
      <c r="AK153" s="221"/>
      <c r="AL153" s="221"/>
      <c r="AM153" s="221"/>
      <c r="AN153" s="221"/>
      <c r="AO153" s="221"/>
      <c r="AP153" s="221"/>
      <c r="AQ153" s="221"/>
      <c r="AR153" s="221"/>
      <c r="AS153" s="221"/>
      <c r="AT153" s="221"/>
      <c r="AU153" s="221"/>
      <c r="AV153" s="221"/>
      <c r="AW153" s="221"/>
      <c r="AX153" s="221"/>
      <c r="AY153" s="221"/>
      <c r="AZ153" s="221"/>
      <c r="BA153" s="221"/>
      <c r="BB153" s="221"/>
      <c r="BC153" s="221"/>
      <c r="BD153" s="221"/>
      <c r="BE153" s="221"/>
      <c r="BF153" s="221"/>
    </row>
    <row r="154" spans="1:58" x14ac:dyDescent="0.25">
      <c r="A154" s="224"/>
      <c r="B154" s="225"/>
      <c r="C154" s="225"/>
      <c r="D154" s="225"/>
      <c r="E154" s="225"/>
      <c r="F154" s="225"/>
      <c r="G154" s="225"/>
      <c r="H154" s="225"/>
      <c r="I154" s="225"/>
      <c r="J154" s="225"/>
      <c r="K154" s="225"/>
      <c r="L154" s="225"/>
      <c r="M154" s="225"/>
      <c r="N154" s="225"/>
      <c r="O154" s="226">
        <f>AVERAGE(Tabla1[Avance Porcentual Acumulado (Indicador)])</f>
        <v>0.28660432083997878</v>
      </c>
      <c r="P154" s="227"/>
      <c r="Q154" s="227"/>
      <c r="R154" s="225"/>
      <c r="S154" s="228"/>
      <c r="T154" s="225"/>
      <c r="U154" s="229"/>
      <c r="V154" s="229"/>
      <c r="W154" s="229"/>
      <c r="X154" s="229"/>
      <c r="Y154" s="229"/>
      <c r="Z154" s="230"/>
      <c r="AA154" s="230"/>
      <c r="AB154" s="230"/>
      <c r="AC154" s="229"/>
      <c r="AD154" s="229"/>
      <c r="AE154" s="229"/>
      <c r="AF154" s="229"/>
      <c r="AG154" s="229"/>
      <c r="AH154" s="229"/>
      <c r="AI154" s="229"/>
      <c r="AJ154" s="229"/>
      <c r="AK154" s="229"/>
      <c r="AL154" s="229"/>
      <c r="AM154" s="229"/>
      <c r="AN154" s="229"/>
      <c r="AO154" s="229"/>
      <c r="AP154" s="229"/>
      <c r="AQ154" s="229"/>
      <c r="AR154" s="229"/>
      <c r="AS154" s="229"/>
      <c r="AT154" s="229"/>
      <c r="AU154" s="229"/>
      <c r="AV154" s="229"/>
      <c r="AW154" s="229"/>
      <c r="AX154" s="229"/>
      <c r="AY154" s="229"/>
      <c r="AZ154" s="229"/>
      <c r="BA154" s="229"/>
      <c r="BB154" s="229"/>
      <c r="BC154" s="229"/>
      <c r="BD154" s="229"/>
      <c r="BE154" s="229"/>
      <c r="BF154" s="229"/>
    </row>
  </sheetData>
  <hyperlinks>
    <hyperlink ref="Y79" r:id="rId1" xr:uid="{00000000-0004-0000-0200-000000000000}"/>
    <hyperlink ref="Y81:Y82" r:id="rId2" display="http://www.inci.gov.co/transparencia/43-plan-de-accion-0" xr:uid="{00000000-0004-0000-0200-000001000000}"/>
    <hyperlink ref="Y84" r:id="rId3" xr:uid="{00000000-0004-0000-0200-000002000000}"/>
    <hyperlink ref="Y87" r:id="rId4" xr:uid="{00000000-0004-0000-0200-000003000000}"/>
    <hyperlink ref="Y69" r:id="rId5" xr:uid="{00000000-0004-0000-0200-000004000000}"/>
    <hyperlink ref="Y74" r:id="rId6" xr:uid="{00000000-0004-0000-0200-000005000000}"/>
    <hyperlink ref="AB141" r:id="rId7" xr:uid="{00000000-0004-0000-0200-000006000000}"/>
    <hyperlink ref="AB143" r:id="rId8" xr:uid="{00000000-0004-0000-0200-000007000000}"/>
    <hyperlink ref="AB145" r:id="rId9" xr:uid="{00000000-0004-0000-0200-000008000000}"/>
    <hyperlink ref="AB25" r:id="rId10" xr:uid="{00000000-0004-0000-0200-000009000000}"/>
    <hyperlink ref="AE25" r:id="rId11" xr:uid="{00000000-0004-0000-0200-00000A000000}"/>
    <hyperlink ref="AE101" r:id="rId12" xr:uid="{00000000-0004-0000-0200-00000B000000}"/>
    <hyperlink ref="Y98" r:id="rId13" xr:uid="{00000000-0004-0000-0200-00000C000000}"/>
    <hyperlink ref="Y100" r:id="rId14" xr:uid="{00000000-0004-0000-0200-00000D000000}"/>
    <hyperlink ref="Y102" r:id="rId15" xr:uid="{00000000-0004-0000-0200-00000E000000}"/>
    <hyperlink ref="AE103" r:id="rId16" xr:uid="{00000000-0004-0000-0200-00000F000000}"/>
    <hyperlink ref="AE104" r:id="rId17" xr:uid="{00000000-0004-0000-0200-000010000000}"/>
    <hyperlink ref="AE111" r:id="rId18" xr:uid="{00000000-0004-0000-0200-000011000000}"/>
    <hyperlink ref="AE112" r:id="rId19" xr:uid="{00000000-0004-0000-0200-000012000000}"/>
    <hyperlink ref="AE134" r:id="rId20" xr:uid="{00000000-0004-0000-0200-000013000000}"/>
  </hyperlinks>
  <pageMargins left="0.7" right="0.7" top="0.75" bottom="0.75" header="0.3" footer="0.3"/>
  <pageSetup orientation="portrait" r:id="rId21"/>
  <legacyDrawing r:id="rId22"/>
  <tableParts count="1">
    <tablePart r:id="rId2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Mejoramiento de condiciones</vt:lpstr>
      <vt:lpstr>Fortalecimiento de Procesos</vt:lpstr>
      <vt:lpstr>PAA 2022</vt:lpstr>
      <vt:lpstr>'Fortalecimiento de Procesos'!Área_de_impresión</vt:lpstr>
      <vt:lpstr>'Mejoramiento de condiciones'!Área_de_impresión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Andrea Malaver Santos</dc:creator>
  <cp:lastModifiedBy>Martha  Gomez</cp:lastModifiedBy>
  <dcterms:created xsi:type="dcterms:W3CDTF">2022-05-24T16:48:45Z</dcterms:created>
  <dcterms:modified xsi:type="dcterms:W3CDTF">2023-01-23T12:55:40Z</dcterms:modified>
</cp:coreProperties>
</file>