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8_{6C03EE5F-F639-4F78-9D5B-8CD6B9D2BB30}" xr6:coauthVersionLast="36" xr6:coauthVersionMax="36" xr10:uidLastSave="{00000000-0000-0000-0000-000000000000}"/>
  <bookViews>
    <workbookView xWindow="0" yWindow="0" windowWidth="28800" windowHeight="14235" tabRatio="77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<sst xmlns="http://schemas.openxmlformats.org/spreadsheetml/2006/main" count="700" uniqueCount="623">
  <si>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</si>
  <si>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</si>
  <si>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</si>
  <si>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</si>
  <si>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</si>
  <si>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</si>
  <si>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</si>
  <si>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</si>
  <si>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</si>
  <si>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</si>
  <si>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</si>
  <si>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</si>
  <si>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</si>
  <si>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</si>
  <si>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</si>
  <si>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</si>
  <si>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</si>
  <si>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</si>
  <si>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</si>
  <si>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</si>
  <si>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</si>
  <si>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</si>
  <si>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</si>
  <si>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</si>
  <si>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</si>
  <si>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</si>
  <si>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</si>
  <si>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</si>
  <si>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</si>
  <si>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</si>
  <si>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</si>
  <si>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</si>
  <si>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</si>
  <si>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</si>
  <si>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</si>
  <si>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</si>
  <si>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</si>
  <si>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</si>
  <si>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</si>
  <si>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</si>
  <si>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</si>
  <si>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</si>
  <si>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</si>
  <si>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</si>
  <si>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</si>
  <si>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</si>
  <si>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</si>
  <si>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</si>
  <si>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</si>
  <si>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</si>
  <si>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</si>
  <si>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</si>
  <si>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</si>
  <si>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</si>
  <si>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</si>
  <si>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</si>
  <si>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</si>
  <si>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</si>
  <si>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</si>
  <si>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</si>
  <si>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</si>
  <si>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</si>
  <si>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</si>
  <si>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</si>
  <si>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</si>
  <si>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</si>
  <si>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</si>
  <si>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</si>
  <si>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</si>
  <si>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</si>
  <si>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</si>
  <si>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</si>
  <si>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</si>
  <si>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</si>
  <si>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</si>
  <si>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</si>
  <si>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</si>
  <si>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</si>
  <si>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</si>
  <si>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</si>
  <si>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</si>
  <si>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</si>
  <si>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</si>
  <si>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</si>
  <si>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</si>
  <si>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</si>
  <si>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</si>
  <si>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</si>
  <si>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</si>
  <si>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</si>
  <si>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</si>
  <si>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</si>
  <si>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</si>
  <si>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</si>
  <si>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</si>
  <si>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</si>
  <si>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</si>
  <si>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</si>
  <si>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</si>
  <si>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</si>
  <si>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</si>
  <si>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</si>
  <si>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</si>
  <si>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</si>
  <si>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</si>
  <si>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</si>
  <si>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</si>
  <si>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</si>
  <si>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</si>
  <si>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</si>
  <si>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</si>
  <si>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</si>
  <si>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</si>
  <si>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</si>
  <si>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</si>
  <si>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</si>
  <si>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</si>
  <si>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</si>
  <si>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</si>
  <si>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</si>
  <si>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</si>
  <si>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</si>
  <si>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</si>
  <si>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</si>
  <si>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</si>
  <si>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</si>
  <si>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</si>
  <si>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</si>
  <si>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</si>
  <si>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</si>
  <si>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</si>
  <si>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</si>
  <si>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</si>
  <si>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</si>
  <si>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</si>
  <si>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</si>
  <si>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</si>
  <si>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</si>
  <si>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</si>
  <si>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</si>
  <si>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</si>
  <si>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</si>
  <si>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</si>
  <si>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</si>
  <si>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</si>
  <si>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</si>
  <si>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</si>
  <si>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</si>
  <si>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</si>
  <si>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</si>
  <si>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</si>
  <si>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</si>
  <si>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</si>
  <si>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</si>
  <si>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</si>
  <si>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</si>
  <si>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</si>
  <si>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</si>
  <si>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</si>
  <si>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</si>
  <si>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</si>
  <si>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</si>
  <si>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</si>
  <si>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</si>
  <si>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</si>
  <si>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</si>
  <si>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</si>
  <si>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</si>
  <si>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</si>
  <si>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</si>
  <si>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</si>
  <si>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</si>
  <si>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</si>
  <si>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</si>
  <si>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</si>
  <si>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</si>
  <si>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</si>
  <si>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</si>
  <si>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</si>
  <si>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</si>
  <si>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</si>
  <si>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</si>
  <si>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</si>
  <si>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</si>
  <si>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</si>
  <si>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</si>
  <si>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</si>
  <si>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</si>
  <si>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</si>
  <si>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</si>
  <si>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</si>
  <si>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</si>
  <si>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</si>
  <si>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</si>
  <si>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</si>
  <si>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</si>
  <si>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</si>
  <si>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</si>
  <si>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</si>
  <si>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</si>
  <si>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</si>
  <si>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</si>
  <si>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</si>
  <si>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</si>
  <si>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</si>
  <si>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</si>
  <si>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</si>
  <si>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</si>
  <si>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</si>
  <si>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</si>
  <si>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</si>
  <si>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</si>
  <si>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</si>
  <si>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</si>
  <si>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</si>
  <si>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</si>
  <si>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</si>
  <si>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</si>
  <si>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</si>
  <si>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</si>
  <si>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</si>
  <si>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</si>
  <si>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</si>
  <si>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</si>
  <si>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</si>
  <si>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</si>
  <si>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</si>
  <si>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</si>
  <si>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</si>
  <si>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</si>
  <si>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</si>
  <si>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</si>
  <si>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</si>
  <si>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</si>
  <si>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</si>
  <si>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</si>
  <si>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</si>
  <si>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</si>
  <si>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</si>
  <si>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</si>
  <si>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</si>
  <si>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</si>
  <si>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</si>
  <si>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</si>
  <si>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</si>
  <si>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</si>
  <si>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</si>
  <si>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</si>
  <si>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</si>
  <si>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</si>
  <si>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</si>
  <si>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</si>
  <si>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</si>
  <si>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</si>
  <si>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</si>
  <si>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</si>
  <si>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</si>
  <si>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</si>
  <si>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</si>
  <si>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</si>
  <si>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</si>
  <si>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</si>
  <si>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</si>
  <si>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</si>
  <si>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</si>
  <si>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</si>
  <si>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</si>
  <si>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</si>
  <si>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</si>
  <si>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</si>
  <si>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</si>
  <si>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</si>
  <si>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</si>
  <si>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</si>
  <si>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</si>
  <si>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</si>
  <si>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</si>
  <si>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</si>
  <si>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</si>
  <si>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</si>
  <si>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</si>
  <si>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</si>
  <si>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</si>
  <si>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</si>
  <si>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</si>
  <si>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</si>
  <si>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</si>
  <si>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</si>
  <si>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</si>
  <si>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</si>
  <si>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</si>
  <si>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</si>
  <si>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</si>
  <si>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</si>
  <si>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</si>
  <si>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</si>
  <si>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</si>
  <si>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</si>
  <si>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</si>
  <si>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</si>
  <si>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</si>
  <si>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</si>
  <si>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</si>
  <si>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</si>
  <si>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</si>
  <si>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</si>
  <si>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</si>
  <si>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</si>
  <si>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</si>
  <si>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</si>
  <si>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</si>
  <si>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</si>
  <si>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</si>
  <si>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</si>
  <si>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</si>
  <si>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</si>
  <si>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</si>
  <si>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</si>
  <si>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</si>
  <si>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</si>
  <si>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</si>
  <si>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</si>
  <si>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</si>
  <si>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</si>
  <si>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</si>
  <si>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</si>
  <si>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</si>
  <si>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</si>
  <si>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</si>
  <si>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</si>
  <si>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</si>
  <si>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</si>
  <si>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</si>
  <si>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</si>
  <si>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</si>
  <si>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</si>
  <si>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</si>
  <si>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</si>
  <si>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</si>
  <si>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</si>
  <si>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</si>
  <si>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</si>
  <si>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</si>
  <si>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</si>
  <si>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</si>
  <si>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</si>
  <si>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</si>
  <si>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</si>
  <si>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</si>
  <si>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</si>
  <si>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</si>
  <si>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</si>
  <si>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</si>
  <si>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</si>
  <si>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</si>
  <si>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</si>
  <si>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</si>
  <si>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</si>
  <si>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</si>
  <si>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</si>
  <si>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</si>
  <si>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</si>
  <si>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</si>
  <si>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</si>
  <si>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</si>
  <si>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</si>
  <si>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</si>
  <si>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</si>
  <si>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</si>
  <si>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</si>
  <si>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</si>
  <si>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</si>
  <si>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</si>
  <si>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</si>
  <si>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</si>
  <si>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</si>
  <si>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</si>
  <si>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</si>
  <si>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</si>
  <si>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</si>
  <si>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</si>
  <si>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</si>
  <si>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</si>
  <si>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</si>
  <si>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</si>
  <si>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</si>
  <si>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</si>
  <si>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</si>
  <si>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</si>
  <si>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</si>
  <si>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</si>
  <si>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</si>
  <si>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</si>
  <si>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</si>
  <si>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</si>
  <si>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</si>
  <si>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</si>
  <si>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</si>
  <si>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</si>
  <si>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</si>
  <si>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</si>
  <si>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</si>
  <si>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</si>
  <si>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</si>
  <si>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</si>
  <si>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</si>
  <si>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</si>
  <si>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</si>
  <si>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</si>
  <si>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</si>
  <si>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</si>
  <si>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</si>
  <si>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</si>
  <si>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</si>
  <si>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</si>
  <si>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</si>
  <si>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</si>
  <si>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</si>
  <si>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</si>
  <si>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</si>
  <si>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</si>
  <si>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</si>
  <si>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</si>
  <si>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</si>
  <si>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</si>
  <si>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</si>
  <si>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</si>
  <si>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</si>
  <si>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</si>
  <si>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</si>
  <si>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</si>
  <si>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</si>
  <si>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</si>
  <si>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</si>
  <si>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</si>
  <si>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</si>
  <si>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</si>
  <si>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</si>
  <si>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</si>
  <si>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</si>
  <si>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</si>
  <si>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</si>
  <si>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</si>
  <si>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</si>
  <si>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</si>
  <si>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</si>
  <si>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</si>
  <si>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</si>
  <si>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</si>
  <si>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</si>
  <si>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</si>
  <si>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</si>
  <si>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</si>
  <si>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</si>
  <si>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</si>
  <si>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</si>
  <si>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</si>
  <si>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</si>
  <si>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</si>
  <si>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</si>
  <si>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</si>
  <si>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</si>
  <si>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</si>
  <si>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</si>
  <si>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</si>
  <si>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</si>
  <si>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</si>
  <si>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</si>
  <si>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</si>
  <si>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</si>
  <si>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</si>
  <si>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</si>
  <si>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</si>
  <si>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</si>
  <si>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</si>
  <si>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</si>
  <si>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</si>
  <si>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</si>
  <si>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</si>
  <si>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</si>
  <si>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</si>
  <si>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</si>
  <si>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</si>
  <si>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</si>
  <si>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</si>
  <si>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</si>
  <si>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</si>
  <si>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</si>
  <si>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</si>
  <si>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</si>
  <si>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</si>
  <si>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</si>
  <si>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</si>
  <si>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</si>
  <si>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</si>
  <si>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</si>
  <si>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</si>
  <si>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</si>
  <si>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</si>
  <si>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</si>
  <si>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</si>
  <si>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</si>
  <si>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</si>
  <si>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</si>
  <si>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</si>
  <si>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</si>
  <si>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</si>
  <si>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</si>
  <si>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</si>
  <si>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</si>
  <si>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</si>
  <si>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</si>
  <si>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</si>
  <si>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</si>
  <si>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</si>
  <si>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</si>
  <si>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</si>
  <si>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</si>
  <si>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</si>
  <si>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</si>
  <si>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</si>
  <si>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</si>
  <si>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</si>
  <si>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</si>
  <si>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</si>
  <si>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</si>
  <si>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</si>
  <si>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</si>
  <si>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</si>
  <si>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</si>
  <si>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</si>
  <si>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</si>
  <si>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</si>
  <si>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</si>
  <si>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</si>
  <si>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</si>
  <si>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</si>
  <si>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</si>
  <si>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</si>
  <si>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</si>
  <si>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</si>
  <si>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</si>
  <si>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</si>
  <si>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</si>
  <si>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</si>
  <si>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</si>
  <si>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</si>
  <si>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</si>
  <si>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</si>
  <si>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</si>
  <si>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</si>
  <si>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</si>
  <si>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</si>
  <si>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</si>
  <si>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</si>
  <si>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</si>
  <si>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</si>
  <si>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</si>
  <si>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</si>
  <si>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</si>
  <si>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</si>
  <si>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</si>
  <si>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</si>
  <si>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</si>
  <si>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</si>
  <si>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</si>
  <si>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</si>
  <si>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</si>
  <si>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</si>
  <si>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</si>
  <si>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</si>
  <si>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</si>
  <si>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</si>
  <si>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</si>
  <si>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</si>
  <si>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</si>
  <si>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</si>
  <si>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</si>
  <si>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</si>
  <si>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</si>
  <si>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</si>
  <si>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</si>
  <si>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</si>
  <si>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</si>
  <si>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</si>
  <si>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</si>
  <si>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</si>
  <si>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</si>
  <si>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</si>
  <si>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</si>
  <si>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</si>
  <si>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</si>
  <si>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</si>
  <si>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</si>
  <si>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</si>
  <si>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</si>
  <si>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</si>
  <si>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</si>
  <si>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</si>
  <si>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</si>
  <si>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</si>
  <si>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</si>
  <si>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</si>
  <si>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</si>
  <si>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</si>
  <si>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</si>
  <si>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</si>
  <si>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</si>
  <si>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</si>
  <si>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</si>
  <si>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</si>
  <si>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</si>
  <si>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</si>
  <si>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DARIO JAVIER MONTAÑEZ VARGAS</t>
  </si>
  <si>
    <t>DIEGO MAURICIO SANCHEZ OSPINA</t>
  </si>
  <si>
    <t>MARIA HELENA ORDOÑEZ BURBANO</t>
  </si>
  <si>
    <t>Se registra, de acuerdo a la información que reporta el Sistema EKOGUI  a la fecha de diligenciamiento.</t>
  </si>
  <si>
    <t>Ricardo Hernandez Mateus</t>
  </si>
  <si>
    <t>Se registra, de acuerdo a la información que reporta el Sistema 
EKOGUI  a la fecha de diligenciamiento.</t>
  </si>
  <si>
    <t>Se registra, de acuerdo a la información que reporta el Sistema EKOGUI  
a la fecha de diligenciamiento.</t>
  </si>
  <si>
    <t>Se verifican los certificados de capacitación 2023, sin observaciones en el periodo auditado.</t>
  </si>
  <si>
    <t xml:space="preserve">Con corte a Junio la Doctora Maria Helena Ordoñez Burbano fue la Asesora encargada de la Oficina de Control interno. A la fecha y debido a su retiro de la  fue encargado el Doctor Ricardo Hernandez Mateus.
</t>
  </si>
  <si>
    <t>Revisada la información esta se encuentra acorde con lo registrado en la platoforma EKOGUI con corte a 30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</si>
</sst>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14" fontId="16" fillId="7" borderId="9" xfId="0" applyNumberFormat="1" applyFont="1" applyFill="1" applyBorder="1"/>
    <xf numFmtId="0" fontId="16" fillId="7" borderId="9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tabSelected="1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0" t="s">
        <v>72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2:15" ht="23.25" x14ac:dyDescent="0.35">
      <c r="B4" s="80" t="s">
        <v>11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2:15" x14ac:dyDescent="0.25">
      <c r="B5" s="5"/>
      <c r="O5" s="6"/>
    </row>
    <row r="6" spans="2:15" x14ac:dyDescent="0.25">
      <c r="B6" s="5"/>
      <c r="C6" s="83" t="s">
        <v>83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6"/>
    </row>
    <row r="7" spans="2:15" x14ac:dyDescent="0.25">
      <c r="B7" s="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INSTITUTO NACIONAL PARA CIEGOS</v>
      </c>
      <c r="B3" s="60" t="str">
        <f>'Resumen General'!C6</f>
        <v>Ricardo Hernandez Mateus</v>
      </c>
      <c r="C3" s="60">
        <f>+ABOGADOS!D11</f>
        <v>1</v>
      </c>
      <c r="D3" s="60">
        <f>+ABOGADOS!D12</f>
        <v>1</v>
      </c>
      <c r="E3" s="60">
        <f>+ABOGADOS!D13</f>
        <v>1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1</v>
      </c>
      <c r="J3" s="60">
        <f>+ABOGADOS!G11</f>
        <v>1</v>
      </c>
      <c r="K3" s="60">
        <f>+ABOGADOS!G12</f>
        <v>1</v>
      </c>
      <c r="L3" s="60">
        <f>+ABOGADOS!G17</f>
        <v>1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12</v>
      </c>
      <c r="Q3" s="60">
        <f>+JUDICIALES!D12</f>
        <v>12</v>
      </c>
      <c r="R3" s="60">
        <f>+JUDICIALES!D13</f>
        <v>0</v>
      </c>
      <c r="S3" s="60">
        <f>+JUDICIALES!D16</f>
        <v>0</v>
      </c>
      <c r="T3" s="60">
        <f>+JUDICIALES!D17</f>
        <v>0</v>
      </c>
      <c r="U3" s="60">
        <f>+JUDICIALES!D21</f>
        <v>11</v>
      </c>
      <c r="V3" s="60">
        <f>+JUDICIALES!D22</f>
        <v>0</v>
      </c>
      <c r="W3" s="60">
        <f>JUDICIALES!D28</f>
        <v>0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12</v>
      </c>
      <c r="AF3" s="60">
        <f>+JUDICIALES!G16</f>
        <v>12</v>
      </c>
      <c r="AG3" s="60">
        <f>+JUDICIALES!G17</f>
        <v>0</v>
      </c>
      <c r="AH3" s="60">
        <f>+JUDICIALES!G18</f>
        <v>0</v>
      </c>
      <c r="AI3" s="60">
        <f>+JUDICIALES!G21</f>
        <v>4</v>
      </c>
      <c r="AJ3" s="60">
        <f>+JUDICIALES!G22</f>
        <v>2</v>
      </c>
      <c r="AK3" s="60">
        <f>+JUDICIALES!G23</f>
        <v>1</v>
      </c>
      <c r="AL3" s="60">
        <f>+JUDICIALES!G24</f>
        <v>3</v>
      </c>
      <c r="AM3" s="60">
        <f>+JUDICIALES!H21</f>
        <v>3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0</v>
      </c>
      <c r="AU3" s="60">
        <f>+PREJUDICIALES!D14</f>
        <v>0</v>
      </c>
      <c r="AV3" s="60">
        <f>+PREJUDICIALES!D17</f>
        <v>0</v>
      </c>
      <c r="AW3" s="60">
        <f>+PREJUDICIALES!D18</f>
        <v>0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No</v>
      </c>
      <c r="BF3" s="61">
        <f>USUARIOS!D9</f>
        <v>45183</v>
      </c>
      <c r="BG3" s="61">
        <f>ABOGADOS!D7</f>
        <v>45183</v>
      </c>
      <c r="BH3" s="61">
        <f>JUDICIALES!D8</f>
        <v>45183</v>
      </c>
      <c r="BI3" s="60" t="str">
        <f>+USUARIOS!C19</f>
        <v xml:space="preserve">Con corte a Junio la Doctora Maria Helena Ordoñez Burbano fue la Asesora encargada de la Oficina de Control interno. A la fecha y debido a su retiro de la  fue encargado el Doctor Ricardo Hernandez Mateus.
</v>
      </c>
      <c r="BJ3" s="60" t="str">
        <f>+ABOGADOS!C22</f>
        <v>Se verifican los certificados de capacitación 2023, sin observaciones en el periodo auditado.</v>
      </c>
      <c r="BK3" s="60" t="str">
        <f>+JUDICIALES!F28</f>
        <v>Se registra, de acuerdo a la información que reporta el Sistema EKOGUI  a la fecha de diligenciamiento.</v>
      </c>
      <c r="BL3" s="60" t="str">
        <f>+PREJUDICIALES!F17</f>
        <v>Se registra, de acuerdo a la información que reporta el Sistema EKOGUI  
a la fecha de diligenciamiento.</v>
      </c>
      <c r="BM3" s="60" t="str">
        <f>+ARBITRAMENTOS!C13</f>
        <v>Se registra, de acuerdo a la información que reporta el Sistema EKOGUI  a la fecha de diligenciamiento.</v>
      </c>
      <c r="BN3" s="60" t="str">
        <f>+PAGOS!F8</f>
        <v>Se registra, de acuerdo a la información que reporta el Sistema 
EKOGUI  a la fecha de diligenciamiento.</v>
      </c>
      <c r="BO3" s="60" t="str">
        <f>'Resumen General'!B23</f>
        <v>Revisada la información esta se encuentra acorde con lo registrado en la platoforma EKOGUI con corte a 30 de junio de 2023.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INSTITUTO NACIONAL PARA CIEGOS</v>
      </c>
      <c r="B13" s="60" t="s">
        <v>0</v>
      </c>
      <c r="C13" s="60" t="str">
        <f>USUARIOS!C12</f>
        <v>Si</v>
      </c>
      <c r="D13" s="62">
        <f>USUARIOS!D12</f>
        <v>44811</v>
      </c>
      <c r="E13" s="60" t="str">
        <f>USUARIOS!E12</f>
        <v>DARIO JAVIER MONTAÑEZ VARGAS</v>
      </c>
      <c r="F13" s="62">
        <f>USUARIOS!F12</f>
        <v>45054</v>
      </c>
      <c r="G13" s="60" t="str">
        <f>USUARIOS!G12</f>
        <v/>
      </c>
    </row>
    <row r="14" spans="1:67" x14ac:dyDescent="0.25">
      <c r="A14" s="60" t="str">
        <f t="shared" si="0"/>
        <v>INSTITUTO NACIONAL PARA CIEGOS</v>
      </c>
      <c r="B14" s="60" t="s">
        <v>1</v>
      </c>
      <c r="C14" s="60" t="str">
        <f>USUARIOS!C13</f>
        <v>Si</v>
      </c>
      <c r="D14" s="62">
        <f>USUARIOS!D13</f>
        <v>44782</v>
      </c>
      <c r="E14" s="60" t="str">
        <f>USUARIOS!E13</f>
        <v>DIEGO MAURICIO SANCHEZ OSPINA</v>
      </c>
      <c r="F14" s="62">
        <f>USUARIOS!F13</f>
        <v>44220</v>
      </c>
      <c r="G14" s="60" t="str">
        <f>USUARIOS!G13</f>
        <v/>
      </c>
    </row>
    <row r="15" spans="1:67" x14ac:dyDescent="0.25">
      <c r="A15" s="60" t="str">
        <f t="shared" si="0"/>
        <v>INSTITUTO NACIONAL PARA CIEGOS</v>
      </c>
      <c r="B15" s="60" t="s">
        <v>2</v>
      </c>
      <c r="C15" s="60" t="str">
        <f>USUARIOS!C14</f>
        <v>No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INSTITUTO NACIONAL PARA CIEGOS</v>
      </c>
      <c r="B16" s="60" t="s">
        <v>3</v>
      </c>
      <c r="C16" s="60" t="str">
        <f>USUARIOS!C15</f>
        <v>Si</v>
      </c>
      <c r="D16" s="62">
        <f>USUARIOS!D15</f>
        <v>44419</v>
      </c>
      <c r="E16" s="60" t="str">
        <f>USUARIOS!E15</f>
        <v>MARIA HELENA ORDOÑEZ BURBANO</v>
      </c>
      <c r="F16" s="62">
        <f>USUARIOS!F15</f>
        <v>44615</v>
      </c>
      <c r="G16" s="60" t="str">
        <f>USUARIOS!G15</f>
        <v/>
      </c>
    </row>
    <row r="17" spans="1:7" x14ac:dyDescent="0.25">
      <c r="A17" s="60" t="str">
        <f t="shared" si="0"/>
        <v>INSTITUTO NACIONAL PARA CIEGOS</v>
      </c>
      <c r="B17" s="60" t="s">
        <v>4</v>
      </c>
      <c r="C17" s="60" t="str">
        <f>USUARIOS!C16</f>
        <v>Si</v>
      </c>
      <c r="D17" s="62">
        <f>USUARIOS!D16</f>
        <v>44782</v>
      </c>
      <c r="E17" s="60" t="str">
        <f>USUARIOS!E16</f>
        <v>DIEGO MAURICIO SANCHEZ OSPINA</v>
      </c>
      <c r="F17" s="62">
        <f>USUARIOS!F16</f>
        <v>44220</v>
      </c>
      <c r="G17" s="60" t="str">
        <f>USUARIOS!G16</f>
        <v/>
      </c>
    </row>
    <row r="18" spans="1:7" x14ac:dyDescent="0.25">
      <c r="A18" s="60" t="str">
        <f t="shared" si="0"/>
        <v>INSTITUTO NACIONAL PARA CIEGOS</v>
      </c>
      <c r="B18" s="60" t="s">
        <v>5</v>
      </c>
      <c r="C18" s="60" t="str">
        <f>USUARIOS!C17</f>
        <v>Si</v>
      </c>
      <c r="D18" s="62">
        <f>USUARIOS!D17</f>
        <v>44968</v>
      </c>
      <c r="E18" s="60" t="str">
        <f>USUARIOS!E17</f>
        <v>DIEGO MAURICIO SANCHEZ OSPINA</v>
      </c>
      <c r="F18" s="62">
        <f>USUARIOS!F17</f>
        <v>44220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4" t="s">
        <v>100</v>
      </c>
      <c r="C7" s="85"/>
      <c r="D7" s="85"/>
      <c r="E7" s="85"/>
      <c r="F7" s="85"/>
      <c r="G7" s="86"/>
      <c r="T7" s="1" t="s">
        <v>12</v>
      </c>
    </row>
    <row r="8" spans="2:20" ht="15.75" thickBot="1" x14ac:dyDescent="0.3">
      <c r="B8" s="13"/>
      <c r="D8" s="92" t="s">
        <v>136</v>
      </c>
      <c r="E8" s="92"/>
      <c r="G8" s="14"/>
      <c r="T8" s="1" t="s">
        <v>13</v>
      </c>
    </row>
    <row r="9" spans="2:20" ht="15.75" thickBot="1" x14ac:dyDescent="0.3">
      <c r="B9" s="90" t="s">
        <v>574</v>
      </c>
      <c r="C9" s="91"/>
      <c r="D9" s="69">
        <v>45183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44811</v>
      </c>
      <c r="E12" s="68" t="s">
        <v>613</v>
      </c>
      <c r="F12" s="69">
        <v>45054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44782</v>
      </c>
      <c r="E13" s="68" t="s">
        <v>614</v>
      </c>
      <c r="F13" s="78">
        <v>44220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13</v>
      </c>
      <c r="D14" s="69"/>
      <c r="E14" s="68"/>
      <c r="F14" s="79"/>
      <c r="G14" s="70" t="str">
        <f t="shared" si="0"/>
        <v/>
      </c>
      <c r="H14" s="36">
        <f t="shared" si="1"/>
        <v>0</v>
      </c>
      <c r="I14" s="36">
        <f t="shared" si="2"/>
        <v>0</v>
      </c>
      <c r="J14" s="36">
        <f t="shared" si="3"/>
        <v>1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44419</v>
      </c>
      <c r="E15" s="68" t="s">
        <v>615</v>
      </c>
      <c r="F15" s="78">
        <v>44615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44782</v>
      </c>
      <c r="E16" s="68" t="s">
        <v>614</v>
      </c>
      <c r="F16" s="78">
        <v>44220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44968</v>
      </c>
      <c r="E17" s="68" t="s">
        <v>614</v>
      </c>
      <c r="F17" s="78">
        <v>44220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87" t="s">
        <v>621</v>
      </c>
      <c r="D19" s="88"/>
      <c r="E19" s="88"/>
      <c r="F19" s="88"/>
      <c r="G19" s="89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5" priority="22" operator="containsText" text="N/A">
      <formula>NOT(ISERROR(SEARCH("N/A",C12)))</formula>
    </cfRule>
  </conditionalFormatting>
  <conditionalFormatting sqref="C19">
    <cfRule type="containsBlanks" dxfId="34" priority="23">
      <formula>LEN(TRIM(C19))=0</formula>
    </cfRule>
  </conditionalFormatting>
  <conditionalFormatting sqref="C12:F12 C13:E17">
    <cfRule type="containsBlanks" dxfId="33" priority="24">
      <formula>LEN(TRIM(C12))=0</formula>
    </cfRule>
  </conditionalFormatting>
  <conditionalFormatting sqref="D9">
    <cfRule type="containsBlanks" dxfId="32" priority="29">
      <formula>LEN(TRIM(D9))=0</formula>
    </cfRule>
  </conditionalFormatting>
  <conditionalFormatting sqref="D12:F12 D13:D17">
    <cfRule type="expression" dxfId="31" priority="18">
      <formula>OR($C$12="No",$C$12="N/A")</formula>
    </cfRule>
  </conditionalFormatting>
  <conditionalFormatting sqref="D13:E13">
    <cfRule type="expression" dxfId="30" priority="15">
      <formula>OR($C$13="No",$C$13="N/A")</formula>
    </cfRule>
  </conditionalFormatting>
  <conditionalFormatting sqref="D14:E14">
    <cfRule type="expression" dxfId="29" priority="17">
      <formula>OR($C$14="No",$C$14="N/A")</formula>
    </cfRule>
  </conditionalFormatting>
  <conditionalFormatting sqref="D15:E15">
    <cfRule type="expression" dxfId="28" priority="13">
      <formula>OR($C$15="No",$C$15="N/A")</formula>
    </cfRule>
  </conditionalFormatting>
  <conditionalFormatting sqref="D16:E16">
    <cfRule type="expression" dxfId="27" priority="12">
      <formula>OR($C$16="No",$C$16="N/A")</formula>
    </cfRule>
  </conditionalFormatting>
  <conditionalFormatting sqref="D17:E17">
    <cfRule type="expression" dxfId="26" priority="11">
      <formula>OR($C$17="No",$C$17="N/A")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" xr:uid="{00000000-0002-0000-0100-000004000000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 xr:uid="{00000000-0002-0000-0100-000005000000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45183</v>
      </c>
      <c r="E7" s="24"/>
      <c r="F7" s="93" t="str">
        <f>"Seleccione una muestra de "&amp;V3&amp;" abogados activos y complete la siguiente tabla"</f>
        <v>Seleccione una muestra de 1 abogados activos y complete la siguiente tabla</v>
      </c>
      <c r="G7" s="94"/>
      <c r="H7" s="27"/>
    </row>
    <row r="8" spans="2:22" x14ac:dyDescent="0.25">
      <c r="B8" s="13"/>
      <c r="F8" s="95"/>
      <c r="G8" s="96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1</v>
      </c>
      <c r="H10" s="14"/>
    </row>
    <row r="11" spans="2:22" x14ac:dyDescent="0.25">
      <c r="B11" s="13"/>
      <c r="C11" s="18" t="s">
        <v>141</v>
      </c>
      <c r="D11" s="68">
        <v>1</v>
      </c>
      <c r="E11"/>
      <c r="F11" s="18" t="s">
        <v>87</v>
      </c>
      <c r="G11" s="68">
        <v>1</v>
      </c>
      <c r="H11" s="14"/>
    </row>
    <row r="12" spans="2:22" x14ac:dyDescent="0.25">
      <c r="B12" s="13"/>
      <c r="C12" s="18" t="s">
        <v>22</v>
      </c>
      <c r="D12" s="68">
        <v>1</v>
      </c>
      <c r="E12"/>
      <c r="F12" s="18" t="s">
        <v>88</v>
      </c>
      <c r="G12" s="68">
        <v>1</v>
      </c>
      <c r="H12" s="14"/>
    </row>
    <row r="13" spans="2:22" x14ac:dyDescent="0.25">
      <c r="B13" s="13"/>
      <c r="C13" s="18" t="s">
        <v>26</v>
      </c>
      <c r="D13" s="68">
        <v>1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0</v>
      </c>
      <c r="E17"/>
      <c r="F17" s="18" t="s">
        <v>580</v>
      </c>
      <c r="G17" s="68">
        <v>1</v>
      </c>
      <c r="H17" s="14"/>
    </row>
    <row r="18" spans="2:8" x14ac:dyDescent="0.25">
      <c r="B18" s="13"/>
      <c r="C18" s="18" t="s">
        <v>578</v>
      </c>
      <c r="D18" s="68">
        <v>0</v>
      </c>
      <c r="E18"/>
      <c r="F18" s="37" t="s">
        <v>579</v>
      </c>
      <c r="G18" s="68">
        <v>0</v>
      </c>
      <c r="H18" s="14"/>
    </row>
    <row r="19" spans="2:8" x14ac:dyDescent="0.25">
      <c r="B19" s="13"/>
      <c r="C19" s="49"/>
      <c r="E19"/>
      <c r="F19" s="18" t="s">
        <v>91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97" t="s">
        <v>620</v>
      </c>
      <c r="D22" s="98"/>
      <c r="E22" s="98"/>
      <c r="F22" s="98"/>
      <c r="G22" s="99"/>
      <c r="H22" s="14"/>
    </row>
    <row r="23" spans="2:8" x14ac:dyDescent="0.25">
      <c r="B23" s="13"/>
      <c r="C23" s="100"/>
      <c r="D23" s="101"/>
      <c r="E23" s="101"/>
      <c r="F23" s="101"/>
      <c r="G23" s="102"/>
      <c r="H23" s="14"/>
    </row>
    <row r="24" spans="2:8" x14ac:dyDescent="0.25">
      <c r="B24" s="13"/>
      <c r="C24" s="100"/>
      <c r="D24" s="101"/>
      <c r="E24" s="101"/>
      <c r="F24" s="101"/>
      <c r="G24" s="102"/>
      <c r="H24" s="14"/>
    </row>
    <row r="25" spans="2:8" x14ac:dyDescent="0.25">
      <c r="B25" s="13"/>
      <c r="C25" s="103"/>
      <c r="D25" s="104"/>
      <c r="E25" s="104"/>
      <c r="F25" s="104"/>
      <c r="G25" s="105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H7" sqref="H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11" t="s">
        <v>64</v>
      </c>
      <c r="D6" s="111"/>
      <c r="E6" s="111"/>
      <c r="F6" s="111"/>
      <c r="G6" s="111"/>
      <c r="H6" s="111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45183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0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142</v>
      </c>
      <c r="D11" s="68">
        <v>12</v>
      </c>
      <c r="E11"/>
      <c r="F11" s="18" t="s">
        <v>75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12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12</v>
      </c>
      <c r="I15" s="14"/>
    </row>
    <row r="16" spans="2:23" x14ac:dyDescent="0.25">
      <c r="B16" s="13"/>
      <c r="C16" s="18" t="s">
        <v>591</v>
      </c>
      <c r="D16" s="68">
        <v>0</v>
      </c>
      <c r="E16"/>
      <c r="F16" s="18" t="s">
        <v>588</v>
      </c>
      <c r="G16" s="68">
        <v>12</v>
      </c>
      <c r="I16" s="14"/>
    </row>
    <row r="17" spans="2:9" x14ac:dyDescent="0.25">
      <c r="B17" s="13"/>
      <c r="C17" s="18" t="s">
        <v>583</v>
      </c>
      <c r="D17" s="68">
        <v>0</v>
      </c>
      <c r="E17"/>
      <c r="F17" s="18" t="s">
        <v>587</v>
      </c>
      <c r="G17" s="68">
        <v>0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0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11</v>
      </c>
      <c r="E21"/>
      <c r="F21" s="18" t="s">
        <v>60</v>
      </c>
      <c r="G21" s="68">
        <v>4</v>
      </c>
      <c r="H21" s="68">
        <v>3</v>
      </c>
      <c r="I21" s="14"/>
    </row>
    <row r="22" spans="2:9" ht="15" customHeight="1" x14ac:dyDescent="0.25">
      <c r="B22" s="13"/>
      <c r="C22" s="51" t="s">
        <v>143</v>
      </c>
      <c r="D22" s="68">
        <v>0</v>
      </c>
      <c r="E22"/>
      <c r="F22" s="18" t="s">
        <v>61</v>
      </c>
      <c r="G22" s="68">
        <v>2</v>
      </c>
      <c r="H22" s="68">
        <v>0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1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3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0 procesos teminados en el primer semestre de 2023 y llene la siguiente tabla:</v>
      </c>
      <c r="D25" s="54"/>
      <c r="E25"/>
      <c r="F25" s="112" t="s">
        <v>589</v>
      </c>
      <c r="G25" s="112"/>
      <c r="H25" s="112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6" t="s">
        <v>84</v>
      </c>
      <c r="G27" s="107"/>
      <c r="H27" s="108"/>
      <c r="I27" s="14"/>
    </row>
    <row r="28" spans="2:9" x14ac:dyDescent="0.25">
      <c r="B28" s="13"/>
      <c r="C28" s="18" t="s">
        <v>77</v>
      </c>
      <c r="D28" s="68">
        <v>0</v>
      </c>
      <c r="E28"/>
      <c r="F28" s="109" t="s">
        <v>616</v>
      </c>
      <c r="G28" s="110"/>
      <c r="H28" s="110"/>
      <c r="I28" s="14"/>
    </row>
    <row r="29" spans="2:9" x14ac:dyDescent="0.25">
      <c r="B29" s="13"/>
      <c r="C29" s="18" t="s">
        <v>78</v>
      </c>
      <c r="D29" s="68">
        <v>0</v>
      </c>
      <c r="E29"/>
      <c r="F29" s="110"/>
      <c r="G29" s="110"/>
      <c r="H29" s="110"/>
      <c r="I29" s="14"/>
    </row>
    <row r="30" spans="2:9" x14ac:dyDescent="0.25">
      <c r="B30" s="13"/>
      <c r="C30" s="18" t="s">
        <v>79</v>
      </c>
      <c r="D30" s="68">
        <v>0</v>
      </c>
      <c r="E30"/>
      <c r="F30" s="110"/>
      <c r="G30" s="110"/>
      <c r="H30" s="110"/>
      <c r="I30" s="14"/>
    </row>
    <row r="31" spans="2:9" x14ac:dyDescent="0.25">
      <c r="B31" s="13"/>
      <c r="C31" s="18" t="s">
        <v>80</v>
      </c>
      <c r="D31" s="68">
        <v>0</v>
      </c>
      <c r="E31"/>
      <c r="F31" s="110"/>
      <c r="G31" s="110"/>
      <c r="H31" s="110"/>
      <c r="I31" s="14"/>
    </row>
    <row r="32" spans="2:9" x14ac:dyDescent="0.25">
      <c r="B32" s="13"/>
      <c r="C32" s="18" t="s">
        <v>81</v>
      </c>
      <c r="D32" s="68">
        <v>0</v>
      </c>
      <c r="E32"/>
      <c r="F32" s="110"/>
      <c r="G32" s="110"/>
      <c r="H32" s="110"/>
      <c r="I32" s="14"/>
    </row>
    <row r="33" spans="2:9" x14ac:dyDescent="0.25">
      <c r="B33" s="13"/>
      <c r="E33"/>
      <c r="F33" s="110"/>
      <c r="G33" s="110"/>
      <c r="H33" s="110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C18" sqref="C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11" t="s">
        <v>139</v>
      </c>
      <c r="D7" s="111"/>
      <c r="E7" s="111"/>
      <c r="F7" s="111"/>
      <c r="G7" s="111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3" t="str">
        <f>"Seleccione una muestra de "&amp;V3&amp;" prejudiciales activos registrados antes  y hasta el 31 de Diciembre  de 2022 y complete la siguiente tabla"</f>
        <v>Seleccione una muestra de 0 prejudiciales activos registrados antes  y hasta el 31 de Diciembre  de 2022 y complete la siguiente tabla</v>
      </c>
      <c r="G9" s="94"/>
      <c r="H9" s="14"/>
      <c r="T9" s="1" t="s">
        <v>14</v>
      </c>
    </row>
    <row r="10" spans="2:22" x14ac:dyDescent="0.25">
      <c r="B10" s="13"/>
      <c r="C10" s="18" t="s">
        <v>146</v>
      </c>
      <c r="D10" s="68">
        <v>0</v>
      </c>
      <c r="E10"/>
      <c r="F10" s="95"/>
      <c r="G10" s="96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595</v>
      </c>
      <c r="D13" s="68">
        <v>0</v>
      </c>
      <c r="E13"/>
      <c r="F13" s="18" t="s">
        <v>140</v>
      </c>
      <c r="G13" s="68">
        <v>0</v>
      </c>
      <c r="H13" s="14"/>
    </row>
    <row r="14" spans="2:22" x14ac:dyDescent="0.25">
      <c r="B14" s="13"/>
      <c r="C14" s="18" t="s">
        <v>594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13" t="s">
        <v>84</v>
      </c>
      <c r="G16" s="113"/>
      <c r="H16" s="14"/>
    </row>
    <row r="17" spans="2:8" x14ac:dyDescent="0.25">
      <c r="B17" s="13"/>
      <c r="C17" s="18" t="s">
        <v>597</v>
      </c>
      <c r="D17" s="68">
        <v>0</v>
      </c>
      <c r="E17"/>
      <c r="F17" s="109" t="s">
        <v>619</v>
      </c>
      <c r="G17" s="110"/>
      <c r="H17" s="14"/>
    </row>
    <row r="18" spans="2:8" x14ac:dyDescent="0.25">
      <c r="B18" s="13"/>
      <c r="C18" s="18" t="s">
        <v>598</v>
      </c>
      <c r="D18" s="68">
        <v>0</v>
      </c>
      <c r="E18"/>
      <c r="F18" s="110"/>
      <c r="G18" s="110"/>
      <c r="H18" s="14"/>
    </row>
    <row r="19" spans="2:8" x14ac:dyDescent="0.25">
      <c r="B19" s="13"/>
      <c r="C19"/>
      <c r="D19"/>
      <c r="E19"/>
      <c r="F19" s="110"/>
      <c r="G19" s="110"/>
      <c r="H19" s="14"/>
    </row>
    <row r="20" spans="2:8" x14ac:dyDescent="0.25">
      <c r="B20" s="13"/>
      <c r="C20"/>
      <c r="D20"/>
      <c r="E20"/>
      <c r="F20" s="110"/>
      <c r="G20" s="110"/>
      <c r="H20" s="14"/>
    </row>
    <row r="21" spans="2:8" x14ac:dyDescent="0.25">
      <c r="B21" s="13"/>
      <c r="E21"/>
      <c r="F21" s="110"/>
      <c r="G21" s="110"/>
      <c r="H21" s="14"/>
    </row>
    <row r="22" spans="2:8" x14ac:dyDescent="0.25">
      <c r="B22" s="13"/>
      <c r="E22"/>
      <c r="F22" s="110"/>
      <c r="G22" s="110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3" sqref="C13:G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7" t="s">
        <v>616</v>
      </c>
      <c r="D13" s="98"/>
      <c r="E13" s="98"/>
      <c r="F13" s="98"/>
      <c r="G13" s="99"/>
      <c r="H13" s="14"/>
    </row>
    <row r="14" spans="2:22" x14ac:dyDescent="0.25">
      <c r="B14" s="13"/>
      <c r="C14" s="100"/>
      <c r="D14" s="101"/>
      <c r="E14" s="101"/>
      <c r="F14" s="101"/>
      <c r="G14" s="102"/>
      <c r="H14" s="14"/>
    </row>
    <row r="15" spans="2:22" x14ac:dyDescent="0.25">
      <c r="B15" s="13"/>
      <c r="C15" s="100"/>
      <c r="D15" s="101"/>
      <c r="E15" s="101"/>
      <c r="F15" s="101"/>
      <c r="G15" s="102"/>
      <c r="H15" s="14"/>
    </row>
    <row r="16" spans="2:22" x14ac:dyDescent="0.25">
      <c r="B16" s="13"/>
      <c r="C16" s="103"/>
      <c r="D16" s="104"/>
      <c r="E16" s="104"/>
      <c r="F16" s="104"/>
      <c r="G16" s="105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G13" sqref="G1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11" t="s">
        <v>8</v>
      </c>
      <c r="D6" s="111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114" t="s">
        <v>618</v>
      </c>
      <c r="G8" s="99"/>
      <c r="H8" s="14"/>
      <c r="T8" s="1" t="s">
        <v>14</v>
      </c>
    </row>
    <row r="9" spans="2:22" x14ac:dyDescent="0.25">
      <c r="B9" s="13"/>
      <c r="C9" s="18" t="s">
        <v>602</v>
      </c>
      <c r="D9" s="68" t="s">
        <v>12</v>
      </c>
      <c r="E9"/>
      <c r="F9" s="100"/>
      <c r="G9" s="102"/>
      <c r="H9" s="14"/>
    </row>
    <row r="10" spans="2:22" x14ac:dyDescent="0.25">
      <c r="B10" s="13"/>
      <c r="C10" s="18" t="s">
        <v>601</v>
      </c>
      <c r="D10" s="68" t="s">
        <v>13</v>
      </c>
      <c r="E10"/>
      <c r="F10" s="103"/>
      <c r="G10" s="105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/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1" t="s">
        <v>10</v>
      </c>
      <c r="C2" s="121"/>
      <c r="D2" s="121"/>
      <c r="E2" s="121"/>
      <c r="F2" s="121"/>
      <c r="G2" s="121"/>
      <c r="H2" s="39"/>
      <c r="I2" s="39"/>
      <c r="J2" s="39"/>
      <c r="K2" s="39"/>
      <c r="L2" s="39"/>
      <c r="M2" s="40"/>
    </row>
    <row r="3" spans="2:13" ht="18.75" x14ac:dyDescent="0.3">
      <c r="B3" s="121" t="s">
        <v>11</v>
      </c>
      <c r="C3" s="121"/>
      <c r="D3" s="121"/>
      <c r="E3" s="121"/>
      <c r="F3" s="121"/>
      <c r="G3" s="121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5" t="s">
        <v>227</v>
      </c>
      <c r="D5" s="116"/>
      <c r="E5" s="116"/>
      <c r="F5" s="116"/>
      <c r="G5" s="117"/>
    </row>
    <row r="6" spans="2:13" ht="15.75" thickBot="1" x14ac:dyDescent="0.3">
      <c r="B6" t="s">
        <v>152</v>
      </c>
      <c r="C6" s="118" t="s">
        <v>617</v>
      </c>
      <c r="D6" s="119"/>
      <c r="E6" s="119"/>
      <c r="F6" s="119"/>
      <c r="G6" s="120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0.83333333333333337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6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99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1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12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12</v>
      </c>
      <c r="E18" s="37" t="s">
        <v>153</v>
      </c>
      <c r="F18" s="72" t="str">
        <f>+IF(PAGOS!D10="No","No","Si")</f>
        <v>No</v>
      </c>
    </row>
    <row r="19" spans="2:6" x14ac:dyDescent="0.25">
      <c r="B19" s="37" t="s">
        <v>154</v>
      </c>
      <c r="C19" s="73">
        <f>IFERROR(1-(JUDICIALES!$H$22+JUDICIALES!$H$23+JUDICIALES!$H$24)/(JUDICIALES!$G$22+JUDICIALES!$G$23+JUDICIALES!$G$24),"")</f>
        <v>1</v>
      </c>
      <c r="E19" s="37" t="s">
        <v>150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97" t="s">
        <v>622</v>
      </c>
      <c r="C23" s="98"/>
      <c r="D23" s="98"/>
      <c r="E23" s="98"/>
      <c r="F23" s="99"/>
    </row>
    <row r="24" spans="2:6" x14ac:dyDescent="0.25">
      <c r="B24" s="100"/>
      <c r="C24" s="101"/>
      <c r="D24" s="101"/>
      <c r="E24" s="101"/>
      <c r="F24" s="102"/>
    </row>
    <row r="25" spans="2:6" x14ac:dyDescent="0.25">
      <c r="B25" s="100"/>
      <c r="C25" s="101"/>
      <c r="D25" s="101"/>
      <c r="E25" s="101"/>
      <c r="F25" s="102"/>
    </row>
    <row r="26" spans="2:6" x14ac:dyDescent="0.25">
      <c r="B26" s="103"/>
      <c r="C26" s="104"/>
      <c r="D26" s="104"/>
      <c r="E26" s="104"/>
      <c r="F26" s="105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Martha  Gomez</cp:lastModifiedBy>
  <dcterms:created xsi:type="dcterms:W3CDTF">2020-06-25T21:16:25Z</dcterms:created>
  <dcterms:modified xsi:type="dcterms:W3CDTF">2023-09-19T20:38:19Z</dcterms:modified>
</cp:coreProperties>
</file>