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0\PLAN ACCION ANUAL\PLAN DE AUSTERIDAD Y GESTION AMBIENTAL 2020\TERCER TRIMESTRE\"/>
    </mc:Choice>
  </mc:AlternateContent>
  <bookViews>
    <workbookView xWindow="0" yWindow="0" windowWidth="20490" windowHeight="7650"/>
  </bookViews>
  <sheets>
    <sheet name="Hoja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2" l="1"/>
  <c r="N7" i="2"/>
  <c r="O14" i="2" l="1"/>
  <c r="N14" i="2"/>
  <c r="O17" i="2"/>
  <c r="N17" i="2"/>
  <c r="O16" i="2"/>
  <c r="N16" i="2"/>
  <c r="O15" i="2"/>
  <c r="N15" i="2"/>
  <c r="O13" i="2"/>
  <c r="O12" i="2"/>
  <c r="O11" i="2"/>
  <c r="O9" i="2"/>
  <c r="O8" i="2"/>
  <c r="I16" i="2" l="1"/>
  <c r="M17" i="2" l="1"/>
  <c r="L15" i="2"/>
  <c r="M8" i="2" l="1"/>
  <c r="M7" i="2"/>
  <c r="M14" i="2" l="1"/>
  <c r="M15" i="2" l="1"/>
  <c r="M16" i="2" l="1"/>
  <c r="M13" i="2" l="1"/>
  <c r="M12" i="2"/>
  <c r="M11" i="2"/>
  <c r="M9" i="2"/>
  <c r="K11" i="2" l="1"/>
  <c r="J15" i="2"/>
  <c r="K15" i="2" l="1"/>
  <c r="K17" i="2"/>
  <c r="K16" i="2"/>
  <c r="K14" i="2"/>
  <c r="J14" i="2"/>
  <c r="K13" i="2" l="1"/>
  <c r="K12" i="2"/>
  <c r="K9" i="2"/>
  <c r="K7" i="2"/>
</calcChain>
</file>

<file path=xl/sharedStrings.xml><?xml version="1.0" encoding="utf-8"?>
<sst xmlns="http://schemas.openxmlformats.org/spreadsheetml/2006/main" count="119" uniqueCount="92">
  <si>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</si>
  <si>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</si>
  <si>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</si>
  <si>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</si>
  <si>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</si>
  <si>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</si>
  <si>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</si>
  <si>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</si>
  <si>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</si>
  <si>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</si>
  <si>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</si>
  <si>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</si>
  <si>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</si>
  <si>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Reducir el 5% de consumo en galones de combustible respecto al año anterior</t>
  </si>
  <si>
    <t>Gestion Humana</t>
  </si>
  <si>
    <t>Reducir el 5% del número de horas extras respecto al año anterior</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</si>
  <si>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</si>
  <si>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</si>
  <si>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</si>
  <si>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</si>
  <si>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</si>
  <si>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</si>
  <si>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</si>
  <si>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Enero 15 de 2020</t>
  </si>
  <si>
    <t>Diciembre 30 de 2020</t>
  </si>
  <si>
    <t>Reducción del 3% con respecto al año anterior</t>
  </si>
  <si>
    <t>Febrero 1 de 2020</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</si>
  <si>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</si>
  <si>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</si>
  <si>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</si>
  <si>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</si>
  <si>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</si>
  <si>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</si>
  <si>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</si>
  <si>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</si>
  <si>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Reducir el 5% el gasto en indemnización de vacaciones respecto al año anterior</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</si>
  <si>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</si>
  <si>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</si>
  <si>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</si>
  <si>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</si>
  <si>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</si>
  <si>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</si>
  <si>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</si>
  <si>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</si>
  <si>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</si>
  <si>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</si>
  <si>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AÑO BASE
2019</t>
  </si>
  <si>
    <t>No aplica</t>
  </si>
  <si>
    <t xml:space="preserve">Realizar seguimiento al gasto por indemnización de vacaciones </t>
  </si>
  <si>
    <t xml:space="preserve">CONTRATACION DE PERSONAL PARA LA PRESTACION DE SERVICIOS PROFESIONALES Y DE APOYO A LA GESTION </t>
  </si>
  <si>
    <t xml:space="preserve">LINEAMIENTOS DECRETO </t>
  </si>
  <si>
    <t>TEMAS  DECRETO  PRESIDENCIAL1009  DEL 14 JULIO 2020</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</si>
  <si>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</si>
  <si>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</si>
  <si>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</si>
  <si>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</si>
  <si>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</si>
  <si>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</si>
  <si>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</si>
  <si>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</si>
  <si>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Reducción del 10%  el valor de los viáticos de comisiones  en comparación con el año anterior</t>
  </si>
  <si>
    <t>EVENTOS</t>
  </si>
  <si>
    <t xml:space="preserve"> VEHICULOS OFICIALES</t>
  </si>
  <si>
    <t>Reducir el  10% del gasto en telefonia con respecto al año anterior</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</si>
  <si>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</si>
  <si>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</si>
  <si>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Reducir en el 5%el número de resmas de papel consumidas respecto al año anterior</t>
  </si>
  <si>
    <t>Reducir el 10% del costo del servicio de energía respecto al año anterior</t>
  </si>
  <si>
    <t>Enero 1 de 2021</t>
  </si>
  <si>
    <t xml:space="preserve">Se cumple con lo ordenado en el Decreto </t>
  </si>
  <si>
    <t xml:space="preserve">SERVICIOS PUBLICOS - ACUEDUCTO  Y RECOLECCION   DE BASURAS </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</si>
  <si>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</si>
  <si>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</si>
  <si>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</si>
  <si>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Contratar planes corporativos de telefonía móvil o conmutada que permitan lograr ahorros del 10%, respecto del consumo del año anterior. No se podrán adquirir nuevos equipos de telefonía celular, salvo  las reposiciones de los equipos .</t>
  </si>
  <si>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</si>
  <si>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Utilizar medios digitales, de manera preferente y evitar impresiones. Racionalizar el uso de papel y de tinta. Quedan prohibidas las publicaciones impresas y, en especial, las de costos elevados correspondientes a impresiones a color o en papeles especiales. Las publicaciones de toda entidad deberán hacerse en su espacio web.</t>
  </si>
  <si>
    <t xml:space="preserve">Cumplimiento de las condiciones del Decreto 1009 de Austeridad para su ejecución </t>
  </si>
  <si>
    <t>Reducir el 5% del gasto en acueducto con respecto al año anterior</t>
  </si>
  <si>
    <t>Realizar únicamente los eventos que sean estrictamente necesarios para la entidad y privilegiar, en la organización y desarrollo, el uso de auditorios o espacios  institucionales . Racionalizar  la provisión de refrigerios y almuerzos a los estrictamente necesarios</t>
  </si>
  <si>
    <t xml:space="preserve">Expedición del 100% de tiquetes en clase económica. Reducir 5% con respecto año anteror </t>
  </si>
  <si>
    <t>Aun no se estan llevando a cabo viajes por comisiones a los territorios, se está trabajando en las regiones mediante la virtualidad esto debido a la situación de confinamiento y aislamiento social generada con la pandemia por el COVID 19. La ejecución corresponde a dos vuelos de comisiones canceladas, pendientes de utiliizar o cancelar difinitivamente para reintegro.</t>
  </si>
  <si>
    <t>En el primer trimestre se habían obligado dos comisiones que no pudieron ser realizadas y esos recursos fueron reintegrados en este trimestre por eso el reporte señala un valor de gasto acumulado menor al del trimestre anterior. La situación de confinamiento y aislamiento social generada con el COVID 19, obligó a la suspensión de viajes de asistencia técnica y por ende los gastos de viáticos presentan un comportamiento atípico. Para el tercer trimestre aun no se han reactivado las viajes por comisiones, por lo que no se han ejecutado los viaticos correspondientes.</t>
  </si>
  <si>
    <t>Los eventos que se han podido realizar fueron los programados para los dos primeros meses de este año y se realizaron en el Auditorio del l INCI cumpliendo el Decreto de austeridad, a la fecha no se han realizado más eventos presenciales debido a la actual situación provocada por la pandemia del COVID -19</t>
  </si>
  <si>
    <t>Con corte al tercer trimestre del año el gasto por concepto de combustible para el vehículo de la entidad permanece en el 28% con respecto al gasto efectuado por este concepto en el 2019. Se ha visto notablemente reducido dada la situación de confinamiento que se presenta actualmente.</t>
  </si>
  <si>
    <t>A corte del tercer trimestre del año se ha gastado el 25% del valor de horas extras con respecto al año anterior. Este es un gasto muy controlado en la entidad y su comportamiento es propio de la situación que se atraviesa actualmente en el país por la declaratoría de emergencia sanitaria por presencia del COVID 19 que ha sido prolongada por decreto presidencial hasta el 30 de noviembre de 2020.</t>
  </si>
  <si>
    <t>Al tercer trimestre del año, la ejecución por concepto de indemnización de vacaciones es de $11,631,424, este es un gasto no previsible y corresponde al derecho prestacional que tienen los funcionarios que renuncian. El valor aquí acumulado corresponde al 67% del total gastado por el mismo concepto en el 2019 y comprende cuatro renuncias de personal.</t>
  </si>
  <si>
    <t>Este es un gasto fijo mensual, su valor corresponde al del plan existente, aquí se reporta consumo tanto de servicio de telefonía celular como de telefonía fija. El último periodo facturado corresponde del 27 de julio al 26 de agosto en telefonía celular y del 01 al 31 de agosto en telefonía fija. El gasto es del 55% del valor total gastado en el año 2019, es favorable debido a que se contrataron planes más económicos hacía finales del año anterior.</t>
  </si>
  <si>
    <t>El valor aquí reportado corresponde a lo obligado y pagado hasta septiembre 30 de 2020. El último periodo de facturación va hasta el 01 de septiembre  de 2020. El consumo es del 72% en relación con el consumo del año 2019. por servicio de agua y aseo.</t>
  </si>
  <si>
    <t>El valor obligado y pagado corresponde a períodos facturados   hasta el 28 de agosto  y  pagados hasta  el 30 de septiembre,  su ejecución con respecto al año 2019 es del 46% y esto se da por la coyuntura que se vive de trabajo en casa .</t>
  </si>
  <si>
    <t>En comparación con el año base 2019 se han consumido 58 resmas de papel tamaño carta y oficio. Esto equivale al 24% del consumo anual con respecto a la vigencia 2019, porcentaje favorable para el cumplimiento de la meta anual. Esto también es efecto del trabajo en casa donde los documentos que se están manejando son básicamente  digitales.</t>
  </si>
  <si>
    <t xml:space="preserve">A septiembre 30 de 2020 se celebraron 48 contratos de Apoyo a la Gestión por valor de $1.086.400.531. Debe tenerse en cuenta que todos los contratos están debidamente justificados y son estrictamente necesarios para apoyo en las diferentes iniciativas y necesidades misionales.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</si>
</sst>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8"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b/>
      <sz val="22"/>
      <color theme="1"/>
      <name val="Arial Narrow"/>
      <family val="2"/>
    </font>
    <font>
      <sz val="12"/>
      <color theme="1"/>
      <name val="Arial Narrow"/>
      <family val="2"/>
    </font>
    <font>
      <sz val="12"/>
      <name val="Arial Narrow"/>
      <family val="2"/>
    </font>
    <font>
      <b/>
      <sz val="12"/>
      <color theme="1"/>
      <name val="Arial Narrow"/>
      <family val="2"/>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s>
  <cellStyleXfs count="3">
    <xf numFmtId="0" fontId="0" fillId="0" borderId="0"/>
    <xf numFmtId="41" fontId="3" fillId="0" borderId="0" applyFont="0" applyFill="0" applyBorder="0" applyAlignment="0" applyProtection="0"/>
    <xf numFmtId="9" fontId="3" fillId="0" borderId="0" applyFont="0" applyFill="0" applyBorder="0" applyAlignment="0" applyProtection="0"/>
  </cellStyleXfs>
  <cellXfs count="93">
    <xf numFmtId="0" fontId="0" fillId="0" borderId="0" xfId="0"/>
    <xf numFmtId="0" fontId="1" fillId="0" borderId="0" xfId="0" applyFont="1"/>
    <xf numFmtId="0" fontId="1" fillId="0" borderId="0" xfId="0" applyFont="1" applyAlignment="1">
      <alignment horizontal="center" vertical="center" wrapText="1"/>
    </xf>
    <xf numFmtId="0" fontId="1" fillId="3" borderId="0" xfId="0" applyFont="1" applyFill="1"/>
    <xf numFmtId="0" fontId="1" fillId="3" borderId="0" xfId="0" applyFont="1" applyFill="1" applyAlignment="1">
      <alignment horizontal="center" vertical="center" wrapText="1"/>
    </xf>
    <xf numFmtId="0" fontId="1" fillId="0" borderId="1" xfId="0" applyFont="1" applyBorder="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41" fontId="1" fillId="0" borderId="10" xfId="1" applyFont="1" applyBorder="1" applyAlignment="1">
      <alignment horizontal="center" vertical="center" wrapText="1"/>
    </xf>
    <xf numFmtId="41" fontId="1" fillId="6" borderId="5" xfId="1" applyFont="1" applyFill="1" applyBorder="1" applyAlignment="1">
      <alignment horizontal="center" vertical="center" wrapText="1"/>
    </xf>
    <xf numFmtId="0" fontId="5" fillId="0" borderId="1" xfId="0" applyFont="1" applyBorder="1" applyAlignment="1">
      <alignment horizontal="center" vertical="center" wrapText="1"/>
    </xf>
    <xf numFmtId="10" fontId="1" fillId="6" borderId="6" xfId="2" applyNumberFormat="1" applyFont="1" applyFill="1" applyBorder="1" applyAlignment="1">
      <alignment horizontal="center" vertical="center" wrapText="1"/>
    </xf>
    <xf numFmtId="41" fontId="1" fillId="8" borderId="6" xfId="1" applyFont="1" applyFill="1" applyBorder="1" applyAlignment="1">
      <alignment horizontal="center" vertical="center" wrapText="1"/>
    </xf>
    <xf numFmtId="41" fontId="1" fillId="8" borderId="6" xfId="0" applyNumberFormat="1" applyFont="1" applyFill="1" applyBorder="1" applyAlignment="1">
      <alignment horizontal="center" vertical="center" wrapText="1"/>
    </xf>
    <xf numFmtId="0" fontId="1" fillId="3" borderId="11" xfId="0" applyFont="1" applyFill="1" applyBorder="1" applyAlignment="1">
      <alignment horizontal="left" vertical="center" wrapText="1"/>
    </xf>
    <xf numFmtId="41" fontId="1" fillId="3" borderId="10" xfId="1" applyFont="1" applyFill="1" applyBorder="1" applyAlignment="1">
      <alignment horizontal="center" vertical="center" wrapText="1"/>
    </xf>
    <xf numFmtId="41" fontId="1" fillId="0" borderId="0" xfId="0" applyNumberFormat="1" applyFont="1"/>
    <xf numFmtId="41" fontId="1" fillId="3" borderId="0" xfId="1" applyFont="1" applyFill="1"/>
    <xf numFmtId="41" fontId="1" fillId="3" borderId="0" xfId="0" applyNumberFormat="1" applyFont="1" applyFill="1"/>
    <xf numFmtId="41" fontId="1" fillId="7" borderId="5" xfId="1" applyFont="1" applyFill="1" applyBorder="1" applyAlignment="1">
      <alignment horizontal="center" vertical="center" wrapText="1"/>
    </xf>
    <xf numFmtId="9" fontId="1" fillId="7" borderId="6" xfId="2" applyFont="1" applyFill="1" applyBorder="1" applyAlignment="1">
      <alignment horizontal="center" vertical="center" wrapText="1"/>
    </xf>
    <xf numFmtId="0" fontId="1" fillId="3" borderId="11" xfId="0" applyFont="1" applyFill="1" applyBorder="1" applyAlignment="1">
      <alignment vertical="center" wrapText="1"/>
    </xf>
    <xf numFmtId="0" fontId="1" fillId="3" borderId="11" xfId="0" applyFont="1" applyFill="1" applyBorder="1" applyAlignment="1">
      <alignment horizontal="left" vertical="top" wrapText="1"/>
    </xf>
    <xf numFmtId="10" fontId="1" fillId="3" borderId="0" xfId="2" applyNumberFormat="1" applyFont="1" applyFill="1"/>
    <xf numFmtId="41" fontId="1" fillId="0" borderId="1" xfId="1" applyFont="1" applyBorder="1" applyAlignment="1">
      <alignment horizontal="center" vertical="center" wrapText="1"/>
    </xf>
    <xf numFmtId="41" fontId="1" fillId="6" borderId="1" xfId="1" applyFont="1" applyFill="1" applyBorder="1" applyAlignment="1">
      <alignment horizontal="center" vertical="center" wrapText="1"/>
    </xf>
    <xf numFmtId="10" fontId="1" fillId="6" borderId="1" xfId="2" applyNumberFormat="1" applyFont="1" applyFill="1" applyBorder="1" applyAlignment="1">
      <alignment horizontal="center" vertical="center" wrapText="1"/>
    </xf>
    <xf numFmtId="41" fontId="1" fillId="7" borderId="1" xfId="1" applyFont="1" applyFill="1" applyBorder="1" applyAlignment="1">
      <alignment horizontal="center" vertical="center" wrapText="1"/>
    </xf>
    <xf numFmtId="9" fontId="1" fillId="7"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41" fontId="1" fillId="2" borderId="5" xfId="0" applyNumberFormat="1" applyFont="1" applyFill="1" applyBorder="1" applyAlignment="1">
      <alignment horizontal="center" vertical="center" wrapText="1"/>
    </xf>
    <xf numFmtId="9" fontId="1" fillId="2" borderId="6" xfId="0" applyNumberFormat="1"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41" fontId="1" fillId="2" borderId="1" xfId="0" applyNumberFormat="1" applyFont="1" applyFill="1" applyBorder="1" applyAlignment="1">
      <alignment horizontal="center" vertical="center" wrapText="1"/>
    </xf>
    <xf numFmtId="9" fontId="1" fillId="2" borderId="1" xfId="2"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5" borderId="1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108858</xdr:colOff>
      <xdr:row>1</xdr:row>
      <xdr:rowOff>0</xdr:rowOff>
    </xdr:from>
    <xdr:to>
      <xdr:col>2</xdr:col>
      <xdr:colOff>1918608</xdr:colOff>
      <xdr:row>3</xdr:row>
      <xdr:rowOff>544286</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715" y="204107"/>
          <a:ext cx="1809750" cy="952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tabSelected="1" topLeftCell="A2" zoomScale="70" zoomScaleNormal="70" workbookViewId="0">
      <pane xSplit="2" ySplit="5" topLeftCell="C17" activePane="bottomRight" state="frozen"/>
      <selection activeCell="A2" sqref="A2"/>
      <selection pane="topRight" activeCell="C2" sqref="C2"/>
      <selection pane="bottomLeft" activeCell="A7" sqref="A7"/>
      <selection pane="bottomRight" activeCell="I19" sqref="I19"/>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9" width="18.7109375" style="1" customWidth="1"/>
    <col min="10" max="13" width="19.85546875" style="1" customWidth="1"/>
    <col min="14" max="14" width="23.85546875" style="1" customWidth="1"/>
    <col min="15" max="15" width="21.85546875" style="1" customWidth="1"/>
    <col min="16" max="16" width="14.28515625" style="1" hidden="1" customWidth="1"/>
    <col min="17" max="17" width="25.5703125" style="1" hidden="1" customWidth="1"/>
    <col min="18" max="18" width="63.5703125" style="3" customWidth="1"/>
    <col min="19" max="19" width="19.85546875" style="3" customWidth="1"/>
    <col min="20" max="22" width="14.42578125" style="3" customWidth="1"/>
    <col min="23" max="82" width="5" style="3"/>
    <col min="83" max="16384" width="5" style="1"/>
  </cols>
  <sheetData>
    <row r="1" spans="1:82" ht="15.75" customHeight="1" x14ac:dyDescent="0.25">
      <c r="A1" s="72"/>
      <c r="B1" s="73"/>
      <c r="C1" s="73"/>
      <c r="D1" s="74"/>
      <c r="E1" s="59"/>
      <c r="F1" s="60"/>
      <c r="G1" s="60"/>
      <c r="H1" s="60"/>
      <c r="I1" s="60"/>
      <c r="J1" s="60"/>
      <c r="K1" s="60"/>
      <c r="L1" s="60"/>
      <c r="M1" s="60"/>
      <c r="N1" s="60"/>
      <c r="O1" s="60"/>
      <c r="P1" s="60"/>
      <c r="Q1" s="60"/>
      <c r="R1" s="61"/>
    </row>
    <row r="2" spans="1:82" ht="15.75" customHeight="1" x14ac:dyDescent="0.25">
      <c r="A2" s="75"/>
      <c r="B2" s="76"/>
      <c r="C2" s="76"/>
      <c r="D2" s="77"/>
      <c r="E2" s="62"/>
      <c r="F2" s="63"/>
      <c r="G2" s="63"/>
      <c r="H2" s="63"/>
      <c r="I2" s="63"/>
      <c r="J2" s="63"/>
      <c r="K2" s="63"/>
      <c r="L2" s="63"/>
      <c r="M2" s="63"/>
      <c r="N2" s="63"/>
      <c r="O2" s="63"/>
      <c r="P2" s="63"/>
      <c r="Q2" s="63"/>
      <c r="R2" s="64"/>
    </row>
    <row r="3" spans="1:82" ht="15.75" customHeight="1" x14ac:dyDescent="0.25">
      <c r="A3" s="75"/>
      <c r="B3" s="76"/>
      <c r="C3" s="76"/>
      <c r="D3" s="77"/>
      <c r="E3" s="62"/>
      <c r="F3" s="63"/>
      <c r="G3" s="63"/>
      <c r="H3" s="63"/>
      <c r="I3" s="63"/>
      <c r="J3" s="63"/>
      <c r="K3" s="63"/>
      <c r="L3" s="63"/>
      <c r="M3" s="63"/>
      <c r="N3" s="63"/>
      <c r="O3" s="63"/>
      <c r="P3" s="63"/>
      <c r="Q3" s="63"/>
      <c r="R3" s="64"/>
      <c r="T3" s="34"/>
      <c r="U3" s="33"/>
      <c r="V3" s="33"/>
    </row>
    <row r="4" spans="1:82" ht="57" customHeight="1" thickBot="1" x14ac:dyDescent="0.3">
      <c r="A4" s="78"/>
      <c r="B4" s="79"/>
      <c r="C4" s="79"/>
      <c r="D4" s="80"/>
      <c r="E4" s="65"/>
      <c r="F4" s="66"/>
      <c r="G4" s="66"/>
      <c r="H4" s="66"/>
      <c r="I4" s="66"/>
      <c r="J4" s="66"/>
      <c r="K4" s="66"/>
      <c r="L4" s="66"/>
      <c r="M4" s="66"/>
      <c r="N4" s="66"/>
      <c r="O4" s="66"/>
      <c r="P4" s="66"/>
      <c r="Q4" s="66"/>
      <c r="R4" s="67"/>
      <c r="S4" s="39"/>
    </row>
    <row r="5" spans="1:82" s="7" customFormat="1" ht="36" customHeight="1" x14ac:dyDescent="0.25">
      <c r="A5" s="91" t="s">
        <v>0</v>
      </c>
      <c r="B5" s="81" t="s">
        <v>51</v>
      </c>
      <c r="C5" s="81" t="s">
        <v>50</v>
      </c>
      <c r="D5" s="81" t="s">
        <v>1</v>
      </c>
      <c r="E5" s="81" t="s">
        <v>2</v>
      </c>
      <c r="F5" s="81" t="s">
        <v>3</v>
      </c>
      <c r="G5" s="81" t="s">
        <v>4</v>
      </c>
      <c r="H5" s="81" t="s">
        <v>5</v>
      </c>
      <c r="I5" s="83" t="s">
        <v>46</v>
      </c>
      <c r="J5" s="85" t="s">
        <v>41</v>
      </c>
      <c r="K5" s="86"/>
      <c r="L5" s="87" t="s">
        <v>40</v>
      </c>
      <c r="M5" s="88"/>
      <c r="N5" s="89" t="s">
        <v>39</v>
      </c>
      <c r="O5" s="90"/>
      <c r="P5" s="68" t="s">
        <v>42</v>
      </c>
      <c r="Q5" s="69"/>
      <c r="R5" s="70" t="s">
        <v>43</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54.95" customHeight="1" x14ac:dyDescent="0.25">
      <c r="A6" s="92"/>
      <c r="B6" s="82"/>
      <c r="C6" s="82"/>
      <c r="D6" s="82"/>
      <c r="E6" s="82"/>
      <c r="F6" s="82"/>
      <c r="G6" s="82"/>
      <c r="H6" s="82"/>
      <c r="I6" s="84"/>
      <c r="J6" s="10" t="s">
        <v>45</v>
      </c>
      <c r="K6" s="11" t="s">
        <v>38</v>
      </c>
      <c r="L6" s="13" t="s">
        <v>45</v>
      </c>
      <c r="M6" s="14" t="s">
        <v>38</v>
      </c>
      <c r="N6" s="16" t="s">
        <v>45</v>
      </c>
      <c r="O6" s="17" t="s">
        <v>38</v>
      </c>
      <c r="P6" s="20" t="s">
        <v>45</v>
      </c>
      <c r="Q6" s="21" t="s">
        <v>38</v>
      </c>
      <c r="R6" s="71"/>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22.25" customHeight="1" x14ac:dyDescent="0.25">
      <c r="A7" s="8">
        <v>1</v>
      </c>
      <c r="B7" s="52" t="s">
        <v>49</v>
      </c>
      <c r="C7" s="5" t="s">
        <v>6</v>
      </c>
      <c r="D7" s="5" t="s">
        <v>52</v>
      </c>
      <c r="E7" s="5" t="s">
        <v>71</v>
      </c>
      <c r="F7" s="5" t="s">
        <v>23</v>
      </c>
      <c r="G7" s="5" t="s">
        <v>24</v>
      </c>
      <c r="H7" s="5" t="s">
        <v>25</v>
      </c>
      <c r="I7" s="24">
        <v>939277443</v>
      </c>
      <c r="J7" s="25">
        <v>113864817</v>
      </c>
      <c r="K7" s="27">
        <f>+J7/I7</f>
        <v>0.12122596773571193</v>
      </c>
      <c r="L7" s="35">
        <v>427561596</v>
      </c>
      <c r="M7" s="36">
        <f>+L7/I7</f>
        <v>0.4552026658219237</v>
      </c>
      <c r="N7" s="53">
        <f>+L7+324775888</f>
        <v>752337484</v>
      </c>
      <c r="O7" s="54">
        <f>+N7/I7</f>
        <v>0.80097471690268196</v>
      </c>
      <c r="P7" s="22"/>
      <c r="Q7" s="28"/>
      <c r="R7" s="38" t="s">
        <v>91</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95.1" customHeight="1" x14ac:dyDescent="0.25">
      <c r="A8" s="8">
        <v>2</v>
      </c>
      <c r="B8" s="52" t="s">
        <v>56</v>
      </c>
      <c r="C8" s="49" t="s">
        <v>57</v>
      </c>
      <c r="D8" s="5" t="s">
        <v>72</v>
      </c>
      <c r="E8" s="5" t="s">
        <v>8</v>
      </c>
      <c r="F8" s="5" t="s">
        <v>26</v>
      </c>
      <c r="G8" s="5" t="s">
        <v>24</v>
      </c>
      <c r="H8" s="5" t="s">
        <v>80</v>
      </c>
      <c r="I8" s="24">
        <v>64451160</v>
      </c>
      <c r="J8" s="12">
        <v>0</v>
      </c>
      <c r="K8" s="27">
        <v>0</v>
      </c>
      <c r="L8" s="35">
        <v>2047292</v>
      </c>
      <c r="M8" s="36">
        <f>+L8/I8</f>
        <v>3.1765014004402715E-2</v>
      </c>
      <c r="N8" s="55">
        <v>2047292</v>
      </c>
      <c r="O8" s="56">
        <f>+N8/I8</f>
        <v>3.1765014004402715E-2</v>
      </c>
      <c r="P8" s="22"/>
      <c r="Q8" s="29"/>
      <c r="R8" s="30" t="s">
        <v>81</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35" customHeight="1" x14ac:dyDescent="0.25">
      <c r="A9" s="8">
        <v>3</v>
      </c>
      <c r="B9" s="52" t="s">
        <v>58</v>
      </c>
      <c r="C9" s="49" t="s">
        <v>59</v>
      </c>
      <c r="D9" s="49" t="s">
        <v>73</v>
      </c>
      <c r="E9" s="5" t="s">
        <v>9</v>
      </c>
      <c r="F9" s="5" t="s">
        <v>26</v>
      </c>
      <c r="G9" s="5" t="s">
        <v>24</v>
      </c>
      <c r="H9" s="5" t="s">
        <v>60</v>
      </c>
      <c r="I9" s="24">
        <v>81014748</v>
      </c>
      <c r="J9" s="25">
        <v>2826325</v>
      </c>
      <c r="K9" s="27">
        <f>+J9/I9</f>
        <v>3.4886549298406754E-2</v>
      </c>
      <c r="L9" s="35">
        <v>538265</v>
      </c>
      <c r="M9" s="36">
        <f>+L9/I9</f>
        <v>6.6440372066577311E-3</v>
      </c>
      <c r="N9" s="55">
        <v>538265</v>
      </c>
      <c r="O9" s="56">
        <f>+N9/I9</f>
        <v>6.6440372066577311E-3</v>
      </c>
      <c r="P9" s="22"/>
      <c r="Q9" s="23"/>
      <c r="R9" s="30" t="s">
        <v>82</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8">
        <v>4</v>
      </c>
      <c r="B10" s="52" t="s">
        <v>61</v>
      </c>
      <c r="C10" s="49" t="s">
        <v>79</v>
      </c>
      <c r="D10" s="49" t="s">
        <v>27</v>
      </c>
      <c r="E10" s="5" t="s">
        <v>10</v>
      </c>
      <c r="F10" s="5" t="s">
        <v>26</v>
      </c>
      <c r="G10" s="5" t="s">
        <v>24</v>
      </c>
      <c r="H10" s="5" t="s">
        <v>11</v>
      </c>
      <c r="I10" s="9" t="s">
        <v>47</v>
      </c>
      <c r="J10" s="12">
        <v>0</v>
      </c>
      <c r="K10" s="27">
        <v>0</v>
      </c>
      <c r="L10" s="15">
        <v>0</v>
      </c>
      <c r="M10" s="36">
        <v>0</v>
      </c>
      <c r="N10" s="18">
        <v>0</v>
      </c>
      <c r="O10" s="54">
        <v>0</v>
      </c>
      <c r="P10" s="22"/>
      <c r="Q10" s="23"/>
      <c r="R10" s="30" t="s">
        <v>83</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94.5" x14ac:dyDescent="0.25">
      <c r="A11" s="8">
        <v>5</v>
      </c>
      <c r="B11" s="52" t="s">
        <v>62</v>
      </c>
      <c r="C11" s="5" t="s">
        <v>12</v>
      </c>
      <c r="D11" s="49" t="s">
        <v>28</v>
      </c>
      <c r="E11" s="5" t="s">
        <v>8</v>
      </c>
      <c r="F11" s="5" t="s">
        <v>29</v>
      </c>
      <c r="G11" s="5" t="s">
        <v>24</v>
      </c>
      <c r="H11" s="5" t="s">
        <v>13</v>
      </c>
      <c r="I11" s="24">
        <v>3770173</v>
      </c>
      <c r="J11" s="25">
        <v>788245</v>
      </c>
      <c r="K11" s="27">
        <f>+J11/I11</f>
        <v>0.20907396026654479</v>
      </c>
      <c r="L11" s="35">
        <v>1044059</v>
      </c>
      <c r="M11" s="36">
        <f t="shared" ref="M11:M16" si="0">+L11/I11</f>
        <v>0.27692601904474939</v>
      </c>
      <c r="N11" s="55">
        <v>1044059</v>
      </c>
      <c r="O11" s="56">
        <f t="shared" ref="O11:O17" si="1">+N11/I11</f>
        <v>0.27692601904474939</v>
      </c>
      <c r="P11" s="22"/>
      <c r="Q11" s="23"/>
      <c r="R11" s="19" t="s">
        <v>84</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25">
      <c r="A12" s="8">
        <v>6</v>
      </c>
      <c r="B12" s="52" t="s">
        <v>53</v>
      </c>
      <c r="C12" s="5" t="s">
        <v>31</v>
      </c>
      <c r="D12" s="49" t="s">
        <v>30</v>
      </c>
      <c r="E12" s="5" t="s">
        <v>14</v>
      </c>
      <c r="F12" s="5" t="s">
        <v>29</v>
      </c>
      <c r="G12" s="5" t="s">
        <v>24</v>
      </c>
      <c r="H12" s="5" t="s">
        <v>15</v>
      </c>
      <c r="I12" s="24">
        <v>3066222</v>
      </c>
      <c r="J12" s="25">
        <v>768524</v>
      </c>
      <c r="K12" s="27">
        <f t="shared" ref="K12:K17" si="2">+J12/I12</f>
        <v>0.25064199526322622</v>
      </c>
      <c r="L12" s="35">
        <v>768524</v>
      </c>
      <c r="M12" s="36">
        <f t="shared" si="0"/>
        <v>0.25064199526322622</v>
      </c>
      <c r="N12" s="55">
        <v>768524</v>
      </c>
      <c r="O12" s="56">
        <f t="shared" si="1"/>
        <v>0.25064199526322622</v>
      </c>
      <c r="P12" s="22"/>
      <c r="Q12" s="23"/>
      <c r="R12" s="37" t="s">
        <v>85</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7.25" customHeight="1" x14ac:dyDescent="0.25">
      <c r="A13" s="8">
        <v>7</v>
      </c>
      <c r="B13" s="52" t="s">
        <v>32</v>
      </c>
      <c r="C13" s="49" t="s">
        <v>33</v>
      </c>
      <c r="D13" s="51" t="s">
        <v>48</v>
      </c>
      <c r="E13" s="5" t="s">
        <v>34</v>
      </c>
      <c r="F13" s="5" t="s">
        <v>29</v>
      </c>
      <c r="G13" s="5" t="s">
        <v>24</v>
      </c>
      <c r="H13" s="5" t="s">
        <v>35</v>
      </c>
      <c r="I13" s="24">
        <v>17387083</v>
      </c>
      <c r="J13" s="25">
        <v>1528570</v>
      </c>
      <c r="K13" s="27">
        <f t="shared" si="2"/>
        <v>8.7914114173147956E-2</v>
      </c>
      <c r="L13" s="35">
        <v>6649537</v>
      </c>
      <c r="M13" s="36">
        <f t="shared" si="0"/>
        <v>0.38244120649795021</v>
      </c>
      <c r="N13" s="55">
        <v>11631424</v>
      </c>
      <c r="O13" s="56">
        <f t="shared" si="1"/>
        <v>0.66896925723538558</v>
      </c>
      <c r="P13" s="22"/>
      <c r="Q13" s="23"/>
      <c r="R13" s="30" t="s">
        <v>86</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86.75" customHeight="1" x14ac:dyDescent="0.25">
      <c r="A14" s="8">
        <v>8</v>
      </c>
      <c r="B14" s="52" t="s">
        <v>36</v>
      </c>
      <c r="C14" s="49" t="s">
        <v>76</v>
      </c>
      <c r="D14" s="49" t="s">
        <v>65</v>
      </c>
      <c r="E14" s="5" t="s">
        <v>16</v>
      </c>
      <c r="F14" s="5" t="s">
        <v>29</v>
      </c>
      <c r="G14" s="5" t="s">
        <v>24</v>
      </c>
      <c r="H14" s="5" t="s">
        <v>66</v>
      </c>
      <c r="I14" s="9">
        <v>237</v>
      </c>
      <c r="J14" s="12">
        <f>31+16</f>
        <v>47</v>
      </c>
      <c r="K14" s="27">
        <f t="shared" si="2"/>
        <v>0.19831223628691982</v>
      </c>
      <c r="L14" s="15">
        <v>51</v>
      </c>
      <c r="M14" s="36">
        <f t="shared" si="0"/>
        <v>0.21518987341772153</v>
      </c>
      <c r="N14" s="18">
        <f>+L14+7</f>
        <v>58</v>
      </c>
      <c r="O14" s="56">
        <f t="shared" si="1"/>
        <v>0.24472573839662448</v>
      </c>
      <c r="P14" s="22"/>
      <c r="Q14" s="23"/>
      <c r="R14" s="37" t="s">
        <v>90</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59.75" customHeight="1" x14ac:dyDescent="0.25">
      <c r="A15" s="8">
        <v>9</v>
      </c>
      <c r="B15" s="52" t="s">
        <v>37</v>
      </c>
      <c r="C15" s="49" t="s">
        <v>64</v>
      </c>
      <c r="D15" s="49" t="s">
        <v>74</v>
      </c>
      <c r="E15" s="5" t="s">
        <v>17</v>
      </c>
      <c r="F15" s="5" t="s">
        <v>29</v>
      </c>
      <c r="G15" s="5" t="s">
        <v>24</v>
      </c>
      <c r="H15" s="5" t="s">
        <v>63</v>
      </c>
      <c r="I15" s="31">
        <v>19877191</v>
      </c>
      <c r="J15" s="25">
        <f>2499850+1169476</f>
        <v>3669326</v>
      </c>
      <c r="K15" s="27">
        <f t="shared" si="2"/>
        <v>0.18459982600157135</v>
      </c>
      <c r="L15" s="35">
        <f>2334784+4998850</f>
        <v>7333634</v>
      </c>
      <c r="M15" s="36">
        <f t="shared" si="0"/>
        <v>0.36894720184557267</v>
      </c>
      <c r="N15" s="53">
        <f>+L15+3664308</f>
        <v>10997942</v>
      </c>
      <c r="O15" s="56">
        <f t="shared" si="1"/>
        <v>0.55329457768957391</v>
      </c>
      <c r="P15" s="22"/>
      <c r="Q15" s="23"/>
      <c r="R15" s="30" t="s">
        <v>87</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0.75" customHeight="1" x14ac:dyDescent="0.25">
      <c r="A16" s="8">
        <v>10</v>
      </c>
      <c r="B16" s="52" t="s">
        <v>70</v>
      </c>
      <c r="C16" s="49" t="s">
        <v>18</v>
      </c>
      <c r="D16" s="49" t="s">
        <v>19</v>
      </c>
      <c r="E16" s="26" t="s">
        <v>20</v>
      </c>
      <c r="F16" s="5" t="s">
        <v>29</v>
      </c>
      <c r="G16" s="5" t="s">
        <v>24</v>
      </c>
      <c r="H16" s="5" t="s">
        <v>78</v>
      </c>
      <c r="I16" s="24">
        <f>924779+330780+2624956+561304</f>
        <v>4441819</v>
      </c>
      <c r="J16" s="25">
        <v>434460</v>
      </c>
      <c r="K16" s="27">
        <f t="shared" si="2"/>
        <v>9.7811279568122883E-2</v>
      </c>
      <c r="L16" s="35">
        <v>2700300</v>
      </c>
      <c r="M16" s="36">
        <f t="shared" si="0"/>
        <v>0.60792661745109378</v>
      </c>
      <c r="N16" s="53">
        <f>+L16+480840</f>
        <v>3181140</v>
      </c>
      <c r="O16" s="56">
        <f t="shared" si="1"/>
        <v>0.71617956517363723</v>
      </c>
      <c r="P16" s="22"/>
      <c r="Q16" s="23"/>
      <c r="R16" s="30" t="s">
        <v>88</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96" customHeight="1" x14ac:dyDescent="0.25">
      <c r="A17" s="48">
        <v>11</v>
      </c>
      <c r="B17" s="52" t="s">
        <v>44</v>
      </c>
      <c r="C17" s="49" t="s">
        <v>21</v>
      </c>
      <c r="D17" s="50" t="s">
        <v>22</v>
      </c>
      <c r="E17" s="50" t="s">
        <v>20</v>
      </c>
      <c r="F17" s="5" t="s">
        <v>29</v>
      </c>
      <c r="G17" s="5" t="s">
        <v>24</v>
      </c>
      <c r="H17" s="5" t="s">
        <v>67</v>
      </c>
      <c r="I17" s="40">
        <v>39477895</v>
      </c>
      <c r="J17" s="41">
        <v>5451197</v>
      </c>
      <c r="K17" s="42">
        <f t="shared" si="2"/>
        <v>0.13808226097161463</v>
      </c>
      <c r="L17" s="43">
        <v>12087851</v>
      </c>
      <c r="M17" s="44">
        <f>+L17/I17</f>
        <v>0.30619289604980204</v>
      </c>
      <c r="N17" s="57">
        <f>+L17+5921620</f>
        <v>18009471</v>
      </c>
      <c r="O17" s="58">
        <f t="shared" si="1"/>
        <v>0.45619126855674547</v>
      </c>
      <c r="P17" s="46"/>
      <c r="Q17" s="46"/>
      <c r="R17" s="47" t="s">
        <v>89</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s="2" customFormat="1" ht="164.25" customHeight="1" x14ac:dyDescent="0.25">
      <c r="A18" s="5">
        <v>12</v>
      </c>
      <c r="B18" s="52" t="s">
        <v>54</v>
      </c>
      <c r="C18" s="49" t="s">
        <v>55</v>
      </c>
      <c r="D18" s="49" t="s">
        <v>75</v>
      </c>
      <c r="E18" s="49" t="s">
        <v>7</v>
      </c>
      <c r="F18" s="5" t="s">
        <v>68</v>
      </c>
      <c r="G18" s="5" t="s">
        <v>24</v>
      </c>
      <c r="H18" s="5" t="s">
        <v>77</v>
      </c>
      <c r="I18" s="40">
        <v>246721077</v>
      </c>
      <c r="J18" s="41">
        <v>0</v>
      </c>
      <c r="K18" s="42">
        <v>0</v>
      </c>
      <c r="L18" s="43">
        <v>0</v>
      </c>
      <c r="M18" s="44">
        <v>0</v>
      </c>
      <c r="N18" s="45"/>
      <c r="O18" s="45"/>
      <c r="P18" s="46"/>
      <c r="Q18" s="46"/>
      <c r="R18" s="47" t="s">
        <v>69</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row>
    <row r="21" spans="1:82" x14ac:dyDescent="0.25">
      <c r="I21" s="32"/>
    </row>
  </sheetData>
  <mergeCells count="16">
    <mergeCell ref="E1:R4"/>
    <mergeCell ref="P5:Q5"/>
    <mergeCell ref="R5:R6"/>
    <mergeCell ref="A1:D4"/>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2021-01-29T21:09:14Z</dcterms:modified>
</cp:coreProperties>
</file>