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4\Seguimientos Tercer Trimestre\"/>
    </mc:Choice>
  </mc:AlternateContent>
  <bookViews>
    <workbookView xWindow="0" yWindow="0" windowWidth="20490" windowHeight="7755" activeTab="2"/>
  </bookViews>
  <sheets>
    <sheet name="Mejoramiento de condiciones" sheetId="4" r:id="rId1"/>
    <sheet name="Fortalecimiento de Procesos" sheetId="3" r:id="rId2"/>
    <sheet name="PAA 2020" sheetId="6" r:id="rId3"/>
    <sheet name="Seguimiento" sheetId="2" state="hidden" r:id="rId4"/>
  </sheets>
  <definedNames>
    <definedName name="_xlnm._FilterDatabase" localSheetId="2" hidden="1">'PAA 2020'!$AB$1:$AV$115</definedName>
    <definedName name="_xlnm.Print_Area" localSheetId="1">'Fortalecimiento de Procesos'!$A$1:$Z$43</definedName>
    <definedName name="_xlnm.Print_Area" localSheetId="0">'Mejoramiento de condiciones'!$A$1:$X$38</definedName>
    <definedName name="k">#REF!</definedName>
    <definedName name="META" localSheetId="2">#REF!</definedName>
    <definedName name="META" localSheetId="3">#REF!</definedName>
    <definedName name="MET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8" i="6" l="1"/>
  <c r="U80" i="6" l="1"/>
  <c r="U77" i="6"/>
  <c r="U72" i="6"/>
  <c r="U91" i="6" l="1"/>
  <c r="U85" i="6" l="1"/>
  <c r="U115" i="6" l="1"/>
  <c r="O115" i="6" s="1"/>
  <c r="U114" i="6"/>
  <c r="O114" i="6" s="1"/>
  <c r="U113" i="6"/>
  <c r="O113" i="6" s="1"/>
  <c r="U112" i="6"/>
  <c r="O112" i="6" s="1"/>
  <c r="U111" i="6"/>
  <c r="O111" i="6" s="1"/>
  <c r="U110" i="6"/>
  <c r="O110" i="6" s="1"/>
  <c r="U109" i="6"/>
  <c r="O109" i="6" s="1"/>
  <c r="U108" i="6"/>
  <c r="O108" i="6" s="1"/>
  <c r="U107" i="6"/>
  <c r="O107" i="6" s="1"/>
  <c r="U106" i="6"/>
  <c r="O106" i="6" s="1"/>
  <c r="O105" i="6"/>
  <c r="U104" i="6"/>
  <c r="O104" i="6" s="1"/>
  <c r="U103" i="6"/>
  <c r="O103" i="6" s="1"/>
  <c r="U102" i="6"/>
  <c r="O102" i="6" s="1"/>
  <c r="U101" i="6"/>
  <c r="O101" i="6" s="1"/>
  <c r="U100" i="6"/>
  <c r="O100" i="6" s="1"/>
  <c r="U99" i="6"/>
  <c r="O99" i="6"/>
  <c r="U98" i="6"/>
  <c r="O98" i="6" s="1"/>
  <c r="U97" i="6"/>
  <c r="O97" i="6" s="1"/>
  <c r="U96" i="6"/>
  <c r="O96" i="6" s="1"/>
  <c r="U95" i="6"/>
  <c r="O95" i="6" s="1"/>
  <c r="U94" i="6"/>
  <c r="O94" i="6" s="1"/>
  <c r="U93" i="6"/>
  <c r="O93" i="6" s="1"/>
  <c r="U92" i="6"/>
  <c r="O92" i="6" s="1"/>
  <c r="O91" i="6"/>
  <c r="U90" i="6"/>
  <c r="O90" i="6" s="1"/>
  <c r="U89" i="6"/>
  <c r="O89" i="6" s="1"/>
  <c r="U88" i="6"/>
  <c r="O88" i="6" s="1"/>
  <c r="U87" i="6"/>
  <c r="O87" i="6" s="1"/>
  <c r="U86" i="6"/>
  <c r="O86" i="6" s="1"/>
  <c r="O85" i="6"/>
  <c r="U84" i="6"/>
  <c r="O84" i="6" s="1"/>
  <c r="U83" i="6"/>
  <c r="O83" i="6" s="1"/>
  <c r="U82" i="6"/>
  <c r="O82" i="6" s="1"/>
  <c r="U81" i="6"/>
  <c r="O81" i="6" s="1"/>
  <c r="O80" i="6"/>
  <c r="U79" i="6"/>
  <c r="O79" i="6" s="1"/>
  <c r="O78" i="6"/>
  <c r="O77" i="6"/>
  <c r="U76" i="6"/>
  <c r="O76" i="6" s="1"/>
  <c r="U75" i="6"/>
  <c r="O75" i="6" s="1"/>
  <c r="U74" i="6"/>
  <c r="O74" i="6" s="1"/>
  <c r="U73" i="6"/>
  <c r="O73" i="6" s="1"/>
  <c r="O72" i="6"/>
  <c r="U71" i="6"/>
  <c r="O71" i="6" s="1"/>
  <c r="U70" i="6"/>
  <c r="O70" i="6" s="1"/>
  <c r="U69" i="6"/>
  <c r="O69" i="6" s="1"/>
  <c r="U68" i="6"/>
  <c r="O68" i="6" s="1"/>
  <c r="U67" i="6"/>
  <c r="O67" i="6" s="1"/>
  <c r="U66" i="6"/>
  <c r="O66" i="6" s="1"/>
  <c r="U65" i="6"/>
  <c r="O65" i="6" s="1"/>
  <c r="U64" i="6"/>
  <c r="O64" i="6" s="1"/>
  <c r="U63" i="6"/>
  <c r="O63" i="6" s="1"/>
  <c r="U62" i="6"/>
  <c r="O62" i="6" s="1"/>
  <c r="U61" i="6"/>
  <c r="O61" i="6" s="1"/>
  <c r="U60" i="6"/>
  <c r="O60" i="6"/>
  <c r="U59" i="6"/>
  <c r="O59" i="6" s="1"/>
  <c r="U58" i="6"/>
  <c r="O58" i="6" s="1"/>
  <c r="U57" i="6"/>
  <c r="O57" i="6" s="1"/>
  <c r="U56" i="6"/>
  <c r="O56" i="6" s="1"/>
  <c r="U55" i="6"/>
  <c r="O55" i="6" s="1"/>
  <c r="U54" i="6"/>
  <c r="O54" i="6" s="1"/>
  <c r="U53" i="6"/>
  <c r="O53" i="6" s="1"/>
  <c r="U52" i="6"/>
  <c r="O52" i="6" s="1"/>
  <c r="U51" i="6"/>
  <c r="O51" i="6" s="1"/>
  <c r="U50" i="6"/>
  <c r="O50" i="6" s="1"/>
  <c r="U49" i="6"/>
  <c r="O49" i="6" s="1"/>
  <c r="U48" i="6"/>
  <c r="O48" i="6" s="1"/>
  <c r="U47" i="6"/>
  <c r="O47" i="6" s="1"/>
  <c r="U46" i="6"/>
  <c r="O46" i="6" s="1"/>
  <c r="U45" i="6"/>
  <c r="O45" i="6" s="1"/>
  <c r="U44" i="6"/>
  <c r="O44" i="6" s="1"/>
  <c r="U43" i="6"/>
  <c r="O43" i="6" s="1"/>
  <c r="U42" i="6"/>
  <c r="O42" i="6" s="1"/>
  <c r="U41" i="6"/>
  <c r="O41" i="6" s="1"/>
  <c r="U40" i="6"/>
  <c r="O40" i="6" s="1"/>
  <c r="U39" i="6"/>
  <c r="O39" i="6" s="1"/>
  <c r="U38" i="6"/>
  <c r="O38" i="6" s="1"/>
  <c r="U37" i="6"/>
  <c r="O37" i="6" s="1"/>
  <c r="U36" i="6"/>
  <c r="O36" i="6" s="1"/>
  <c r="U35" i="6"/>
  <c r="O35" i="6" s="1"/>
  <c r="U34" i="6"/>
  <c r="O34" i="6" s="1"/>
  <c r="U33" i="6"/>
  <c r="O33" i="6" s="1"/>
  <c r="U32" i="6"/>
  <c r="O32" i="6" s="1"/>
  <c r="U31" i="6"/>
  <c r="O31" i="6" s="1"/>
  <c r="U30" i="6"/>
  <c r="O30" i="6" s="1"/>
  <c r="U29" i="6"/>
  <c r="O29" i="6" s="1"/>
  <c r="U28" i="6"/>
  <c r="O28" i="6" s="1"/>
  <c r="U27" i="6"/>
  <c r="O27" i="6" s="1"/>
  <c r="U26" i="6"/>
  <c r="O26" i="6" s="1"/>
  <c r="U25" i="6"/>
  <c r="O25" i="6" s="1"/>
  <c r="U24" i="6"/>
  <c r="O24" i="6" s="1"/>
  <c r="U23" i="6"/>
  <c r="O23" i="6" s="1"/>
  <c r="U22" i="6"/>
  <c r="O22" i="6" s="1"/>
  <c r="U21" i="6"/>
  <c r="O21" i="6" s="1"/>
  <c r="U20" i="6"/>
  <c r="O20" i="6"/>
  <c r="U19" i="6"/>
  <c r="O19" i="6" s="1"/>
  <c r="U18" i="6"/>
  <c r="O18" i="6" s="1"/>
  <c r="U17" i="6"/>
  <c r="O17" i="6" s="1"/>
  <c r="U16" i="6"/>
  <c r="O16" i="6" s="1"/>
  <c r="U15" i="6"/>
  <c r="O15" i="6" s="1"/>
  <c r="U14" i="6"/>
  <c r="O14" i="6" s="1"/>
  <c r="U13" i="6"/>
  <c r="O13" i="6" s="1"/>
  <c r="U12" i="6"/>
  <c r="O12" i="6" s="1"/>
  <c r="U11" i="6"/>
  <c r="O11" i="6" s="1"/>
  <c r="U10" i="6"/>
  <c r="O10" i="6" s="1"/>
  <c r="U9" i="6"/>
  <c r="O9" i="6" s="1"/>
  <c r="U8" i="6"/>
  <c r="O8" i="6" s="1"/>
  <c r="U7" i="6"/>
  <c r="O7" i="6" s="1"/>
  <c r="U6" i="6"/>
  <c r="O6" i="6" s="1"/>
  <c r="U5" i="6"/>
  <c r="O5" i="6" s="1"/>
  <c r="U4" i="6"/>
  <c r="O4" i="6" s="1"/>
  <c r="U3" i="6"/>
  <c r="O3" i="6" s="1"/>
  <c r="U2" i="6"/>
  <c r="O2" i="6" s="1"/>
  <c r="O116" i="6" l="1"/>
  <c r="G8" i="3" l="1"/>
  <c r="G7" i="3"/>
  <c r="G6" i="3"/>
  <c r="G5" i="3"/>
  <c r="G4" i="3"/>
  <c r="L8" i="3"/>
  <c r="M8" i="3" s="1"/>
  <c r="K8" i="3"/>
  <c r="O7" i="3"/>
  <c r="P7" i="3"/>
  <c r="O6" i="3"/>
  <c r="P6" i="3" s="1"/>
  <c r="N7" i="3"/>
  <c r="N6" i="3"/>
  <c r="O5" i="3"/>
  <c r="P5" i="3"/>
  <c r="N5" i="3"/>
  <c r="O4" i="3"/>
  <c r="P4" i="3"/>
  <c r="N4" i="3"/>
  <c r="R33" i="3"/>
  <c r="Q33" i="3"/>
  <c r="P33" i="3"/>
  <c r="R28" i="3"/>
  <c r="Q28" i="3"/>
  <c r="P28" i="3"/>
  <c r="R18" i="3" l="1"/>
  <c r="Q18" i="3"/>
  <c r="P18" i="3"/>
  <c r="G5" i="4"/>
  <c r="G6" i="4"/>
  <c r="G4" i="4"/>
  <c r="O6" i="4"/>
  <c r="P6" i="4" s="1"/>
  <c r="N6" i="4"/>
  <c r="O5" i="4"/>
  <c r="P5" i="4" s="1"/>
  <c r="N5" i="4"/>
  <c r="P4" i="4"/>
  <c r="O4" i="4"/>
  <c r="N4" i="4"/>
  <c r="M4" i="4"/>
  <c r="N13" i="3" l="1"/>
  <c r="S13" i="3" s="1"/>
  <c r="J13" i="3"/>
  <c r="I13" i="3"/>
  <c r="E13" i="3"/>
  <c r="W18" i="3"/>
  <c r="T13" i="3" l="1"/>
  <c r="X13" i="3"/>
  <c r="Y13" i="3"/>
  <c r="W23" i="3"/>
  <c r="W28" i="3" s="1"/>
  <c r="K6" i="3"/>
  <c r="L6" i="3" s="1"/>
  <c r="M6" i="3" s="1"/>
  <c r="K4" i="3"/>
  <c r="L4" i="3" s="1"/>
  <c r="M4" i="3" s="1"/>
  <c r="W33" i="3" l="1"/>
  <c r="L28" i="3" l="1"/>
  <c r="M28" i="3"/>
  <c r="K28" i="3"/>
  <c r="O13" i="3"/>
  <c r="L33" i="3"/>
  <c r="M33" i="3"/>
  <c r="K33" i="3"/>
  <c r="L18" i="3"/>
  <c r="M18" i="3"/>
  <c r="K18" i="3"/>
  <c r="K5" i="3" s="1"/>
  <c r="J32" i="3"/>
  <c r="J31" i="3"/>
  <c r="J27" i="3"/>
  <c r="J26" i="3"/>
  <c r="N22" i="3"/>
  <c r="O22" i="3" l="1"/>
  <c r="O23" i="3" s="1"/>
  <c r="S22" i="3"/>
  <c r="T22" i="3" s="1"/>
  <c r="T23" i="3" s="1"/>
  <c r="L5" i="3"/>
  <c r="M5" i="3" s="1"/>
  <c r="K7" i="3"/>
  <c r="L7" i="3" s="1"/>
  <c r="M7" i="3" s="1"/>
  <c r="N8" i="3"/>
  <c r="O8" i="3" s="1"/>
  <c r="P8" i="3" s="1"/>
  <c r="W32" i="4" l="1"/>
  <c r="V32" i="4"/>
  <c r="U32" i="4"/>
  <c r="R32" i="4"/>
  <c r="Q32" i="4"/>
  <c r="P32" i="4"/>
  <c r="M32" i="4"/>
  <c r="L32" i="4"/>
  <c r="K32" i="4"/>
  <c r="K6" i="4" s="1"/>
  <c r="H32" i="4"/>
  <c r="G32" i="4"/>
  <c r="F32" i="4"/>
  <c r="D32" i="4"/>
  <c r="I31" i="4"/>
  <c r="E31" i="4"/>
  <c r="I30" i="4"/>
  <c r="E30" i="4"/>
  <c r="I29" i="4"/>
  <c r="E29" i="4"/>
  <c r="I28" i="4"/>
  <c r="E28" i="4"/>
  <c r="I27" i="4"/>
  <c r="E27" i="4"/>
  <c r="I26" i="4"/>
  <c r="E26" i="4"/>
  <c r="I25" i="4"/>
  <c r="E25" i="4"/>
  <c r="I24" i="4"/>
  <c r="E24" i="4"/>
  <c r="W21" i="4"/>
  <c r="V21" i="4"/>
  <c r="U21" i="4"/>
  <c r="R21" i="4"/>
  <c r="Q21" i="4"/>
  <c r="P21" i="4"/>
  <c r="M21" i="4"/>
  <c r="L21" i="4"/>
  <c r="K21" i="4"/>
  <c r="K5" i="4" s="1"/>
  <c r="H21" i="4"/>
  <c r="G21" i="4"/>
  <c r="F21" i="4"/>
  <c r="D21" i="4"/>
  <c r="I20" i="4"/>
  <c r="E20" i="4"/>
  <c r="I19" i="4"/>
  <c r="N19" i="4" s="1"/>
  <c r="E19" i="4"/>
  <c r="I18" i="4"/>
  <c r="E18" i="4"/>
  <c r="W15" i="4"/>
  <c r="V15" i="4"/>
  <c r="U15" i="4"/>
  <c r="R15" i="4"/>
  <c r="Q15" i="4"/>
  <c r="P15" i="4"/>
  <c r="M15" i="4"/>
  <c r="L15" i="4"/>
  <c r="K15" i="4"/>
  <c r="K4" i="4" s="1"/>
  <c r="H15" i="4"/>
  <c r="G15" i="4"/>
  <c r="F15" i="4"/>
  <c r="D15" i="4"/>
  <c r="I14" i="4"/>
  <c r="E14" i="4"/>
  <c r="I13" i="4"/>
  <c r="N13" i="4" s="1"/>
  <c r="E13" i="4"/>
  <c r="I12" i="4"/>
  <c r="E12" i="4"/>
  <c r="I11" i="4"/>
  <c r="N11" i="4" s="1"/>
  <c r="E11" i="4"/>
  <c r="O13" i="4" l="1"/>
  <c r="S13" i="4"/>
  <c r="T13" i="4" s="1"/>
  <c r="O11" i="4"/>
  <c r="S11" i="4"/>
  <c r="O19" i="4"/>
  <c r="S19" i="4"/>
  <c r="T19" i="4" s="1"/>
  <c r="L6" i="4"/>
  <c r="M6" i="4" s="1"/>
  <c r="J24" i="4"/>
  <c r="N24" i="4"/>
  <c r="S24" i="4" s="1"/>
  <c r="J26" i="4"/>
  <c r="N26" i="4"/>
  <c r="J28" i="4"/>
  <c r="N28" i="4"/>
  <c r="J30" i="4"/>
  <c r="N30" i="4"/>
  <c r="J20" i="4"/>
  <c r="N20" i="4"/>
  <c r="J18" i="4"/>
  <c r="N18" i="4"/>
  <c r="S18" i="4" s="1"/>
  <c r="J12" i="4"/>
  <c r="N12" i="4"/>
  <c r="J14" i="4"/>
  <c r="N14" i="4"/>
  <c r="L5" i="4"/>
  <c r="J25" i="4"/>
  <c r="N25" i="4"/>
  <c r="J27" i="4"/>
  <c r="N27" i="4"/>
  <c r="J29" i="4"/>
  <c r="N29" i="4"/>
  <c r="J31" i="4"/>
  <c r="N31" i="4"/>
  <c r="J13" i="4"/>
  <c r="L4" i="4"/>
  <c r="E21" i="4"/>
  <c r="E15" i="4"/>
  <c r="I15" i="4"/>
  <c r="J15" i="4" s="1"/>
  <c r="J11" i="4"/>
  <c r="I21" i="4"/>
  <c r="J21" i="4" s="1"/>
  <c r="E32" i="4"/>
  <c r="J19" i="4"/>
  <c r="I32" i="4"/>
  <c r="J32" i="4" s="1"/>
  <c r="G33" i="3"/>
  <c r="F33" i="3"/>
  <c r="H33" i="3"/>
  <c r="F28" i="3"/>
  <c r="G28" i="3"/>
  <c r="H28" i="3"/>
  <c r="D33" i="3"/>
  <c r="E16" i="3"/>
  <c r="E17" i="3"/>
  <c r="G18" i="3"/>
  <c r="H18" i="3"/>
  <c r="D28" i="3"/>
  <c r="D18" i="3"/>
  <c r="F18" i="3"/>
  <c r="V18" i="3"/>
  <c r="U18" i="3"/>
  <c r="U23" i="3" s="1"/>
  <c r="O27" i="4" l="1"/>
  <c r="S27" i="4"/>
  <c r="T27" i="4" s="1"/>
  <c r="O14" i="4"/>
  <c r="S14" i="4"/>
  <c r="T14" i="4" s="1"/>
  <c r="T18" i="4"/>
  <c r="O30" i="4"/>
  <c r="S30" i="4"/>
  <c r="T30" i="4" s="1"/>
  <c r="O26" i="4"/>
  <c r="S26" i="4"/>
  <c r="T26" i="4" s="1"/>
  <c r="T11" i="4"/>
  <c r="O29" i="4"/>
  <c r="S29" i="4"/>
  <c r="T29" i="4" s="1"/>
  <c r="O25" i="4"/>
  <c r="S25" i="4"/>
  <c r="T25" i="4" s="1"/>
  <c r="O31" i="4"/>
  <c r="S31" i="4"/>
  <c r="T31" i="4" s="1"/>
  <c r="O12" i="4"/>
  <c r="S12" i="4"/>
  <c r="T12" i="4" s="1"/>
  <c r="O20" i="4"/>
  <c r="S20" i="4"/>
  <c r="T20" i="4" s="1"/>
  <c r="O28" i="4"/>
  <c r="S28" i="4"/>
  <c r="T28" i="4" s="1"/>
  <c r="T24" i="4"/>
  <c r="O24" i="4"/>
  <c r="N32" i="4"/>
  <c r="O32" i="4" s="1"/>
  <c r="O18" i="4"/>
  <c r="N21" i="4"/>
  <c r="N15" i="4"/>
  <c r="O15" i="4" s="1"/>
  <c r="V23" i="3"/>
  <c r="V28" i="3" s="1"/>
  <c r="U28" i="3"/>
  <c r="U33" i="3" s="1"/>
  <c r="S15" i="4" l="1"/>
  <c r="T15" i="4" s="1"/>
  <c r="S32" i="4"/>
  <c r="T32" i="4" s="1"/>
  <c r="S21" i="4"/>
  <c r="T21" i="4" s="1"/>
  <c r="M5" i="4"/>
  <c r="G2" i="4" s="1"/>
  <c r="O21" i="4"/>
  <c r="V33" i="3"/>
  <c r="I16" i="3" l="1"/>
  <c r="N16" i="3" s="1"/>
  <c r="S16" i="3" s="1"/>
  <c r="I17" i="3"/>
  <c r="I21" i="3"/>
  <c r="I22" i="3"/>
  <c r="J22" i="3" s="1"/>
  <c r="I26" i="3"/>
  <c r="N26" i="3" s="1"/>
  <c r="S26" i="3" s="1"/>
  <c r="I27" i="3"/>
  <c r="N27" i="3" s="1"/>
  <c r="I31" i="3"/>
  <c r="N31" i="3" s="1"/>
  <c r="S31" i="3" s="1"/>
  <c r="I32" i="3"/>
  <c r="N32" i="3" s="1"/>
  <c r="E21" i="3"/>
  <c r="E22" i="3"/>
  <c r="E26" i="3"/>
  <c r="E27" i="3"/>
  <c r="E31" i="3"/>
  <c r="E32" i="3"/>
  <c r="O32" i="3" l="1"/>
  <c r="S32" i="3"/>
  <c r="T32" i="3" s="1"/>
  <c r="T31" i="3"/>
  <c r="S33" i="3"/>
  <c r="T33" i="3" s="1"/>
  <c r="O27" i="3"/>
  <c r="S27" i="3"/>
  <c r="T27" i="3" s="1"/>
  <c r="S28" i="3"/>
  <c r="T26" i="3"/>
  <c r="T16" i="3"/>
  <c r="O26" i="3"/>
  <c r="N28" i="3"/>
  <c r="J21" i="3"/>
  <c r="J23" i="3" s="1"/>
  <c r="N21" i="3"/>
  <c r="J17" i="3"/>
  <c r="N17" i="3"/>
  <c r="O31" i="3"/>
  <c r="N33" i="3"/>
  <c r="O33" i="3" s="1"/>
  <c r="O16" i="3"/>
  <c r="I33" i="3"/>
  <c r="J33" i="3" s="1"/>
  <c r="E33" i="3"/>
  <c r="I28" i="3"/>
  <c r="J28" i="3" s="1"/>
  <c r="J16" i="3"/>
  <c r="I18" i="3"/>
  <c r="J18" i="3" s="1"/>
  <c r="E28" i="3"/>
  <c r="E18" i="3"/>
  <c r="O17" i="3" l="1"/>
  <c r="S17" i="3"/>
  <c r="O28" i="3"/>
  <c r="T28" i="3"/>
  <c r="S29" i="3"/>
  <c r="O21" i="3"/>
  <c r="S21" i="3"/>
  <c r="T21" i="3" s="1"/>
  <c r="N18" i="3"/>
  <c r="O18" i="3" l="1"/>
  <c r="T17" i="3"/>
  <c r="S18" i="3"/>
  <c r="T18" i="3" s="1"/>
  <c r="G2" i="3"/>
  <c r="V122" i="2" l="1"/>
  <c r="V121" i="2"/>
  <c r="V120" i="2"/>
  <c r="V119" i="2"/>
  <c r="V118" i="2"/>
  <c r="Q118" i="2" s="1"/>
  <c r="V117" i="2"/>
  <c r="Q117" i="2" s="1"/>
  <c r="V116" i="2"/>
  <c r="Q116" i="2" s="1"/>
  <c r="V115" i="2"/>
  <c r="Q115" i="2" s="1"/>
  <c r="V114" i="2"/>
  <c r="Q114" i="2"/>
  <c r="V113" i="2"/>
  <c r="Q113" i="2" s="1"/>
  <c r="V112" i="2"/>
  <c r="Q112" i="2" s="1"/>
  <c r="V111" i="2"/>
  <c r="Q111" i="2" s="1"/>
  <c r="V110" i="2"/>
  <c r="Q110" i="2" s="1"/>
  <c r="V109" i="2"/>
  <c r="Q109" i="2" s="1"/>
  <c r="V108" i="2"/>
  <c r="Q108" i="2" s="1"/>
  <c r="V107" i="2"/>
  <c r="Q107" i="2" s="1"/>
  <c r="V106" i="2"/>
  <c r="Q106" i="2" s="1"/>
  <c r="V105" i="2"/>
  <c r="Q105" i="2" s="1"/>
  <c r="V104" i="2"/>
  <c r="Q104" i="2" s="1"/>
  <c r="V103" i="2"/>
  <c r="Q103" i="2" s="1"/>
  <c r="V102" i="2"/>
  <c r="Q102" i="2" s="1"/>
  <c r="V101" i="2"/>
  <c r="Q101" i="2" s="1"/>
  <c r="V100" i="2"/>
  <c r="Q100" i="2" s="1"/>
  <c r="V99" i="2"/>
  <c r="Q99" i="2" s="1"/>
  <c r="V98" i="2"/>
  <c r="Q98" i="2" s="1"/>
  <c r="V97" i="2"/>
  <c r="Q97" i="2" s="1"/>
  <c r="V96" i="2"/>
  <c r="Q96" i="2" s="1"/>
  <c r="V95" i="2"/>
  <c r="Q95" i="2"/>
  <c r="V94" i="2"/>
  <c r="Q94" i="2" s="1"/>
  <c r="V93" i="2"/>
  <c r="Q93" i="2" s="1"/>
  <c r="V92" i="2"/>
  <c r="V91" i="2"/>
  <c r="Q91" i="2" s="1"/>
  <c r="V90" i="2"/>
  <c r="Q90" i="2" s="1"/>
  <c r="V89" i="2"/>
  <c r="Q89" i="2" s="1"/>
  <c r="V88" i="2"/>
  <c r="V87" i="2"/>
  <c r="Q87" i="2" s="1"/>
  <c r="V86" i="2"/>
  <c r="Q86" i="2" s="1"/>
  <c r="V85" i="2"/>
  <c r="Q85" i="2" s="1"/>
  <c r="V84" i="2"/>
  <c r="Q84" i="2" s="1"/>
  <c r="V83" i="2"/>
  <c r="Q83" i="2" s="1"/>
  <c r="V82" i="2"/>
  <c r="Q82" i="2" s="1"/>
  <c r="V81" i="2"/>
  <c r="Q81" i="2" s="1"/>
  <c r="V80" i="2"/>
  <c r="Q80" i="2" s="1"/>
  <c r="V79" i="2"/>
  <c r="Q79" i="2" s="1"/>
  <c r="V78" i="2"/>
  <c r="Q78" i="2" s="1"/>
  <c r="V77" i="2"/>
  <c r="Q77" i="2" s="1"/>
  <c r="V76" i="2"/>
  <c r="Q76" i="2" s="1"/>
  <c r="V75" i="2"/>
  <c r="Q75" i="2" s="1"/>
  <c r="V74" i="2"/>
  <c r="Q74" i="2" s="1"/>
  <c r="V73" i="2"/>
  <c r="Q73" i="2" s="1"/>
  <c r="V72" i="2"/>
  <c r="Q72" i="2"/>
  <c r="V71" i="2"/>
  <c r="Q71" i="2" s="1"/>
  <c r="V70" i="2"/>
  <c r="Q70" i="2" s="1"/>
  <c r="V69" i="2"/>
  <c r="Q69" i="2"/>
  <c r="V68" i="2"/>
  <c r="Q68" i="2" s="1"/>
  <c r="V67" i="2"/>
  <c r="Q67" i="2" s="1"/>
  <c r="V66" i="2"/>
  <c r="Q66" i="2"/>
  <c r="V65" i="2"/>
  <c r="Q65" i="2" s="1"/>
  <c r="V64" i="2"/>
  <c r="Q64" i="2" s="1"/>
  <c r="V63" i="2"/>
  <c r="Q63" i="2" s="1"/>
  <c r="V62" i="2"/>
  <c r="Q62" i="2" s="1"/>
  <c r="V61" i="2"/>
  <c r="Q61" i="2" s="1"/>
  <c r="V60" i="2"/>
  <c r="Q60" i="2" s="1"/>
  <c r="V59" i="2"/>
  <c r="Q59" i="2" s="1"/>
  <c r="V58" i="2"/>
  <c r="Q58" i="2" s="1"/>
  <c r="V57" i="2"/>
  <c r="Q57" i="2" s="1"/>
  <c r="V56" i="2"/>
  <c r="Q56" i="2" s="1"/>
  <c r="V55" i="2"/>
  <c r="Q55" i="2" s="1"/>
  <c r="V54" i="2"/>
  <c r="Q54" i="2" s="1"/>
  <c r="V53" i="2"/>
  <c r="Q53" i="2" s="1"/>
  <c r="V52" i="2"/>
  <c r="Q52" i="2" s="1"/>
  <c r="V51" i="2"/>
  <c r="Q51" i="2" s="1"/>
  <c r="V50" i="2"/>
  <c r="Q50" i="2" s="1"/>
  <c r="V49" i="2"/>
  <c r="Q49" i="2" s="1"/>
  <c r="V48" i="2"/>
  <c r="Q48" i="2" s="1"/>
  <c r="V47" i="2"/>
  <c r="Q47" i="2" s="1"/>
  <c r="V46" i="2"/>
  <c r="Q46" i="2" s="1"/>
  <c r="V45" i="2"/>
  <c r="Q45" i="2" s="1"/>
  <c r="V44" i="2"/>
  <c r="Q44" i="2" s="1"/>
  <c r="V43" i="2"/>
  <c r="Q43" i="2" s="1"/>
  <c r="V42" i="2"/>
  <c r="Q42" i="2" s="1"/>
  <c r="V41" i="2"/>
  <c r="Q41" i="2" s="1"/>
  <c r="V40" i="2"/>
  <c r="Q40" i="2" s="1"/>
  <c r="V39" i="2"/>
  <c r="Q39" i="2" s="1"/>
  <c r="V38" i="2"/>
  <c r="Q38" i="2" s="1"/>
  <c r="V37" i="2"/>
  <c r="Q37" i="2" s="1"/>
  <c r="V36" i="2"/>
  <c r="Q36" i="2" s="1"/>
  <c r="V35" i="2"/>
  <c r="Q35" i="2" s="1"/>
  <c r="V34" i="2"/>
  <c r="Q34" i="2" s="1"/>
  <c r="V33" i="2"/>
  <c r="Q33" i="2" s="1"/>
  <c r="V32" i="2"/>
  <c r="Q32" i="2" s="1"/>
  <c r="V31" i="2"/>
  <c r="Q31" i="2" s="1"/>
  <c r="V30" i="2"/>
  <c r="Q30" i="2" s="1"/>
  <c r="V29" i="2"/>
  <c r="Q29" i="2" s="1"/>
  <c r="V28" i="2"/>
  <c r="Q28" i="2" s="1"/>
  <c r="V27" i="2"/>
  <c r="Q27" i="2" s="1"/>
  <c r="V26" i="2"/>
  <c r="Q26" i="2" s="1"/>
  <c r="V25" i="2"/>
  <c r="Q25" i="2" s="1"/>
  <c r="V24" i="2"/>
  <c r="Q24" i="2" s="1"/>
  <c r="V23" i="2"/>
  <c r="Q23" i="2" s="1"/>
  <c r="V22" i="2"/>
  <c r="Q22" i="2" s="1"/>
  <c r="V21" i="2"/>
  <c r="Q21" i="2" s="1"/>
  <c r="V20" i="2"/>
  <c r="Q20" i="2" s="1"/>
  <c r="V19" i="2"/>
  <c r="Q19" i="2" s="1"/>
  <c r="V18" i="2"/>
  <c r="Q18" i="2" s="1"/>
  <c r="V17" i="2"/>
  <c r="Q17" i="2" s="1"/>
  <c r="V16" i="2"/>
  <c r="Q16" i="2"/>
  <c r="V15" i="2"/>
  <c r="Q15" i="2" s="1"/>
  <c r="Q14" i="2"/>
  <c r="V13" i="2"/>
  <c r="Q13" i="2" s="1"/>
  <c r="V12" i="2"/>
  <c r="Q12" i="2" s="1"/>
  <c r="V11" i="2"/>
  <c r="Q11" i="2" s="1"/>
  <c r="V10" i="2"/>
  <c r="Q10" i="2" s="1"/>
  <c r="V9" i="2"/>
  <c r="Q9" i="2" s="1"/>
  <c r="V8" i="2"/>
  <c r="Q8" i="2" s="1"/>
  <c r="V7" i="2"/>
  <c r="Q7" i="2" s="1"/>
  <c r="V6" i="2"/>
  <c r="Q6" i="2" s="1"/>
  <c r="V5" i="2"/>
  <c r="Q5" i="2" s="1"/>
  <c r="V4" i="2"/>
  <c r="Q4" i="2" s="1"/>
  <c r="V3" i="2"/>
  <c r="Q3" i="2" s="1"/>
  <c r="V2" i="2"/>
  <c r="Q2" i="2" s="1"/>
</calcChain>
</file>

<file path=xl/comments1.xml><?xml version="1.0" encoding="utf-8"?>
<comments xmlns="http://schemas.openxmlformats.org/spreadsheetml/2006/main">
  <authors>
    <author>Martha del Pilar Gomez</author>
    <author>Jenny Malaver</author>
  </authors>
  <commentList>
    <comment ref="Q63" authorId="0" shapeId="0">
      <text>
        <r>
          <rPr>
            <b/>
            <sz val="9"/>
            <color indexed="81"/>
            <rFont val="Tahoma"/>
            <family val="2"/>
          </rPr>
          <t>Martha del Pilar Gomez:</t>
        </r>
        <r>
          <rPr>
            <sz val="9"/>
            <color indexed="81"/>
            <rFont val="Tahoma"/>
            <family val="2"/>
          </rPr>
          <t xml:space="preserve">
</t>
        </r>
      </text>
    </comment>
    <comment ref="AP72"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S72"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V72"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S77"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V77"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P78"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R109" authorId="1" shapeId="0">
      <text>
        <r>
          <rPr>
            <b/>
            <sz val="9"/>
            <color indexed="81"/>
            <rFont val="Tahoma"/>
            <family val="2"/>
          </rPr>
          <t>Jenny Malaver:</t>
        </r>
        <r>
          <rPr>
            <sz val="9"/>
            <color indexed="81"/>
            <rFont val="Tahoma"/>
            <family val="2"/>
          </rPr>
          <t xml:space="preserve">
Verificar como esta parametrizado el indicador
</t>
        </r>
      </text>
    </comment>
  </commentList>
</comments>
</file>

<file path=xl/comments2.xml><?xml version="1.0" encoding="utf-8"?>
<comments xmlns="http://schemas.openxmlformats.org/spreadsheetml/2006/main">
  <authors>
    <author>Martha del Pilar Gomez</author>
  </authors>
  <commentList>
    <comment ref="R72" authorId="0" shapeId="0">
      <text>
        <r>
          <rPr>
            <b/>
            <sz val="9"/>
            <color indexed="81"/>
            <rFont val="Tahoma"/>
            <family val="2"/>
          </rPr>
          <t>Martha del Pilar Gomez:</t>
        </r>
        <r>
          <rPr>
            <sz val="9"/>
            <color indexed="81"/>
            <rFont val="Tahoma"/>
            <family val="2"/>
          </rPr>
          <t xml:space="preserve">
</t>
        </r>
      </text>
    </comment>
  </commentList>
</comments>
</file>

<file path=xl/sharedStrings.xml><?xml version="1.0" encoding="utf-8"?>
<sst xmlns="http://schemas.openxmlformats.org/spreadsheetml/2006/main" count="5729" uniqueCount="1480">
  <si>
    <t>MC-01</t>
  </si>
  <si>
    <t>Brindar asistencia técnica en educación a las entidades territoriales certificadas para  el mejoramiento de los procesos de atención de las personas con discapacidad visual</t>
  </si>
  <si>
    <t>Grupo educación</t>
  </si>
  <si>
    <t>Brindar asesoría a entidades publicas y privadas que generen condiciones de accesibilidad al espacio físico, a la información y al uso de tecnología especializada para las personas con discapacidad visual</t>
  </si>
  <si>
    <t>Grupo accesibilidad</t>
  </si>
  <si>
    <t>Elaborar documento guía con el grupo de Educación del INCI para uso y aplicabilidad de las tecnologías en el currículo escolar en el marco del DUA</t>
  </si>
  <si>
    <t>Asesorar a las instancias competentes para promover la empleabilidad de las personas con discapacidad visual</t>
  </si>
  <si>
    <t xml:space="preserve">María del Rosario Yepes </t>
  </si>
  <si>
    <t>María del Rosario Yepes. Esperanza Verdugo</t>
  </si>
  <si>
    <t>Esperanza Verdugo</t>
  </si>
  <si>
    <t>Desarrollar campañas de comunicación relacionadas con la temática de discapacidad visual y el quehacer institucional</t>
  </si>
  <si>
    <t>Enero de 2020</t>
  </si>
  <si>
    <t>Juan Esteban Gómez</t>
  </si>
  <si>
    <t>MC-02</t>
  </si>
  <si>
    <t>Dotar instituciones que atiendan personas con discapacidad visual con libros y textos en braille y material en relieve y macrotipo</t>
  </si>
  <si>
    <t>Seleccionar las instituciones a dotar con libros y textos en braille y material en relieve y macrotipo</t>
  </si>
  <si>
    <t xml:space="preserve">Definir una estrategia para complementar los procesos de dotación con el material de INCIRadio, audiodescripción y Biblioteca Virtual.   </t>
  </si>
  <si>
    <t>Realizar la dotación de las instituciones  que atiendan personas con discapacidad visual con libros y textos en braille y material en relieve y macrotipo</t>
  </si>
  <si>
    <t>Desarrollar talleres especializados en temas relacionados con la discapacidad visual</t>
  </si>
  <si>
    <t xml:space="preserve">Consolidar el cronograma de talleres de fomento a la lectura, acceso a la cultura, interraccion con personas con discapacidad visual, braille y multisensoriales </t>
  </si>
  <si>
    <t>Producir y publicar en formatos accesibles documentos digitales para personas con discapacidad visual</t>
  </si>
  <si>
    <t>Catalogar y/o estructurar libros de la biblioteca virtual</t>
  </si>
  <si>
    <t>Elaborar el informe mensual del servicio de la biblioteca virtual para ciegos</t>
  </si>
  <si>
    <t xml:space="preserve">Diseñar una estrategia de promoción para la biblioteca virtual para ciegos </t>
  </si>
  <si>
    <t xml:space="preserve">Elaborar el cronograma de exposiciones temporales </t>
  </si>
  <si>
    <t>Realizar exposiciones permanentes y temporales para personas con discapacidad visual y público en general en la sala multisensorial</t>
  </si>
  <si>
    <t>Llevar a cabo las exposiciones temporales para personas con discapacidad visual</t>
  </si>
  <si>
    <t xml:space="preserve">Gestionar tres  espacios para promover el tema de acceso a la cultura para personas con discapacidad visual  </t>
  </si>
  <si>
    <t>Producir y adaptar material audiovisual para promover la inclusión de las personas con discapacidad visual</t>
  </si>
  <si>
    <t>Elaborar el cronograma para la producción de contenidos audiovisuales</t>
  </si>
  <si>
    <t>Grabar, editar y publicar el contenido audiovisual</t>
  </si>
  <si>
    <t>Producir y emitir contenidos radiales para promover la inclusión de las personas con discapacidad visual</t>
  </si>
  <si>
    <t>Definir la Parrilla de programación de INCI Radio</t>
  </si>
  <si>
    <t>Realizar la grabación y emisión de los programas</t>
  </si>
  <si>
    <t xml:space="preserve">Realizar el seguimiento de los contenidos radiales </t>
  </si>
  <si>
    <t xml:space="preserve">Disponer de material, productos y ayudas para la adquisición por parte de las  personas con discapacidad visual </t>
  </si>
  <si>
    <t>1.000</t>
  </si>
  <si>
    <t xml:space="preserve">Transcribir e imprimir libros, textos y material para las personas con discapacidad visual </t>
  </si>
  <si>
    <t>100.000</t>
  </si>
  <si>
    <t>MC-03</t>
  </si>
  <si>
    <t>Desarrollar ejercicios de investigación para mejorar las condiciones de inclusión de las personas con discapacidad visual</t>
  </si>
  <si>
    <t>Patricia Montoya
Miryam Herrera</t>
  </si>
  <si>
    <t>1</t>
  </si>
  <si>
    <t>Socialización de la investigación "Configuración de practicas cotidianas emprendidas por las pcdv y/o entorno cercano que permitan identificar las barreras y facilitadores para la inclusión social" .</t>
  </si>
  <si>
    <t xml:space="preserve">Patricia Montoya
</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</si>
  <si>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</si>
  <si>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</si>
  <si>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 xml:space="preserve">Brindar asesoría a organizaciones y colectivos de personas con discapacidad visual para fortalecer los procesos de representatividad y sostenibilidad  </t>
  </si>
  <si>
    <t>Elaborar un documento para fortalecer la representatividad y sostenibilidad de los grupos asociativos de pcdv.</t>
  </si>
  <si>
    <t>FP-01</t>
  </si>
  <si>
    <t>Mejorar los espacios físicos y accesibilidad de la entidad Fase 2</t>
  </si>
  <si>
    <t>Mejorar los espacios físicos y la accesibilidad de la entidad Fase 2</t>
  </si>
  <si>
    <t>FP-02</t>
  </si>
  <si>
    <t>Implementar los instrumentos archivísticos en la entidad</t>
  </si>
  <si>
    <t>Implementar y hacer seguimiento al Plan Institucional de Archivos- PINAR</t>
  </si>
  <si>
    <t>Febrero de 2020</t>
  </si>
  <si>
    <t>Actualizar y ejecutar el programa de gestión documental</t>
  </si>
  <si>
    <t>FP-03</t>
  </si>
  <si>
    <t>Ejecutar el Programa de Bienestar para contribuir al mejoramiento de la Calidad de Vida de los servidores de la entidad</t>
  </si>
  <si>
    <t>Formular el Plan Anual de Vacantes</t>
  </si>
  <si>
    <t>Implementar y hacer seguimiento al Plan Anual de Vacantes</t>
  </si>
  <si>
    <t>Actualizar el plan estratégico de Recursos Humanos para el año 2020, 2021 y 2022</t>
  </si>
  <si>
    <t>Formular el  Plan de Previsión de Recursos Humanos</t>
  </si>
  <si>
    <t>Implementar y hacer seguimiento al Plan de Previsión de Recursos Humanos</t>
  </si>
  <si>
    <t>Fortalecer las capacidades, conocimientos y habilidades de los servidores en el puesto de trabajo, a través de la implementación del Plan Institucional de Capacitación</t>
  </si>
  <si>
    <t>Formular el Plan Institucional de Capacitación</t>
  </si>
  <si>
    <t>Implementar y hacer seguimiento al Plan Institucional de Capacitación</t>
  </si>
  <si>
    <t>FP-04</t>
  </si>
  <si>
    <t>Implementar el Sistema de Gestión y Seguridad en el Trabajo</t>
  </si>
  <si>
    <t>Formular el Plan de Trabajo Anual en Seguridad y Salud en el Trabajo</t>
  </si>
  <si>
    <t>Implementar y hacer seguimiento al Plan de Trabajo Anual en Seguridad y Salud en el Trabajo</t>
  </si>
  <si>
    <t>Implementar el Modelo Integrado de Planeación y Gestión</t>
  </si>
  <si>
    <t>Marzo de 2020</t>
  </si>
  <si>
    <t>Control interno</t>
  </si>
  <si>
    <t>Direccionamiento Estratégico</t>
  </si>
  <si>
    <t>Realizar la sustanciación y apoyo profesional para la defensa jurídica y gestion dentro de los procesos judiciales del INCI en las diferentes jurisdicciones y reportar los avances al subcomité de defensa sectorial del Ministerio Educación Nacional</t>
  </si>
  <si>
    <t>Oficina Asesora Jurídica</t>
  </si>
  <si>
    <t>Oficina Asesora Jurídica
Direccionamiento Estratégico</t>
  </si>
  <si>
    <t>Noviembre de 2020</t>
  </si>
  <si>
    <t>FP-05</t>
  </si>
  <si>
    <t>Actualizar la plataforma tecnológica de la entidad</t>
  </si>
  <si>
    <t>Actualizar el Plan Estratégico de Tecnologías de la Información y las Comunicaciones</t>
  </si>
  <si>
    <t>Sonia Cardozo</t>
  </si>
  <si>
    <t>Sonia Cardozo y Luz Hedy Ortiz</t>
  </si>
  <si>
    <t>Helberto Castillo</t>
  </si>
  <si>
    <t>Ejecutar y hacer seguimiento al Plan de Seguridad y Privacidad de la Información</t>
  </si>
  <si>
    <t>Antonio Betancourt</t>
  </si>
  <si>
    <t xml:space="preserve">Ejecutar y hacer seguimiento  el plan de mantenimiento de tecnologías de la Información </t>
  </si>
  <si>
    <t>Mejorar la seguridad de la información</t>
  </si>
  <si>
    <t>Helbert Castillo 
Antonio Betancourt
Sonia Cardozo
Ricardo Hernández</t>
  </si>
  <si>
    <t>Elaborar el informe de Derechos autor</t>
  </si>
  <si>
    <t>Helbert Castillo</t>
  </si>
  <si>
    <t>Helbert Castillo 
Antonio Betancourt</t>
  </si>
  <si>
    <t>Ejecutar y hacer seguimiento  el plan de tratamiento de Riesgos de seguridad y privacidad de la información</t>
  </si>
  <si>
    <t xml:space="preserve">Actualizar la politica de seguridad y privacidad de la información </t>
  </si>
  <si>
    <t xml:space="preserve">Helbert Castillo </t>
  </si>
  <si>
    <t>Proceso Responsable</t>
  </si>
  <si>
    <t>ODS</t>
  </si>
  <si>
    <t>Proyecto</t>
  </si>
  <si>
    <t>Objetivo Institucional</t>
  </si>
  <si>
    <t>Objetivo Especifico</t>
  </si>
  <si>
    <t>Producto</t>
  </si>
  <si>
    <t>Meta</t>
  </si>
  <si>
    <t>Dimensión Modelo Integrado de Planeación y Gestión</t>
  </si>
  <si>
    <t>Derechos Humanos</t>
  </si>
  <si>
    <t xml:space="preserve">Fecha Inicio </t>
  </si>
  <si>
    <t>Fecha Fin</t>
  </si>
  <si>
    <t xml:space="preserve">Actividad </t>
  </si>
  <si>
    <t>Grupo de trabajo</t>
  </si>
  <si>
    <t>Meta Cuatrienio</t>
  </si>
  <si>
    <t>Meta 2020</t>
  </si>
  <si>
    <t>Código Producto</t>
  </si>
  <si>
    <t>Asistencia Técnica</t>
  </si>
  <si>
    <t>Comunicaciones</t>
  </si>
  <si>
    <t>Centro Cultural</t>
  </si>
  <si>
    <t>Producción Radial y Audiovisual</t>
  </si>
  <si>
    <t>Unidades Productivas</t>
  </si>
  <si>
    <t>Gestión Interinstitucional</t>
  </si>
  <si>
    <t>Administrativo</t>
  </si>
  <si>
    <t>Gestión Documental</t>
  </si>
  <si>
    <t>Gestión Humana</t>
  </si>
  <si>
    <t>Informática y Tecnología</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</si>
  <si>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</si>
  <si>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</si>
  <si>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promoción y divulgación de los derechos de las personas con discapacidad</t>
  </si>
  <si>
    <t>Servicio de gestión documental</t>
  </si>
  <si>
    <t>Sedes adecuadas</t>
  </si>
  <si>
    <t>Servicio de educación informal para la Gestión Administrativa</t>
  </si>
  <si>
    <t>Servicio de Implementación Sistemas de Gestión</t>
  </si>
  <si>
    <t>Servicios de información actualizados</t>
  </si>
  <si>
    <t>Mejoramiento de las condiciones para la garantía de los derechos de las Personas con discapacidad visual en el país.</t>
  </si>
  <si>
    <t>Fortalecimiento de procesos y recursos del INCI para contribuir con el mejoramiento de servicios a las personas con discapacidad visual nacional</t>
  </si>
  <si>
    <t>Servicio de producción de contenidos para promover y garantizar el acceso a la información y a la comunicación para personas discapacitadas</t>
  </si>
  <si>
    <t>Fortalecer las entidades publicas y privadas para la atención de personas con discapacidad visual</t>
  </si>
  <si>
    <t>Fortalecer las condiciones de actores públicos y privados para la inclusión de las personas con discapacidad visual</t>
  </si>
  <si>
    <t>Mejorar las competencias por parte de las personas con discapacidad visual y sus colectivos para exigir la garantía de sus derechos</t>
  </si>
  <si>
    <t>Mejorar gestión de los procesos de apoyo</t>
  </si>
  <si>
    <t>Fortalecer las competencias, conocimientos y habilidades de los servidores públicos</t>
  </si>
  <si>
    <t>Fortalecer la capacidad institucional para apoyar la gestión de los procesos misionales y el cumplimiento de los objetivos del INCI</t>
  </si>
  <si>
    <t>Objetivo 4: Garantizar una educación inclusiva, equitativa y de calidad y promover oportunidades de aprendizaje durante toda la vida para todos
Objetivo 10: Reducción de las desigualdades</t>
  </si>
  <si>
    <t>Objetivo 16: Paz, justicia e instituciones sólidas</t>
  </si>
  <si>
    <t>Direccionamiento Estratégico y Planeación
Gestión con Valores para Resultados</t>
  </si>
  <si>
    <t>Información y Comunicación</t>
  </si>
  <si>
    <t>Gestión con Valores para Resultados</t>
  </si>
  <si>
    <t>Talento Humano</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</si>
  <si>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</si>
  <si>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</si>
  <si>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Diciembre de 2020</t>
  </si>
  <si>
    <t xml:space="preserve">Marzo de 2020 </t>
  </si>
  <si>
    <t>Junio de 2020</t>
  </si>
  <si>
    <t>Febrero  de 2020</t>
  </si>
  <si>
    <t xml:space="preserve"> Agosto de 2020</t>
  </si>
  <si>
    <t>Abril de 2020</t>
  </si>
  <si>
    <t>Septiembre de 2020</t>
  </si>
  <si>
    <t>Enero  de 2020</t>
  </si>
  <si>
    <t xml:space="preserve"> Diciembre 2020</t>
  </si>
  <si>
    <t xml:space="preserve">Febrero  de 2020 </t>
  </si>
  <si>
    <t>Mayo de 2020</t>
  </si>
  <si>
    <t xml:space="preserve">Febrero de 2020 </t>
  </si>
  <si>
    <t xml:space="preserve">Enero  de 2020 </t>
  </si>
  <si>
    <t>Emisora INCI Radio</t>
  </si>
  <si>
    <t>Producción y mercadeo</t>
  </si>
  <si>
    <t>Funcionario responsable</t>
  </si>
  <si>
    <t>Esperanza Verdugo. Hermes Cely. Yolanda Parra, Rosario Yepes</t>
  </si>
  <si>
    <t>María del Rosario Yepes y Santiago Rodríguez</t>
  </si>
  <si>
    <t>Esperanza Verdugo
Yolanda Parra
Hermes Cely</t>
  </si>
  <si>
    <t>Maria del Rosario Yepes</t>
  </si>
  <si>
    <t xml:space="preserve">Gestión Interinstitucional 
</t>
  </si>
  <si>
    <t xml:space="preserve">
Gestión Interinstitucional</t>
  </si>
  <si>
    <t xml:space="preserve">
liderado por Maria del Rosario Yepes </t>
  </si>
  <si>
    <t xml:space="preserve">
Hermes Armando Cely Ocaño</t>
  </si>
  <si>
    <t>Gladys Mireya Pardo</t>
  </si>
  <si>
    <t>Luz Hedy Ortiz</t>
  </si>
  <si>
    <t>Andrea Cuadros</t>
  </si>
  <si>
    <t>Magdalena Pedraza</t>
  </si>
  <si>
    <t>100%</t>
  </si>
  <si>
    <t xml:space="preserve">Actualizar el curso virtual "Windows con lectores de pantalla" </t>
  </si>
  <si>
    <t>Plan de distribución elaborado</t>
  </si>
  <si>
    <t xml:space="preserve">Desarrollar el ejercicio de investigación en alianza con una entidad </t>
  </si>
  <si>
    <t>No aplica</t>
  </si>
  <si>
    <t xml:space="preserve">Realizar talleres de fomento a la lectura, acceso a la cultura, interraccion con personas con discapacidad visual, braille y multisensoriales  </t>
  </si>
  <si>
    <t xml:space="preserve">Realizar el  seguimiento al cronograma de talleres de fomento a la lectura, acceso a la cultura, interraccion con personas con discapacidad visual, braille y multisensoriales </t>
  </si>
  <si>
    <t>Realizar dos entrenamientos a los colaboradores de la emisora para la realización de programas de la parrilla</t>
  </si>
  <si>
    <t xml:space="preserve">Ofertar  material, productos y ayudas para la adquisición por parte de las  personas con discapacidad visual </t>
  </si>
  <si>
    <t>Plan Institucional de Archivos- PINAR implementado y con seguimiento realizado</t>
  </si>
  <si>
    <t>400 personas</t>
  </si>
  <si>
    <t>100 personas</t>
  </si>
  <si>
    <t>Ejecutar y realizar seguimiento del Plan Estratégico de Tecnologías de la Información y las Comunicaciones</t>
  </si>
  <si>
    <t>Ejecutar y hacer seguimiento del Plan de preservación digital</t>
  </si>
  <si>
    <t xml:space="preserve">Enero de 2020 </t>
  </si>
  <si>
    <t>Oficina Asesora Jurídica
Oficina Asesora de Planeación</t>
  </si>
  <si>
    <t>Oficina Asesora de Planeación</t>
  </si>
  <si>
    <t>Evaluación y mejoramiento Institucional</t>
  </si>
  <si>
    <t xml:space="preserve">Promover con los supervisores la gestión para el saneamiento del 100% de  los comodatos </t>
  </si>
  <si>
    <t>Información reportada mensualmente a  SIRECI, Ministerio del Interior FONSECON y Comité de Conciliación</t>
  </si>
  <si>
    <t>Reportar información mensualmente a  SIRECI, Ministerio del Interior FONSECON y el plan de Acción a los miembros del Comité de Conciliación</t>
  </si>
  <si>
    <t xml:space="preserve">Oficina Asesora de Planeación
</t>
  </si>
  <si>
    <t>Servicio al ciudadano</t>
  </si>
  <si>
    <t>Elaborar la Política de servicio al ciudadano</t>
  </si>
  <si>
    <t xml:space="preserve">Llevar a cabo un ejercicio piloto del "Proyecto de Educación Rural" en 2 entidades territoriales liderado por el equipo Proyecto de Educación Rural </t>
  </si>
  <si>
    <t>Abril  de 2020</t>
  </si>
  <si>
    <t>Agosto de 2020</t>
  </si>
  <si>
    <t xml:space="preserve">Ofertar y dictar el curso "Generalidades en tecnologías especializadas para personas con discapacidad visual" </t>
  </si>
  <si>
    <t>Octubre de 2020</t>
  </si>
  <si>
    <t>Comunicaciones
Procesos Misionales</t>
  </si>
  <si>
    <t>Comunicaciones
Grupos de trabajo misionales</t>
  </si>
  <si>
    <t>Elaborar un informe semestral de las propuestas de investigacion asesoradas por el INCI (2)</t>
  </si>
  <si>
    <t xml:space="preserve">Adelantar reuniones con el Ministerio de Educación Nacional para articular y coordinar la asistencia técnica en educación a los territorios </t>
  </si>
  <si>
    <t>Ejecutar el plan de acción con el ICFES para mejorar las condiciones de la presentación de las pruebas por parte de las personas con discapacidad visual</t>
  </si>
  <si>
    <t xml:space="preserve">Elaborar un documento "Guía de condiciones de accesibilidad al espacio físico y tecnológico para promover la empleabilidad de personas con discapacidad visual" </t>
  </si>
  <si>
    <t xml:space="preserve">Elaborar un informe anual de la ejecución del Plan Estratégico de Recursos Humanos </t>
  </si>
  <si>
    <t>Formular el Plan de Incentivos Institucionales</t>
  </si>
  <si>
    <t>Implementar y hacer seguimiento al Plan de Incentivos Institucionales</t>
  </si>
  <si>
    <t>Presupuesto por producto</t>
  </si>
  <si>
    <t>OBSERVACIONES ENERO</t>
  </si>
  <si>
    <t>OBSERVACIONES
 FEBRERO</t>
  </si>
  <si>
    <t>OBSERVACIONES MARZO</t>
  </si>
  <si>
    <t>OBSERVACIONES
 ABRIL</t>
  </si>
  <si>
    <t>OBSERVACIONES
MAYO</t>
  </si>
  <si>
    <t>OBSERVACIONES
JUNIO</t>
  </si>
  <si>
    <t>OBSERVACIONES
JULIO</t>
  </si>
  <si>
    <t>OBSERVACIONES
AGOSTO</t>
  </si>
  <si>
    <t>OBSERVACIONES
SEPTIEMBRE</t>
  </si>
  <si>
    <t>OBSERVACIONES
OCTUBRE</t>
  </si>
  <si>
    <t>OBSERVACIONES
NOVIEMBRE</t>
  </si>
  <si>
    <t>OBSERVACIONES
DICIEMBRE</t>
  </si>
  <si>
    <t>Realizar seguimiento a los libros y textos en braille y material en relieve y macrotipo entregado en las instituciones</t>
  </si>
  <si>
    <t xml:space="preserve">Actualizar la base legal y digital del INCI en la pagina web y los requerimientos de la Agencia Nacional con el sistema EKOGUI </t>
  </si>
  <si>
    <t xml:space="preserve">Realizar seguimiento anual de la política de prevención del daño antijurídico </t>
  </si>
  <si>
    <t>Todos los procesos</t>
  </si>
  <si>
    <t>EVIDENCIA ENERO (Favor Adjuntar)</t>
  </si>
  <si>
    <t>EVIDENCIA FEBRERO
(Favor adjuntar)</t>
  </si>
  <si>
    <t>EVIDENCIA JUNIO
(Favor adjuntar)</t>
  </si>
  <si>
    <t>EVIDENCIA MARZO
(Favor adjuntar)</t>
  </si>
  <si>
    <t>EVIDENCIA ABRIL
(Favor adjuntar)</t>
  </si>
  <si>
    <t>EVIDENCIA MAYO
(Favor adjuntar)</t>
  </si>
  <si>
    <t>EVIDENCIA JULIO (Favor adjuntar)</t>
  </si>
  <si>
    <t>EVIDENCIA AGOSTO
(Favor adjuntar)</t>
  </si>
  <si>
    <t>EVIDENCIA SEPTIEMBRE
(Favor adjuntar)</t>
  </si>
  <si>
    <t>EVIDENCIA OCTUBRE
(Favor adjuntar)</t>
  </si>
  <si>
    <t>EVIDENCIA NOVIEMBRE
(Favor adjuntar)</t>
  </si>
  <si>
    <t>EVIDENCIA DICIEMBRE
(Favor adjuntar)</t>
  </si>
  <si>
    <t xml:space="preserve">Elaborar 6 instrumentos archivísticos 1)Cuadro de Clasificación Documental – CCD
    2)Tabla de Retención Documental – TRD
        3)Plan Institucional de Archivos de la Entidad – PINAR
4)    Inventario Documental
    </t>
  </si>
  <si>
    <t>Recopilar y analizar la información sobre la inclusión de las personas con discapacidad visual en el programa de "articulación con la educación media" en conjunto con el SENA</t>
  </si>
  <si>
    <t xml:space="preserve"> Elaborar un informe trimestral  sobre las acciones  realizadas con la Unidad de emprendimiento del SENA para la implementación de  proyectos productivos que permitan la inclusión laboral de las personas con discapacidad visual  
(Fondo emprender, Fortalecimiento empresarial y otras fuentes de financiación)  y asesoría a los líderes de emprendimiento del SENA (4)</t>
  </si>
  <si>
    <t xml:space="preserve">Gestión Interinstitucional
</t>
  </si>
  <si>
    <t>N.A.</t>
  </si>
  <si>
    <t>Financiero</t>
  </si>
  <si>
    <t>Administrativo y Financiero</t>
  </si>
  <si>
    <t>Plan de Austeridad con seguimiento realizado</t>
  </si>
  <si>
    <t>Plan de inventarios con seguimiento realizado</t>
  </si>
  <si>
    <t>Elaborar y publicar trimestralmente el Informe de Ejecución presupuestal (4)</t>
  </si>
  <si>
    <t>Número de informes trimestrales de Ejecución presupuestal  publicados(4)</t>
  </si>
  <si>
    <t xml:space="preserve">Número de informes trimestrales elaborados de las conciliaciones de incapacidades </t>
  </si>
  <si>
    <t>Evaluación de Resultados
Gestión con Valores para Resultados</t>
  </si>
  <si>
    <t>Realizar conciliaciones de las cuentas de incapacidades con el proceso de gestión Humana 
(4)</t>
  </si>
  <si>
    <t>Elaborar, implementar y realizar seguimiento trimestral  del Plan de Inventarios (4)</t>
  </si>
  <si>
    <t>Elaborar, implementar y realizar seguimiento trimestral  del Plan de Austeridad (4)</t>
  </si>
  <si>
    <t xml:space="preserve">Peso Porcentual de la Actividad en relación con la Meta </t>
  </si>
  <si>
    <t>Número de informes semestrales  elaborados de  la ejecución del plan de acción con el ICFES/Número de informes semestrales planeados en el año</t>
  </si>
  <si>
    <t>ACUMULADO AVANCE ACTIVIDAD</t>
  </si>
  <si>
    <t>AVANCE 
 ENERO</t>
  </si>
  <si>
    <t>inf</t>
  </si>
  <si>
    <t>PORCENTAJE DE AVANCE DE LA META</t>
  </si>
  <si>
    <t>AVANCE  FEBRERO</t>
  </si>
  <si>
    <t>AVANCE  MARZO</t>
  </si>
  <si>
    <t>AVANCE  ABRIL</t>
  </si>
  <si>
    <t>AVANCE L MAYO</t>
  </si>
  <si>
    <t>AVANCE 
JUNIO</t>
  </si>
  <si>
    <t>AVANCE 
JULIO</t>
  </si>
  <si>
    <t>AVANCE 
AGOSTO</t>
  </si>
  <si>
    <t>AVANCE 
SEPTIEMBRE</t>
  </si>
  <si>
    <t>AVANCE 
OCTUBRE</t>
  </si>
  <si>
    <t>AVANCE NOVIEMBRE</t>
  </si>
  <si>
    <t>AVANCE DICIEMBRE</t>
  </si>
  <si>
    <t xml:space="preserve">Diseñar y adaptar los materiales en el tema de Alfabetización </t>
  </si>
  <si>
    <t xml:space="preserve">Socializar los materiales de Alfabetización al interior del equipo de Educación. </t>
  </si>
  <si>
    <t>Número de informes semestrales elaborados de las reuniones adelantadas con el Ministerio de Educación Nacional para coordinar la asistencia técnica en educación a los territorios/Número de informes semestrales planeados en el año</t>
  </si>
  <si>
    <t xml:space="preserve">Diseñar una caja de herramientas compuesta por 5 líneas: 
1. Conociendo a mi hijo
2. Sexualidad y Discapacidad
3. Conozco, participo y actúo
4. Adaptación psicológica de las familias
5. Desarrollo de capacidades en la interacción social </t>
  </si>
  <si>
    <t xml:space="preserve">Número de líneas de la caja de herramientas diseñadas/ Total de líneas planeadas </t>
  </si>
  <si>
    <t xml:space="preserve">Socializar al interior del equipo de Educación una caja de herramientas compuesta por 5 líneas: 
1. Conociendo a mi hijo
2. Sexualidad y Discapacidad
3. Conozco, participo y actúo
4. Adaptación psicológica de las familias
5. Desarrollo de capacidades en la interacción social </t>
  </si>
  <si>
    <t>Número de líneas de la caja de herramientas socializadas/Número de líneas diseñadas</t>
  </si>
  <si>
    <t>Curso virtual "Windows con lectores de pantalla" actualizado/Curso planeado para actualizar</t>
  </si>
  <si>
    <t>Curso "Generalidades en tecnologías especializadas para personas con discapacidad visual"  dictado/Curso de tecnología planeado para dictar</t>
  </si>
  <si>
    <t>Documento guía para uso y aplicabilidad de las tecnologías en el currículo escolar en el marco del DUA elaborado/Documento planeado a elaborar</t>
  </si>
  <si>
    <t>Material de alfabetización diseñado/ Material planeado a diseñar</t>
  </si>
  <si>
    <t>Material de alfabetización  socializado/Material diseñado</t>
  </si>
  <si>
    <t>Número de cursos virtuales ofertados/Número de cursos diseñados</t>
  </si>
  <si>
    <t xml:space="preserve">Diseñar 6  cursos virtuales en los siguientes temas: 
Primera Infancia 
Baja Visión y Entorno Escolar 
Familia 
Ciencias 
Braille 
Orientación y Movilidad   </t>
  </si>
  <si>
    <t>Número de cursos virtuales diseñados/Número de cursos planeados a diseñar</t>
  </si>
  <si>
    <t xml:space="preserve">Ofertar 6  cursos virtuales en los siguientes temas: 
Primera Infancia 
Baja Visión y Entorno Escolar 
Familia 
Ciencias 
Braille 
Orientación y Movilidad   </t>
  </si>
  <si>
    <t>Número de planes de asistencia técnica elaborados/Número de planes a elaborar</t>
  </si>
  <si>
    <t>Número de planes de implementación progresivo revisados/Número de planes planeados a revisar (Producto? Acta, Documento) o eliminar</t>
  </si>
  <si>
    <t xml:space="preserve"> Promedio de ejecución de las actividades de los planes de asistencia técnica trimestral</t>
  </si>
  <si>
    <t>Número de entidades con acompañamiento realizado/Número de entidades planeadas a acompañar</t>
  </si>
  <si>
    <t>Número de entidades  acompañadas en temas de accesibilidad física, web y tecnología especializada/Número de entidades planeadas a acompañar</t>
  </si>
  <si>
    <t xml:space="preserve">Realizar seguimiento a las entidades públicas y privadas para promover la empleabilidad de las personas con discapacidad visual   </t>
  </si>
  <si>
    <t>Número de instancias con seguimiento realizado/ Número de instancias con seguimiento planeado</t>
  </si>
  <si>
    <t>Número de informes trimestrales elaborados sobre el proceso de  incorporación de las temáticas de discapacidad visual en la Escuela Nacional de Instructores/Número de informes planeados</t>
  </si>
  <si>
    <t>Número de entidades asesoradas  en temas de accesibilidad física, web y tecnología especializada/Número de entidades planeadas para asesorar</t>
  </si>
  <si>
    <t xml:space="preserve">Realizar acompañamiento a entidades de alta incidencia (Función Pública, Procuraduría, SENA, otras) y las demás que soliciten asistencia técnica en temas de accesibilidad física, web y tecnología especializada </t>
  </si>
  <si>
    <t xml:space="preserve">Asesorar a entidades de alta incidencia (Función Pública, Procuraduría, SENA, otras) y las demás que soliciten asistencia técnica en temas de accesibilidad física, web y tecnología especializada </t>
  </si>
  <si>
    <t xml:space="preserve"> Número de informes trimestrales elaborados  sobre las acciones realizadas con la Unidad de emprendimiento del SENA  para la implementación de  proyectos productivos que permitan la inclusión laboral de las personas con discapacidad visual/Número de informes planeados</t>
  </si>
  <si>
    <t>Informe sobre la "Articulación con la educación media" elaborado/Informe planeado a elaborar</t>
  </si>
  <si>
    <t>Número de informes semestrales elaborados sobre la gestión adelantada con entidades para el fortalecimiento de las competencias laborales de las personas con discapacidad visual/Número de informes planeados</t>
  </si>
  <si>
    <t>Número de documentos actualizados en los siguientes temas: 
1)Interacción con personas con discapacidad visual en el marco del desempeño laboral
2)Estrategias pedagógicas
3)Uso y aplicación de la tecnología especializada/Número de documentos a elaborar</t>
  </si>
  <si>
    <t xml:space="preserve"> Elaborar un informe trimestral sobre los analisis de puestos de trabajo realizados y el acompañamiento a empresarios en el marco del programa AGORA  </t>
  </si>
  <si>
    <t>Elaborar un informe semestral de la gestión adelantada con entidades para el fortalecimiento de competencias laborales de las personas con discapacidad visual</t>
  </si>
  <si>
    <t>Actualizar 3 documentos para la asistencia tecnica en los siguientes temas: 
1)Interacción con personas con discapacidad visual en el marco del desempeño laboral
2)Estrategias pedagógicas
3)Uso y aplicación de la tecnología especializada</t>
  </si>
  <si>
    <t>Documento "Guía de condiciones de accesibilidad al espacio físico y tecnológico para promover la empleabilidad de personas con discapacidad visual" elaborado/Número de documentos planeados a elaborar</t>
  </si>
  <si>
    <t>Ejecutar un cronograma para la actualización de los contenidos de los micrositios de la página web</t>
  </si>
  <si>
    <t xml:space="preserve">Actualizar la estrategia de comunicaciones </t>
  </si>
  <si>
    <t>Estrategia de comunicaciones actualizada/Estrategia planeada a actualizar</t>
  </si>
  <si>
    <t xml:space="preserve">Ejecutar el plan de comunicaciones </t>
  </si>
  <si>
    <t>Número de campañas de comunicación desarrolladas/Número de campañas de comunicación planeadas</t>
  </si>
  <si>
    <t>Número de informes semestrales elaborados de la gestión adelantada para la adquisición de títulos de lectura para personas con discapacidad visual/Número de informes planeados</t>
  </si>
  <si>
    <t>Elaborar un informe semestral de la gestión adelantada para la adquisición de títulos de lectura para personas con discapacidad visual</t>
  </si>
  <si>
    <t>Documento de la estrategia para complementar los procesos de dotación con el material de INCIRadio, audiodescripción y Biblioteca Virtual elaborado/Documento a elaborar</t>
  </si>
  <si>
    <t>Número de instituciones  que atiendan personas con discapacidad visual con libros y textos en braille y material en relieve y macrotipo dotadas/Número de instituciones a dotar</t>
  </si>
  <si>
    <t>50%</t>
  </si>
  <si>
    <t xml:space="preserve">Publicar archivos sonoros para el acceso a la información de las personas con discapacidad visual </t>
  </si>
  <si>
    <t>Cronograma de talleres de fomento a la lectura, acceso a la cultura, interraccion con personas con discapacidad visual, braille y multisensoriales elaborado/Cronograma a elaborar</t>
  </si>
  <si>
    <t>Número de archivos para el acceso a la información de las personas con discapacidad visual sonoros publicados/Número de archivos sonoros a publicar</t>
  </si>
  <si>
    <t xml:space="preserve"> Número de talleres de fomento a la lectura, acceso a la cultura, interraccion con personas con discapacidad visual, braille y multisensoriales realizados/Número de talleres a realizar</t>
  </si>
  <si>
    <t>Cronograma de talleres de fomento a la lectura, acceso a la cultura, interraccion con personas con discapacidad visual, braille y multisensoriales con seguimiento realizadoCronograma con seguimiento a realizar</t>
  </si>
  <si>
    <t>Cronograma producción de documentos digitales accesibles elaborado/Cronograma de producción a elaborar</t>
  </si>
  <si>
    <t>Elaborar el cronograma de producción de documentos digitales accesibles</t>
  </si>
  <si>
    <t>Número de libros de la biblioteca virtual catalogados  y/o estructurados/Número de libros planeados para catalogar y/o estructurar</t>
  </si>
  <si>
    <t xml:space="preserve">Número de informes mensuales del servicio de la biblioteca virtual para ciegos elaborados(12)/Número de informes planeados a elaborar </t>
  </si>
  <si>
    <t>Documento de la estrategia de promoción para la biblioteca virtual para ciegos elaborado/Documento planeado para elaborar</t>
  </si>
  <si>
    <t>Cronograma de exposiciones temporales elaborado/Cronograma a elaborar</t>
  </si>
  <si>
    <t xml:space="preserve">Número de exposiciones temporales para personas con discapacidad visual realizadas/Número de exposiciones planeadas </t>
  </si>
  <si>
    <t xml:space="preserve">Informe elaborado de las exposiciones adelantadas para las personas con discapacidad visual/Informe planeado </t>
  </si>
  <si>
    <t xml:space="preserve">Número de seguimientos trimestrales realizados al plan de distribución/Número de seguimientos del Plan de distribución planeados </t>
  </si>
  <si>
    <t>Número de contenidos audiovisuales publicados /Número de contenidos audiovisuales planeados para publicar</t>
  </si>
  <si>
    <t>Cronograma para la producción de contenidos audiovisuales elaborado/Cronograma a elaborar</t>
  </si>
  <si>
    <t xml:space="preserve">Informe elaborado de los 3 espacios gestionados para promover el tema de acceso a la cultura para personas con discapacidad visual/Informe planeado para elaborar de 3 espacios gestionados </t>
  </si>
  <si>
    <t>Número de ejercicios piloto del proyecto de Educación Rural  desarrollados/Número de ejercicios piloto planeados</t>
  </si>
  <si>
    <t xml:space="preserve">Revisar el plan de implementación  progresivo PIP de las Entidades Territoriales Certificadas en Educación a asesorar </t>
  </si>
  <si>
    <t xml:space="preserve">Construir el plan de asistencia técnica con la Secretaria de Educación, ICBF y entidades de educación superior de las Entidades Territoriales Certificadas en Educación  </t>
  </si>
  <si>
    <t xml:space="preserve">Implementar el plan de asistencia técnica en el territorio con Secretaria de Educación, ICBF e Instituciones  de educación superior de las Entidades Territoriales Certificadas en Educación </t>
  </si>
  <si>
    <t>Realizar acompañamiento a las Entidades Territoriales Certificadas en Educación</t>
  </si>
  <si>
    <t>Actualizar la base de datos de las entidades que cuenten con tecnología especializada para personas con discapacidad visual en el país</t>
  </si>
  <si>
    <t>Base de datos de las entidades que cuenten con tecnología especializada para personas con discapacidad visual en el país actualizada/ Base de datos a actualizar</t>
  </si>
  <si>
    <t xml:space="preserve">Elaborar un informe trimestral sobre el proceso de incorporación de 3 tematicas de discapacidad visual (Interacción,  estrategias pedagogicas y tecnología especializada) en la Escuela Nacional de Instructores </t>
  </si>
  <si>
    <t>Número de informes trimestrales elaborados sobre los análisis de puestos de trabajo realizados  y el acompañamiento a empresarios en el marco del programa AGORA/Número de informes planeados</t>
  </si>
  <si>
    <t>Parrilla de programación de INCI Radio definida/Parrilla de programación planeada</t>
  </si>
  <si>
    <t>Seguimiento de los programas emitidos realizado/Seguimiento planeado</t>
  </si>
  <si>
    <t>Número de entrenamientos realizados a los colaboradores de la emisora para la realización de los programas de la parrilla/Número de entrenamientos planeados</t>
  </si>
  <si>
    <t>Cronograma para la producción de contenidos audiovisuales con seguimiento realizado/Cronograma con seguimiento a realizar</t>
  </si>
  <si>
    <t xml:space="preserve">Número de clientes que adquirieron productos en la Tienda INCI/Número de clientes planeados </t>
  </si>
  <si>
    <t>Elaborar la programación anual de producción</t>
  </si>
  <si>
    <t xml:space="preserve">Elaborar el plan de mercadeo </t>
  </si>
  <si>
    <t xml:space="preserve">Elaborar el cronograma de mantenimiento de las máquinas </t>
  </si>
  <si>
    <t>Ejecutar  y hacer seguimiento a la  programación anual de producción</t>
  </si>
  <si>
    <t xml:space="preserve">Ejecutar y hacer seguimiento del plan de mercadeo </t>
  </si>
  <si>
    <t>Ejecutar y hacer seguimiento del cronograma de mantenimiento de las máquinas</t>
  </si>
  <si>
    <t xml:space="preserve"> Plan de mercadeo elaborado/Plan de mercadeo a elaborar</t>
  </si>
  <si>
    <t xml:space="preserve"> Cronograma de mantenimiento de las máquinas elaborado/Cronograma a elaborar</t>
  </si>
  <si>
    <t xml:space="preserve"> Programación anual de producción  elaborada/Programación a elaborar</t>
  </si>
  <si>
    <t>Número de copias de cada producto o referencia producidos/Número de copias planeadas para producir</t>
  </si>
  <si>
    <t>Julio de 2020</t>
  </si>
  <si>
    <t>Abri de 2020</t>
  </si>
  <si>
    <t xml:space="preserve">Porcentaje de ejecución del cronograma para la actualización de los micrositios de la Página web  </t>
  </si>
  <si>
    <t xml:space="preserve">Elaborar el plan de comunicaciones </t>
  </si>
  <si>
    <t>Plan de comunicaciones elaborado/Plan de comunicación planeado</t>
  </si>
  <si>
    <t>Elaborar informe de las exposiciones adelantadas para las personas con discapacidad visual</t>
  </si>
  <si>
    <t>Realizar seguimiento al cronograma de producción de contenidos audiovisuales</t>
  </si>
  <si>
    <t>Porcentaje de cumplimiento del plan de mercadeo</t>
  </si>
  <si>
    <t>Porcentaje de cumplimiento del cronograma de mantenimiento de las máquinas</t>
  </si>
  <si>
    <t>Número de investigaciones desarrolladas/Número de investigaciones planeadas</t>
  </si>
  <si>
    <t>Investigación socializada/Investigación planeada para socializar</t>
  </si>
  <si>
    <t>Número de informes semestrales elaborados de las propuestas de investigacion asesoradas/Número de informes planeados</t>
  </si>
  <si>
    <t>Elaborar un informe trimestral de los conceptos y seguimientos a los proyectos de ley en curso para favorecer a la población con discapacidad</t>
  </si>
  <si>
    <t>Número de informes trimestrales elaborados de los conceptos y seguimientos a los proyectos de ley en curso para favorecer a la población con discapacidad/Número de informes planeados</t>
  </si>
  <si>
    <t>Número de organizaciones y colectivos de personas con discapacidad visual para fortalecer los procesos de representatividad y sostenibilidad acompañadas/Número de organizaciones planeadas a asesorar</t>
  </si>
  <si>
    <t>Número de informes semestrales elaborados de la asesoria juridica brindada a las personas con discapacidad y familias que asisten al consultorio juridico/Número de informes a elaborar</t>
  </si>
  <si>
    <t>Documento para fortalecer la representatividad y sostenibilidad de los grupos asociativos de personas con discapacidad visual elaborado/Documento a elaborar</t>
  </si>
  <si>
    <t>Elaborar informes semestrales de la asesoria juridica brindada a las personas con discapacidad y familias que asistan al consultorio juridico</t>
  </si>
  <si>
    <t>Porcentaje de avance de la obra al mes de acuerdo con el cronograma establecido</t>
  </si>
  <si>
    <t>Elaborar el Plan Institucional de Archivos</t>
  </si>
  <si>
    <t xml:space="preserve">Número de instrumentos archivísticos elaborados/Número de instrumentos archivísticos planeados </t>
  </si>
  <si>
    <t>Plan Institucional de Archivos- PINAR elaborado/Plan planeado</t>
  </si>
  <si>
    <t>Actualizar el Programa de Gestión Documental</t>
  </si>
  <si>
    <t>Implementar y hacer seguimiento al plan de conservación documental</t>
  </si>
  <si>
    <t>Implementar y hacer seguimiento al Programa de Gestión documental</t>
  </si>
  <si>
    <t>Elaborar el plan de conservación documental</t>
  </si>
  <si>
    <t>Programa de Gestión Documental actualizado/Programa de gestión documental planeado</t>
  </si>
  <si>
    <t>Porcentahe de ejecución del Programa de Gestión documental</t>
  </si>
  <si>
    <t>Plan de conservación documental elaborado/Plan planeado</t>
  </si>
  <si>
    <t>Porcentaje de ejecución del plan de conservación documental</t>
  </si>
  <si>
    <t>Plan estratégico de Recursos Humanos para el año 2020, 2021 y 2022 actualizado/Plan a actualizar</t>
  </si>
  <si>
    <t>Porcentaje de ejecución del plan Estratégico de Recursos Humanos</t>
  </si>
  <si>
    <t>Plan de Incentivos Institucionales formulado/Plan a formular</t>
  </si>
  <si>
    <t>Porcentaje de ejecución del plan de Incentivos Institucionales</t>
  </si>
  <si>
    <t>Porcentaje de ejecución del plan anual de vacantes</t>
  </si>
  <si>
    <t>Plan de Previsión de Recursos Humanos formulado/Plan a formular</t>
  </si>
  <si>
    <t>Porcentaje de ejecución del plan de Previsión de Recursos Humanos</t>
  </si>
  <si>
    <t xml:space="preserve">Plan Anual de Vacantes formulado/Plan a formular </t>
  </si>
  <si>
    <t>Plan Institucional de Capacitación formulado/Plan a formular</t>
  </si>
  <si>
    <t>Número de personas beneficiadas por temática planeada en el Plan Institucional de Capaictación</t>
  </si>
  <si>
    <t>Plan de Trabajo Anual en Seguridad y Salud en el Trabajo formulado/Plan a formular</t>
  </si>
  <si>
    <t xml:space="preserve">Porcentaje de ejecución del Plan de Trabajo Anual en Seguridad y Salud en el Trabajo </t>
  </si>
  <si>
    <t xml:space="preserve">Elaborar el plan de acción de las políticas del Modelo Integrado de Planeación y Gestión 2020 </t>
  </si>
  <si>
    <t xml:space="preserve">Realizar seguimiento al plan de acción de las políticas del Modelo Integrado de Planeación y Gestión 2020 </t>
  </si>
  <si>
    <t>Plan de acción de las políticas del Modelo Integrado de Planeación y Gestión 2020 elaborado/Plan de acción a elaborar</t>
  </si>
  <si>
    <t xml:space="preserve">Porcentaje de ejecución del Plan de acción de las políticas del Modelo Integrado de Planeación y Gestión 2020 </t>
  </si>
  <si>
    <t xml:space="preserve">Formular el Plan Anual de Auditoría </t>
  </si>
  <si>
    <t xml:space="preserve">Ejecutar y realizar seguimiento al Plan Anual de Auditoría </t>
  </si>
  <si>
    <t xml:space="preserve">Porcentaje de ejecución del Plan Anual de Auditoría </t>
  </si>
  <si>
    <t xml:space="preserve">Realizar segumientos bimensuales al Plan Anual de Adquisiciones </t>
  </si>
  <si>
    <t xml:space="preserve">Realizar segumientos trimestrales de la ejecución del Plan de Acción Anual </t>
  </si>
  <si>
    <t xml:space="preserve">Porcentaje de ejecución del Cronograma que detalle la revisión y actualización de los documentos de los procesos del Sistema Integrado de Gestión </t>
  </si>
  <si>
    <t>Plan anticorrupción elaborado/Plan anticorrupción a elaborar</t>
  </si>
  <si>
    <t xml:space="preserve">Rrealizar seguimiento al cronograma de la revisión y actualización de los documentos de los 15 procesos del  Sistema Integrado de Gestión </t>
  </si>
  <si>
    <t>Número de segumientos bimensuales al Plan Anual de Adquisiciones realizados/ Número de seguimientos planeados</t>
  </si>
  <si>
    <t>Número de segumientos trimestrales realizados del Plan de Acción Anual/Número de seguimientos planeados</t>
  </si>
  <si>
    <t>Diseñar el plan anticorrupción y de atención al ciudadano</t>
  </si>
  <si>
    <t>Ejecutar y realizar seguimiento del plan anticorrupción y de atención al ciudadano</t>
  </si>
  <si>
    <t>Plan Anual de Auditoría elaborado/Plan de auditoría a elaborar</t>
  </si>
  <si>
    <t>Número de reportes de los avances al subcomité de defensa sectorial del MEN/Número de reportes a elaborar</t>
  </si>
  <si>
    <t>Número de comodatos con gestión realizada/Número de comodatos planeados para sanear</t>
  </si>
  <si>
    <t>Base legal y digital del INCI y requerimientos de la Agencia Nacional con el sistema EKOGUI actualizados/Bases a actualizar</t>
  </si>
  <si>
    <t xml:space="preserve">Seguimiento anual de la política de prevención del daño antijurídico realizada/Seguimiento planeado </t>
  </si>
  <si>
    <t>Política de servicio al ciudadano elaborada/Política a elaborar</t>
  </si>
  <si>
    <t>Plan Estratégico de Tecnologías de la Información y las Comunicaciones actualizado/Plan a actualizar</t>
  </si>
  <si>
    <t xml:space="preserve">Porcentaje de ejecución del Plan Estratégico de Tecnologías de la Información y las Comunicaciones </t>
  </si>
  <si>
    <t>Elaborar el Plan de preservación digital</t>
  </si>
  <si>
    <t>Elaborar el Plan de Seguridad y Privacidad de la Información</t>
  </si>
  <si>
    <t xml:space="preserve">Porcentaje de ejecución del Plan de preservación digital </t>
  </si>
  <si>
    <t xml:space="preserve">Porcentaje de ejecución del Plan de Seguridad y Privacidad de la Información </t>
  </si>
  <si>
    <t xml:space="preserve">Porcentaje de ejecución del Plan de mantenimiento de tecnologías de la Información </t>
  </si>
  <si>
    <t xml:space="preserve">Porcentaje de ejecución del Plan de tratamiento de Riesgos de seguridad y privacidad de la información </t>
  </si>
  <si>
    <t>Elaborar el plan de tratamiento de Riesgos de seguridad y privacidad de la información</t>
  </si>
  <si>
    <t>Plan de tratamiento de Riesgos de seguridad y privacidad de la información elaborado/Plan a elaborar</t>
  </si>
  <si>
    <t>Informe de Derechos autor elaborado/Informe a elaborar</t>
  </si>
  <si>
    <t>Politica de seguridad y privacidad de la información actualizada/Política a actualizar</t>
  </si>
  <si>
    <t>Plan de preservación digital elaborado /Plan a elaborar</t>
  </si>
  <si>
    <t>Plan de Seguridad y Privacidad de la Información elaborado/Plan a elaborar</t>
  </si>
  <si>
    <t xml:space="preserve">Elaborar el plan de mantenimiento de tecnologías de la Información </t>
  </si>
  <si>
    <t>Plan de mantenimiento de tecnologías de la Información elaborado/Plan a elaborar</t>
  </si>
  <si>
    <t xml:space="preserve">Número de contenidos radiales emitidos/Número de contenidos radiales planeados  </t>
  </si>
  <si>
    <t>Indicador Eficacia</t>
  </si>
  <si>
    <t xml:space="preserve">Elbaorar el Modelo de Seguridad y Privacidad de la Información </t>
  </si>
  <si>
    <t>Documento Modelo de Seguridad y Privacidad de la Información elaborado/ Documento  Modelo a elaborar</t>
  </si>
  <si>
    <t>Porcentaje de ejecución del plan anticorrupción</t>
  </si>
  <si>
    <t>Se realiza informe ….</t>
  </si>
  <si>
    <t>Se remite informe de fecha debidamente firmado y/o formalizado</t>
  </si>
  <si>
    <t xml:space="preserve">Informe realizado </t>
  </si>
  <si>
    <t>informe del mes fra</t>
  </si>
  <si>
    <t>EFICACIA 
(Logro Unidades de Meta)</t>
  </si>
  <si>
    <t>EJECUCIÓN PRESUPUESTAL</t>
  </si>
  <si>
    <t xml:space="preserve">NACIÓN </t>
  </si>
  <si>
    <t xml:space="preserve">PROPIOS </t>
  </si>
  <si>
    <t>Indicador</t>
  </si>
  <si>
    <t>U. medida</t>
  </si>
  <si>
    <t>Meta de producto Cuatrienio</t>
  </si>
  <si>
    <t>% Avance</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</si>
  <si>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</si>
  <si>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</si>
  <si>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</si>
  <si>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</si>
  <si>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</si>
  <si>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</si>
  <si>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</si>
  <si>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</si>
  <si>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</si>
  <si>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</si>
  <si>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</si>
  <si>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</si>
  <si>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Entidades, organizaciones y núcleos familiares asistidos técnicamente</t>
  </si>
  <si>
    <t>Número de entidades, organizaciones y núcleos familiares</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</si>
  <si>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</si>
  <si>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</si>
  <si>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</si>
  <si>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</si>
  <si>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</si>
  <si>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FORTALECIMIENTO DE PROCESOS Y RECURSOS DEL INCI PARA CONTRIBUIR CON EL MEJORAMIENTO DE SERVICIOS A LAS PERSONAS CON DISCAPACIDAD VISUAL NACIONAL</t>
  </si>
  <si>
    <t>Observaciones Avance Mes</t>
  </si>
  <si>
    <t>Servicio de Educación Informal para la Gestión Administrativa</t>
  </si>
  <si>
    <t xml:space="preserve">Personas capacitadas </t>
  </si>
  <si>
    <t xml:space="preserve">Número de personas </t>
  </si>
  <si>
    <t>Se realizaron capacitaciones Virtuales</t>
  </si>
  <si>
    <t>Número de sedes</t>
  </si>
  <si>
    <t>Sistema de gestión documental implementado</t>
  </si>
  <si>
    <t>Número de sistemas</t>
  </si>
  <si>
    <t xml:space="preserve">Sistema de Gestión implementado </t>
  </si>
  <si>
    <t>Ejecución del Plan de Gestión del Sistema de Seguridad y Salud en el trabajo SG-SST</t>
  </si>
  <si>
    <t>Servicios de información actualizado</t>
  </si>
  <si>
    <t xml:space="preserve">Sistemas de información actualizados </t>
  </si>
  <si>
    <t>Número de sistemas de información</t>
  </si>
  <si>
    <t>Ejecución de los planes de la Politica de Gobierno Digital</t>
  </si>
  <si>
    <t>Enero</t>
  </si>
  <si>
    <t>Febrero</t>
  </si>
  <si>
    <t xml:space="preserve">Marzo </t>
  </si>
  <si>
    <t>Abril</t>
  </si>
  <si>
    <t>Mayo</t>
  </si>
  <si>
    <t xml:space="preserve">Junio </t>
  </si>
  <si>
    <t>Julio</t>
  </si>
  <si>
    <t>Agosto</t>
  </si>
  <si>
    <t>Septiembre</t>
  </si>
  <si>
    <t>Octubre</t>
  </si>
  <si>
    <t>Noviembre</t>
  </si>
  <si>
    <t>Diciembre</t>
  </si>
  <si>
    <t xml:space="preserve">Total </t>
  </si>
  <si>
    <t xml:space="preserve"> Meta 2020</t>
  </si>
  <si>
    <t>CODIGO PROGRAMA PRESUPUESTAL Y PRODUCTO</t>
  </si>
  <si>
    <t>PRODUCTO</t>
  </si>
  <si>
    <t>META</t>
  </si>
  <si>
    <t>MEJORAMIENTO DE LAS CONDICIONES PARA LA GARANTIA DE LOS DERECHOS DE LAS PERSONAS CON DISCAPACIDAD VISUAL EN EL PAÍS</t>
  </si>
  <si>
    <t>PROYECTO</t>
  </si>
  <si>
    <t>FORTALECIMIENTO DE PROCESOS Y RECURSOS DEL INCI PARA CONTRIBUIR CON EL MEJORAMIENTO DE SERVICIOS A LAS PERSONAS CON DISCAPACIDAD VISUAL</t>
  </si>
  <si>
    <t xml:space="preserve">META </t>
  </si>
  <si>
    <t xml:space="preserve"> META </t>
  </si>
  <si>
    <t>% Avance Acumulado Trimestre  1</t>
  </si>
  <si>
    <t>Valor  acumulado vigencia</t>
  </si>
  <si>
    <t>Valor  acumulado Trimestre 1</t>
  </si>
  <si>
    <t>DESAGREGADO POR META PROYECTO</t>
  </si>
  <si>
    <t>% Avance Acumulado</t>
  </si>
  <si>
    <t>Valor  acumulado Trimestre II</t>
  </si>
  <si>
    <t>% Avance Acumulado Trimestre  II</t>
  </si>
  <si>
    <t xml:space="preserve">Esto no tiene indicador en SPI en productos es una actividad con asignación de recursos </t>
  </si>
  <si>
    <t>Ejecutar el Programa de Bienestar para contribuir al mejoramiento de la Calidad de Vida de los servidores de la entidad **</t>
  </si>
  <si>
    <t>**NSPI</t>
  </si>
  <si>
    <t xml:space="preserve">Observaciones Avance </t>
  </si>
  <si>
    <t>||</t>
  </si>
  <si>
    <t>Se realizo la contratación del arquitecto que brindará soporte y apoyo a la elaboración de los Estudios Previos de la obra</t>
  </si>
  <si>
    <t>Se realiza seguimiento al Programa de Gestión Documental, PINAR y  Plan de Conservación al corte del mes de junio.</t>
  </si>
  <si>
    <t>Proyecto de inversión</t>
  </si>
  <si>
    <t>Producto del proyecto</t>
  </si>
  <si>
    <t>Código Producto del Proyecto</t>
  </si>
  <si>
    <t>Meta 2020
(Actividad ó Meta anual)</t>
  </si>
  <si>
    <t>Avance Porcentual Acumulado (Indicador)</t>
  </si>
  <si>
    <t xml:space="preserve"> Presupuesto por Meta del proyecto de inversión</t>
  </si>
  <si>
    <t>Avance Acumulado númerico o Porcentaje de la Actividad</t>
  </si>
  <si>
    <t>Observaciones Mes Enero</t>
  </si>
  <si>
    <t>Avance Mes Enero</t>
  </si>
  <si>
    <t>Evidencia Mes Enero</t>
  </si>
  <si>
    <t>Observaciones Mes Febrero</t>
  </si>
  <si>
    <t>Avance Mes Febrero</t>
  </si>
  <si>
    <t>Evidencia Mes Febrero</t>
  </si>
  <si>
    <t>Observaciones Mes Marzo</t>
  </si>
  <si>
    <t>Avance Mes Marzo</t>
  </si>
  <si>
    <t>Evidencia Mes Marzo</t>
  </si>
  <si>
    <t>Observaciones Mes Abril</t>
  </si>
  <si>
    <t>Avance Mes Abril</t>
  </si>
  <si>
    <t>Evidencia Mes Abril</t>
  </si>
  <si>
    <t>Observaciones Mes Mayo</t>
  </si>
  <si>
    <t>Avance Mes Mayo</t>
  </si>
  <si>
    <t>Evidencia Mes Mayo</t>
  </si>
  <si>
    <t>Observaciones Mes Junio</t>
  </si>
  <si>
    <t>Avance Mes Junio</t>
  </si>
  <si>
    <t>Evidencia Mes Junio</t>
  </si>
  <si>
    <t>Se llevaron a cabo dos reuniones, una el 12 de febrero y otra el 28 de febrero, mediante las cuales se definieron acciones para consolidar el plan de acción</t>
  </si>
  <si>
    <t>(Relacionar y adjuntar)</t>
  </si>
  <si>
    <t>Se está trabajando en el documento generado por el ICFES sobre Orientaciones para la presentación de Pruebas Sabeer, para hacer la conversión de texto a audio</t>
  </si>
  <si>
    <t>Documento en proceso de conversión texto a audio</t>
  </si>
  <si>
    <t>Se entregó al ICFES documento con parámetros de accesibilidad en texto y audio. Se han realizado cápsulas radiales</t>
  </si>
  <si>
    <t>N/A</t>
  </si>
  <si>
    <t>El plan se encuentra en ejecución. Se realizaron dos reuniones para revisar avances.</t>
  </si>
  <si>
    <t>NA</t>
  </si>
  <si>
    <t>Se realizaron dos capacitaciones dirigidas a los ingenieros del ICFES  una en relación con las generalidades de la accesibilidad y otra sobre cómo hacer documentos accesibles para navegarlos mediante el uso de un lector de pantalla.</t>
  </si>
  <si>
    <t>Se llevó a cabo una reunión el 19 de febrero, con el propósito de articular acciones entre el MEN , el INCI y el INSOR, con el propósito de consolidar una base de datos, que dé cuenta de las acciones que se realicen por parte de las 3 entidades y para trazar un plan de asistencia técnica para llegar de manera conjunta a las entidades territoriales.</t>
  </si>
  <si>
    <t>Se han realizado 3 reuniones para adelantar la gestión</t>
  </si>
  <si>
    <t>Se participó en 3 encuentros virtuales liderados por el MEN</t>
  </si>
  <si>
    <t>Se llevaron a cabo dos reuniones</t>
  </si>
  <si>
    <t>Se llevó a cabo una reunión de asesoría por parte del Ministerio de Educación Nacional de Colombia, con acompañamiento del INCI, al Ministerio de Educación del Ecuador, solicitada por esta entidad, en relación con la atención educativa de estudiantes con discapacidad visual.</t>
  </si>
  <si>
    <t xml:space="preserve">Diseñar una caja de herramientas compuesta por 3 líneas: 
1. Conociendo a mi hijo
2. Sexualidad y Discapacidad
3. Conozco, participo y actúo
</t>
  </si>
  <si>
    <t>Se realizaron avances en relación con la elaboración del guión para 3 video clic que harán parte de esta caja de herramientas.</t>
  </si>
  <si>
    <t>En el marco de la línea 3 se elaboraron los textos para los guiones de 4 videos. Se han escrito los 3 primeros capítulos de la cartilla.</t>
  </si>
  <si>
    <t>Se están grabando los audios para los videos. Se tienen avances en los documentos conociendo a mi hijo y sexualidad y discapacidad</t>
  </si>
  <si>
    <t>Se tiene listo el primer video que corresponde a la línea 3 y los documentos de las líneas 1 y 2.</t>
  </si>
  <si>
    <t>Ya se tienen avances significativos en las tres líneas. Para las líneas 1 y 2, están listos los documentos que orientarán los talleres sobre pautas de crianza y educación sexual. Para la línea 3, ya están listos dos videos y quedan pendientes por realizar otros tres, de los cuales, ya se entregaron los guiones. Se tiene prevista una reuniión con el equipo de la imprenta para concertar la propuesta de diseño de los materiales que harán parte de la caja de herramientas.</t>
  </si>
  <si>
    <t>No se reportan avances</t>
  </si>
  <si>
    <t>Se están elaborando las propuestas de diseño y adaptación.</t>
  </si>
  <si>
    <t>Se están grabando los textos de los laminarios en audio y se tiene listo el diseño propuesta para reproducirlo en la imprenta.</t>
  </si>
  <si>
    <t>No se han terminado en su totalidad las guías y los laminarios dependen del trabajo en la imprenta.</t>
  </si>
  <si>
    <t>Todavía se está trabajando en los diseños de los materiales, en coordinación con el equipo de la imprenta. Se tiene prevista otra reunión para definiir el diseño de unos ficheros Braille. Los laminarios no contarán con un diseño específico porque se decidió que resultaba más práctico contar con este contenido en formato de audio</t>
  </si>
  <si>
    <t>Se realizaron reuniones semanales en preparación del ejercicio piloto.</t>
  </si>
  <si>
    <t>Se está realizando revisión documental para la preparación de los talleres</t>
  </si>
  <si>
    <t>Se está trabajando en la propuesta que será socializada al interior del grupo de educación a mediados del mes de julio y posteriormente será presentada al Ministerio de Educación.</t>
  </si>
  <si>
    <t>Ofertar 7  cursos virtuales en los siguientes temas: 
Primera Infancia 
Baja Visión y Entorno Escolar 
Familia 
Ciencias 
Braille 
Orientación y Movilidad   
Musicografia Braile</t>
  </si>
  <si>
    <t>Se elaboraron las piezas comunicativas por parte del equipo de comunicaciones para la divulgación de los cursos.</t>
  </si>
  <si>
    <t>Los cursos están en plataforma, pero su oferta se abre el próximo mes.</t>
  </si>
  <si>
    <t>Cursos en plataforma E-Learning</t>
  </si>
  <si>
    <t>Se abrieron las prinscripciones para los 7 cursos.</t>
  </si>
  <si>
    <t>http://www.inci.gov.co/index.php/blog/inci-batio-record-en-inscritos-en-la-plataforma-de-aprendizaje</t>
  </si>
  <si>
    <t>Actividad cumplida en el mes de abril</t>
  </si>
  <si>
    <t>Dictar  7 cursos virtuales en los siguientes tema:
Primera Infancia 
Baja Visión y Entorno Escolar 
Familia 
Ciencias 
Braille 
Orientación y Movilidad   
Musicografia Braile</t>
  </si>
  <si>
    <t>Número de cursos virtuales dictados /Número de cursos ofertados</t>
  </si>
  <si>
    <t>En esta actividad todavía no se reportan avances.</t>
  </si>
  <si>
    <t>Los cursos se empiezan a dictar en el mes de mayo.</t>
  </si>
  <si>
    <t>Los 7 cursos se iniciaron el 4 de mayo, pero 2 de éstos se terminan el próximo mes y los restantes en julio..</t>
  </si>
  <si>
    <t>Se evidencian en la plataforma E-Learning del INCI.</t>
  </si>
  <si>
    <t>Ya han finalizado 5 de los 7 cursos que están en desarrollo. Los otros dos cursos finalizarán en el mes de julio y todos se volverán a ofertar en el mes de septiembre</t>
  </si>
  <si>
    <t>Se encuentran en la plataforma de aprendizaje.</t>
  </si>
  <si>
    <t>Se tienen los planes de asistencia para Magangué, Facatativá, Funza, Chía y Cúcuta</t>
  </si>
  <si>
    <t>Se elaboraron 7 planes de asistencia técnica para ejecutarse en el mes de abril.</t>
  </si>
  <si>
    <t>Pendiente verificar publicación de los planes en registros del SIG, no hay publicación de Planes en SIG asi que no procede avance</t>
  </si>
  <si>
    <t>En este mes no se elaboraron planes</t>
  </si>
  <si>
    <t>Se elaboraron los planes de Buga y Buenaventura.</t>
  </si>
  <si>
    <t>Se adjuntan</t>
  </si>
  <si>
    <t>Se elaboraron dos planes de asistencia técnica de los municipios de Girón y Barranca Bermeja</t>
  </si>
  <si>
    <t>Se anexan al formato</t>
  </si>
  <si>
    <t xml:space="preserve">Ejecutar el plan de asistencia técnica en el territorio con Secretaria de Educación, ICBF e Instituciones  de educación superior de las Entidades Territoriales Certificadas en Educación </t>
  </si>
  <si>
    <t xml:space="preserve">Número de planes ejecutados/Número de planes construidos </t>
  </si>
  <si>
    <t xml:space="preserve">Se brindó asesoría virtual a la institución educativa Técnica Departamental Natania de Sanandrés y Providencia. Reportan una estudiante con DV en el grado Primero. </t>
  </si>
  <si>
    <t>Todavía no se ejecutan.</t>
  </si>
  <si>
    <t>En este mes no se ejecutaron planes</t>
  </si>
  <si>
    <t>Planes en ejecución.</t>
  </si>
  <si>
    <r>
      <t xml:space="preserve">Se adjuntan
</t>
    </r>
    <r>
      <rPr>
        <sz val="12"/>
        <color rgb="FFFF0000"/>
        <rFont val="Arial"/>
        <family val="2"/>
      </rPr>
      <t>PL: El indicador se movera una vez se ejecuten la totalidad de actividades del plan el de Buenaventura tiene fechas de ejecución mayo.</t>
    </r>
    <r>
      <rPr>
        <sz val="12"/>
        <color theme="1"/>
        <rFont val="Arial"/>
        <family val="2"/>
      </rPr>
      <t xml:space="preserve">
Plan de Gualajara de Buga todo Ok</t>
    </r>
  </si>
  <si>
    <t>Se pusieron en ejecución dos planes de asistencia técnica de los municipios de Girón y Barranca Bermeja</t>
  </si>
  <si>
    <t>Se autoriza por subdirección gestionar apoyo externo sobre orientación pedagógica para conformación de contenidos virtuales.</t>
  </si>
  <si>
    <t>Se inicia en el mes de mayo la revisión de contenidos con los convocados. Ya está todo listo, cruso montado y apoyo.</t>
  </si>
  <si>
    <t>Se vienen desarrollando reuniones con expertos SENA que apoyan retralimentando para modificación del curso.</t>
  </si>
  <si>
    <t>Se continúa con encuentros con asesores SENA que están aportando sobre el curso.</t>
  </si>
  <si>
    <t>Se está gestionando con la oficina de planeación - Informática y tecnología, la copia del curso anterior sobre el que se realizarán las modificaciones para poder iniciar en marzo el curso “Tecnologías de acceso a la información para personas con discapacidad visual”.</t>
  </si>
  <si>
    <t>Se inicia ya la convocatoria, el curso inicia el 4 de mayo.</t>
  </si>
  <si>
    <t>Finalizando el mes de mayo se tiene ya impartido el 90% del curso con 120 participantes aprox.</t>
  </si>
  <si>
    <t>Se terminó el curso el 15 de junio, quedando pendiente la revisión de actividades para emitir constancia de asistencia formal para quienes obtuvieron alto nivel de participación.</t>
  </si>
  <si>
    <t>Curso con participaciones y actividades en plataforma Moodle institucional.</t>
  </si>
  <si>
    <t>Se tiene información previa que se está organizando y tendrá como base a marzo 10</t>
  </si>
  <si>
    <t>Se hizo reestructuración a la base de datos.</t>
  </si>
  <si>
    <t>Se creó el protocolo de actualización permanente de la base de datos.</t>
  </si>
  <si>
    <t>SE ha conformado el formulario y ya se inicia el envío de solicitud de actualización de datos a entidades registradas.</t>
  </si>
  <si>
    <t>Se elaboró un documento base para la elaboración de la guía y una estructura previa que se va a discutir y ajustar por el grupo de profesionales encargados de la misma.</t>
  </si>
  <si>
    <t>No se hicieron avances en abril.</t>
  </si>
  <si>
    <t>No se han hecho avances en este documento.</t>
  </si>
  <si>
    <t>No se tuvo avance en este tema el actual mes. Se tiene una propuesta de contenidos de la guía, que falta desarrollar y discutir</t>
  </si>
  <si>
    <t xml:space="preserve">Asesorar a entidades de alta incidencia  y las demás que soliciten asistencia técnica en temas de accesibilidad física, web y tecnología especializada </t>
  </si>
  <si>
    <t>Número de entidades asesoradas  en temas de accesibilidad física, web y tecnología especializada/Número de asesorías solicitadas</t>
  </si>
  <si>
    <t>Se adjunta registro de las asesorías de febrero</t>
  </si>
  <si>
    <t>Registro Asesorias 2020 Enero - Febrero.xlsx</t>
  </si>
  <si>
    <t>22 asesorias durante el mes de marzo</t>
  </si>
  <si>
    <t>Se adjunta cuadro registro de asesorias marzo</t>
  </si>
  <si>
    <t>Se adjunta el listado de las asesorías de abril.</t>
  </si>
  <si>
    <t>ASISTENCIA TECNICA_Accesibilidad abril.xlsx</t>
  </si>
  <si>
    <t>Se adjuntan las asesorías de mayo</t>
  </si>
  <si>
    <t>Registro Asesorias mayo 2020.xlsx</t>
  </si>
  <si>
    <t>Se adjuntan las asesorías de Junio</t>
  </si>
  <si>
    <t>Registro Asesorias junio 2020.xlsx</t>
  </si>
  <si>
    <t xml:space="preserve">Realizar acompañamiento a entidades de alta incidencia y las demás que soliciten asistencia técnica en temas de accesibilidad física, web y tecnología especializada </t>
  </si>
  <si>
    <t>Se adjunta registro de los acompañamientos generados en febrero</t>
  </si>
  <si>
    <t>Acompañamiento hecho a Entidades 2020 Febrero.xlsx</t>
  </si>
  <si>
    <t>Acompañamiento  al Consejo de Bogota y Secretaria Distrital de Movilidad</t>
  </si>
  <si>
    <t>Se adjunta cuadro acompañamiento a Entidades</t>
  </si>
  <si>
    <t>No se registraron entidades acompañadas en abril</t>
  </si>
  <si>
    <t>Se adjunta lista de entidades acompañadas en mayo</t>
  </si>
  <si>
    <t>Acompañamiento mayo a Entidades 2020.xlsx</t>
  </si>
  <si>
    <t>Se adjunta listado de entidades acompañadas en junio</t>
  </si>
  <si>
    <t xml:space="preserve">Asesorar instancias para promover la empleabilidad de las personas con discapacidad visual   </t>
  </si>
  <si>
    <t>Número de instancias asesoradas/Número de instancias planeadas a asesorar</t>
  </si>
  <si>
    <t xml:space="preserve">Se identificaron las entidades del orden nacional con las que se realizará la promoción de la empleabilidad  de las personas con discapacidad visual  en 10 departamentos: Guainía, Caldas Valle, Tolima, Norte Santander, Córdoba, Vaupés, Sucre , Huila y Cesar. Las entidades son: SENA, Función Pública, Comisión Nacional del Servicio civil, Servicio Público de Empleo y Entidades Privadas ya sean gremios o por sectores </t>
  </si>
  <si>
    <t>N.A. para este mes</t>
  </si>
  <si>
    <t xml:space="preserve">Se brindo asesoría al Ministerio de Industria y Comercio para promover la empleabilidad de las personas con discapacidad visual.
Se inicio gestión con la Unidad Administrativa de Economía de Organizaciones Solidarias-UAEOS- para brindar la asesoía a las asociaciones programadas para este año en la tematica de sostenibilidad.  Inicialmente se realizara el diagnostico  y la caracterización de las organizaciones.
Se sostuvo una reunión virtual y se hicieron sugerencias para ajustar los formatos de diagnostico y caracterización de acuerdo al tipo de organizaciones de personas con disacapacidad. </t>
  </si>
  <si>
    <r>
      <t xml:space="preserve">Informe Aseoría
Acta de Reunión con UAEOS y Correo sobre los ajustes a los formatos
</t>
    </r>
    <r>
      <rPr>
        <sz val="12"/>
        <color rgb="FFFF0000"/>
        <rFont val="Arial"/>
        <family val="2"/>
      </rPr>
      <t>PL:  El avance del indicador se realiza sobre las instancias asesoradas, cuando se cumplan la totalidad de actividades o como se realiza??</t>
    </r>
  </si>
  <si>
    <t>Se brindo la asesoría para la promoción laboral de las PDV a las siguientes entidades: Ministerio Salud, Función Publica, Ministerio de Justicia y Unidad de Victimas</t>
  </si>
  <si>
    <r>
      <t xml:space="preserve">NA
</t>
    </r>
    <r>
      <rPr>
        <sz val="12"/>
        <color rgb="FFFF0000"/>
        <rFont val="Arial"/>
        <family val="2"/>
      </rPr>
      <t xml:space="preserve">
PL:  El avance del indicador se realiza sobre las instancias asesoradas, cuando se cumplan la totalidad de actividades o como se realiza??</t>
    </r>
  </si>
  <si>
    <t>Gestionar la incorporación de 3 tematicas de discapacidad visual (Interacción,  estrategias pedagogicas y tecnología especializada) en la Escuela Nacional de Instructores del SENA</t>
  </si>
  <si>
    <t xml:space="preserve">Se esta revisando en conjunto con el enlace de discapacidad de la Dirección General del SENA  y el programa AGORA los contenidos de la tematica de interacción y , generalidades de la discapcidad visual.   </t>
  </si>
  <si>
    <t xml:space="preserve">Se continua revisando la tematica de interacción por parte del SENA a la fecha no se ha obtenido respuesta </t>
  </si>
  <si>
    <t>Se continua en conjunto con la coordinadora del programa AGORA la revisión de los contenidos  para la incorporación de las tematicas de discapacidad visual (Interacción y estrategias peedagogicas)
El documento de tecnología se encuentre en construcción.</t>
  </si>
  <si>
    <t>Informe trimestral</t>
  </si>
  <si>
    <t xml:space="preserve">Gestionar con la Unidad de emprendimiento del SENA la implementación de  proyectos productivos que permitan la inclusión laboral de las personas con discapacidad visual  
</t>
  </si>
  <si>
    <t>Se realizo una asesoría virtual a los lideres de emprendimiento de las 33 Regionales SENA  sobre como interactuar y brindar el servicio a las personas con discapacidad visual.discapacidad visual</t>
  </si>
  <si>
    <t xml:space="preserve">Se realizó gestión con el Líder de Emprendimiento de la Regional SENA Bogotá para solicitar información sobre como  en este momento se esta brindando la asesoría a la población con discapacidad en proyectos productivos. Quien mediante correo   brindo la orientación pertinente  y de acuerdo con la respuesta se han enviado algunas personas para que sean asesoradas. </t>
  </si>
  <si>
    <t xml:space="preserve">De acuerdo con la información brindada por el enlace de discapcidad se han asesorado para participar en la convocatoria de fondo emprender cinco (5) proyectos de personas con discapacidad visual por habeas data no nos entregan la información de las personas que han presentado estos proyectos..
Se han remitido dos personas a la regional Distrito Capital para que le brienden la Aseosría pertinente Henry Manrique y Eliseo Gómez. </t>
  </si>
  <si>
    <t xml:space="preserve">N.A. para est mes </t>
  </si>
  <si>
    <t>Se realizaron dos reuniones sobre este tema. Una INCI y SENA para conocer la ruta que  esta aplicando el SENA para los estudiantes de 10 y 11 y solicitar la información sobre los cursos que esta ofreciendo el SENA a nivel nacional en el marco del programa de articulación con la media,
Se sostuvo otra reunión con el MEN, SENA e INCI para conocer sobre el documento que elaboro el MEN Y EL SENA sobre este progrma y se solicito la inforlación sobre las instituciones educativas que estan desarrollando este programa y tienen estudiantes con DV en los grados 10 y 11.   Se reviso el documento de articulación con la media elaborado por el Ministerio de Educación y el SENA. Se hicieron aportes.</t>
  </si>
  <si>
    <t>N.A para este mes</t>
  </si>
  <si>
    <t>En construcción</t>
  </si>
  <si>
    <t xml:space="preserve"> Realizar el análisis de puestos de trabajo y el acompañamiento a  empresarios en el marco del programa AGORA  </t>
  </si>
  <si>
    <t>Se realizaron  el análisis  de cuatro (4)  de puestos de trabajo de la sociedad de activos especiales SAE</t>
  </si>
  <si>
    <t>Se brindo acompñamiento virtual en conjunto con el progrma AGORA a la empresa ONE LINK que esta interesada en contratar personas con discapacidad visual para trabajae en call y contact center.</t>
  </si>
  <si>
    <t>Acta de Reunión con One Link</t>
  </si>
  <si>
    <t>Gestionar con entidades públicas y privadas el fortalecimiento de competencias laborales de las personas con discapacidad visual</t>
  </si>
  <si>
    <t>Se realizo gestión con Best Buddies para desarrollar un curso para fortalecer las competencias blandas de 20 personas con discapacida visual.</t>
  </si>
  <si>
    <t>Correos de las acciones desarrolladas con Best Buddies</t>
  </si>
  <si>
    <t>En la alianza con Best Buddies se perfilaron 11 personas con discapacidad visual  y 7 iniciaron el curso de Habilidades socio emocionales el 16 de junio</t>
  </si>
  <si>
    <t>Elaborar dos Documentos: 
 "Guía de condiciones de accesibilidad al espacio físico y tecnológico para promover la empleabilidad de personas con discapacidad visual"
"Guía para desarrollar los talleres de competencias blandas de las personas con discapacidad visual"</t>
  </si>
  <si>
    <t>Documentos elaborados/Documentos planeados a elaborar</t>
  </si>
  <si>
    <t xml:space="preserve"> Noviembre de 2020</t>
  </si>
  <si>
    <t xml:space="preserve">Los días 26 y 28 de febrero . Se recibió la tranferencia de conocimiento por parte de Best Buddies sobre Habilidades Socioemocionales información que será insumo para el desarrollo de la Guía sobre Competencias blandas . </t>
  </si>
  <si>
    <t>Guías en construcción</t>
  </si>
  <si>
    <t>Guias en construccion</t>
  </si>
  <si>
    <t>Número de documentos actualizados en los siguientes temas: 
1)Interacción con personas con discapacidad visual en el marco del desempeño laboral
2)Estrategias pedagógicas
3)Uso y aplicación de la tecnología especializada/Número de documentos a actualizar</t>
  </si>
  <si>
    <t>Se actualizo el documento interacción con personas con discapacidad visual en el mrco del desempeño laboral.</t>
  </si>
  <si>
    <t>Documento</t>
  </si>
  <si>
    <t>Documentos en actualizacion</t>
  </si>
  <si>
    <t>N.A</t>
  </si>
  <si>
    <t>Se estan haciendo la última revisión al Documento de Estrategias Pedagogicas.
Se elaboro el documento sobre Uso y Aplicación de la Tecnología Especializada</t>
  </si>
  <si>
    <t>Documento elaborado Uso y Aplicación de la Tecnología Especializada</t>
  </si>
  <si>
    <t>Se continua haciendo  la última revisión al Documento de Estrategias Pedagogicas.</t>
  </si>
  <si>
    <t>nos reunimos con cada una de las dependencias y se construyó el plan de trabajo para la elaboración de los contenidos nuevos de  la página, iniciará con Imprenta y con Tienda.</t>
  </si>
  <si>
    <t>Correos electrónicos  y actas de las reuniones.</t>
  </si>
  <si>
    <t>se actualizaron 4 portales de los microsisitos del INCI, la tienda INCI, el centro de documentación de asistencia técnica, un micrositio que centraliza la información para la coyuntura de aprendizaje en casa y un micrositio para adaptar la información relacionada con el covid 19 en formatos accesibles</t>
  </si>
  <si>
    <r>
      <t xml:space="preserve">http://www.inci.gov.co/inciencasa         http://inci.gov.co/Covid19             http://www.inci.gov.co/cartillasinci          http://inci.gov.co/tienda
</t>
    </r>
    <r>
      <rPr>
        <sz val="12"/>
        <color rgb="FFFF0000"/>
        <rFont val="Arial"/>
        <family val="2"/>
      </rPr>
      <t>Pendiente el cronograma</t>
    </r>
  </si>
  <si>
    <t>se ha replanteado el cronograma de trabajo con las diferentes areas, dando prioridad a las solicitudes y estrategias que se están manejando en la contingencia del COVID, generando nuevos portales</t>
  </si>
  <si>
    <t>inci.gov.co/regalaunlibro   inci.gov.co/cuentoenbraille   elearning.inci.gov.co</t>
  </si>
  <si>
    <t>En ejecución</t>
  </si>
  <si>
    <t>PL:  Se recibio avance de manera telefonica.</t>
  </si>
  <si>
    <t>siguen en proceso los diferentes portales</t>
  </si>
  <si>
    <t>Se entregó la Estrategia actualizada y se encuentra en el "SIG"</t>
  </si>
  <si>
    <t>En el SIG en la carpeta: \\192.168.1.2\Compartida\SIG\Procesos Estrategicos\Comunicaciones\Documentos\Vigentes</t>
  </si>
  <si>
    <t>Actividad  finalizada en el mes de Febrero</t>
  </si>
  <si>
    <t>Comunicaciones
Proceso de Producción Radial y Audiovisual</t>
  </si>
  <si>
    <t>Se entregó el plan de comunicación y está alojado en el "SIG"</t>
  </si>
  <si>
    <t>En el SIG: \\192.168.1.2\Compartida\SIG\Procesos Estrategicos\Comunicaciones\Plan\Vigente</t>
  </si>
  <si>
    <t xml:space="preserve">Se realizó la campaña del día internacional del braille, junto a un seguimiento a la imprenta nacional del INCI y la presentación del Calendario INCI 2020, las piezas y comunicados están publicadas en la página web y en redes sociales. </t>
  </si>
  <si>
    <t>se realizaron dos campañas de comunicaciones relacionadas con tematicas misionales, una de ella desde el día de la radió, para promover ladescarga de  la aplicación INCIRadio. La segunda fue referente a la certificación de discapacidad, actividad que se realizó en conjunto con el Ministerio de Salud</t>
  </si>
  <si>
    <t xml:space="preserve">http://inci.gov.co/blog/la-radio-es-el-medio-de-comunicacion-preferido-por-las-personas-con-discapacidad-visual        http://inci.gov.co/blog/el-inci-se-desbordo-con-la-socializacion-del-certificado-de-discapacidad          en redes: #DíadelaRadio
</t>
  </si>
  <si>
    <t>se trabajaron dos campañas generales, una Misional como lo es el centro cultural a través del tercer concurso de cuento en braille y una segunda campaña deribada de la coyuntura actual relacionada con el Covid-19</t>
  </si>
  <si>
    <t>http://www.inci.gov.co/cuentoenbraille             http://inci.gov.co/Covid19</t>
  </si>
  <si>
    <t>se realizaron 4 campañas institucionales,  1. fomento a la lectura y promoción de la biblioteca virtual para ciegos 2. Asistencia técnica en las regiones 3. Día internacional del Paerro Guía 4. Cursos virtuales (plataforma de aprendizaje INCI)</t>
  </si>
  <si>
    <t>1. inci.gov.co/regalaunlibro    2. http://inci.gov.co/blog/en-esta-cuarentena-el-inci-llega-todas-las-regiones   3.http://inci.gov.co/index.php/blog/los-perros-guia-tambien-son-superheroes-pues-tienen-como-mision-guiar-los-pasos-de-las    4. elearning.inci.gov.co    http://inci.gov.co/blog/inci-batio-record-en-inscritos-en-la-plataforma-de-aprendizaje</t>
  </si>
  <si>
    <t>Se informa telefonicamente la ejecución de  3 campañans</t>
  </si>
  <si>
    <t>dos campañas de comunicación externa, cumpleaños INCIRadio y cifras de discapacidad DANE</t>
  </si>
  <si>
    <t>http://inci.gov.co/index.php/blog/inciradio-la-emisora-incluyente-cumplio-5-anos-al-aire                  http://inci.gov.co/index.php/blog/inci-conoce-de-manera-oficial-la-cifra-del-censo-de-discapacidad</t>
  </si>
  <si>
    <t>Gestionar la adquisición de títulos de lectura para personas con discapacidad visual</t>
  </si>
  <si>
    <t>Numero de títulos de lectura adquiridos para la producción en la imprenta/Número de títulos planeados para adquisición</t>
  </si>
  <si>
    <t>Sin avances aún por reportar.</t>
  </si>
  <si>
    <t>No hay observaciones</t>
  </si>
  <si>
    <t>Se está gestionando el envío de un oficio a las editoriales para solicitar cedan al INCI los títulos seleccionados.</t>
  </si>
  <si>
    <t>Se han enviado oficios a distintas editoriales para la adquisición de 20 títulos seleccionados.</t>
  </si>
  <si>
    <t>Aún no se ha definido la estrategia, se espera que para el mes de marzo esté lista</t>
  </si>
  <si>
    <t>No se ha elaborado el documento.</t>
  </si>
  <si>
    <t>Aún no se ha definido una estrategia y por consiguiente, no se ha elaborado ningún documento.</t>
  </si>
  <si>
    <t>Documento elaborado.</t>
  </si>
  <si>
    <t>Se adjunta.</t>
  </si>
  <si>
    <t>Actividad finalizada</t>
  </si>
  <si>
    <t>Número de instituciones  que atiendan personas con discapacidad visual con libros y textos en braille y material en relieve y macrotipo dotadas/Número de instituciones planeadas a dotar</t>
  </si>
  <si>
    <t>No hay avances</t>
  </si>
  <si>
    <t>Sin avances por reportar aún.</t>
  </si>
  <si>
    <t>La realización de la dotación sufrió retrazos por la situación actual.</t>
  </si>
  <si>
    <t>En este mes no se realizó dotación.</t>
  </si>
  <si>
    <t>Aún no se inicia el procedimiento por la situación coyuntural que se vive actualmente.</t>
  </si>
  <si>
    <t>Aún no se han podido efectuar los envíos por la situación coyuntural que se vive actualmente.</t>
  </si>
  <si>
    <t>Los seguimientos se realizarán a partir del mes de marzo, en el marco de las comisiones a los territorios.</t>
  </si>
  <si>
    <t>No se han realizado seguimientos porque aún no se ha distribuido el material.</t>
  </si>
  <si>
    <t>En este mes no se realizó seguimiento</t>
  </si>
  <si>
    <t>No se ha realizado ningún seguimiento porque no se ha entregado material en el presente año</t>
  </si>
  <si>
    <t>El cronograma de talleres de fomento a la lectura, acceso a la cultura, interacción con personas con discapacidad visual, braille y multisesoriales para el 2020 fue elaborado entre  el mes de enero y febrero.</t>
  </si>
  <si>
    <r>
      <t xml:space="preserve">El cronograma de talleres de fomento a la lectura, acceso a la cultura, interacción con personas con discapacidad visual, braille y multisesoriales para el 2020 se encuentra archivado en el computador de la coordinación del Centro Cultural en el INCI
</t>
    </r>
    <r>
      <rPr>
        <sz val="12"/>
        <color rgb="FFFF0000"/>
        <rFont val="Arial"/>
        <family val="2"/>
      </rPr>
      <t>PL: Verificar evidencia</t>
    </r>
  </si>
  <si>
    <t xml:space="preserve">1. Taller de braille para 60 docentes del Colegio Luis Ángel Arango
2. Taller de interacción para 30 abogados del Centro de Conciliación Servicio Jurídico Popular
3. Taller de interacción para 25 funcionarios de la Biblioteca del Tintal Manuel Zapata Olivella
4. Taller de interacción para 20 funcionarios de la Biblioteca del Tintal Manuel Zapata Olivella
5. Taller de braille para funcionarios del Museo Militar 
6. Taller de acceso a la información para la editorial de la Universidad Cooperativa del Colombia
</t>
  </si>
  <si>
    <t xml:space="preserve">1. Taller de braille para funcionarios del Museo Militar.
2. Taller de interacción en la Editorial de la Universidad Cooperativa de Colombia.
3. Taller de profundización del braille para funcionarios de la Imprenta Nacional para Ciegos.
4. Taller de braille para estudiantes de la Universidad del Bosque.
5. Taller DESTINOS para personas con discapacidad visual sobre Amazonas.
6. Taller de braille para funcionarios de la jornada diurna de la Biblioteca del Tintal.
7. Taller de braille para funcionarios de la jornada de la tarde de la Biblioteca del Tintal.
8. Taller de evaluación de sonido binaural con el grupo Alcaraván.
9. Visita guiada al Museo de Arte Moderno de Bogotá.
10. Taller de elaboración de gráficos “Sintiendo el patrimonio Colombiano”.
11. Taller de interacción en el Museo de Arte Moderno de Bogotá.
12. Taller de braille para público en general.
</t>
  </si>
  <si>
    <t xml:space="preserve">Durante el mes de marzo se desarrollaron 6 talleres: 3 marzo Taller de Ilustración en el INCI, 5 de marzo taller de Interacción Hospital Militar,6 de marzo Actividad del Ciego de Oro, 11 de marzo Taller interacción en Corral Gourtmet, 16 de marzo Taller de interacción Aeronautica. </t>
  </si>
  <si>
    <t>Los infomes de las actividades  desarrolladas se encuentran en una carpeta impresos a cargo de la secretaria del Centro Cultural y en formato digital en carpeta del funcionario Cristian Ospina.</t>
  </si>
  <si>
    <t>Durante el mes de abril no se desarrollaron talleres por razón del aislamiento establecido por el gobierno nacional.</t>
  </si>
  <si>
    <t>Durante el mes de mayo no se desarrollaron talleres por razón del aislamiento establecido por el gobierno nacional.</t>
  </si>
  <si>
    <t>El viernes 10 de Junio se llevó a cabo un taller multisensosrial virtual denominado "Destino Italia" y se realizaron 7 talleres virtuales de "Cómo interactuar con personas con discapacidad visual".</t>
  </si>
  <si>
    <t>Copia del taller "Destino Italia" se encuentra alojado en las redes sociales del INCI (Facebook); de los talleres de interacción se tienen listas de paerticipación, informes y formatos de satisfacción.</t>
  </si>
  <si>
    <t>El cronograma de producción de documentos digitales accesibles  para el 2020 fue elaborado entre  el mes de enero y febrero.</t>
  </si>
  <si>
    <r>
      <t xml:space="preserve">El cronograma de producción de documentos digitales accesibles para el 2020 se encuentra archivado en el computador de la coordinación del Centro Cultural en el INCI
</t>
    </r>
    <r>
      <rPr>
        <sz val="12"/>
        <color rgb="FFFF0000"/>
        <rFont val="Arial"/>
        <family val="2"/>
      </rPr>
      <t>PL: Verificar evidencia</t>
    </r>
  </si>
  <si>
    <t>Estructurar  y  Catalogar libros para la  biblioteca virtual</t>
  </si>
  <si>
    <t>Número de libros de la biblioteca virtual estructurados y catalogados /Número de libros planeados para estructurar y catalogar</t>
  </si>
  <si>
    <t xml:space="preserve">Se han producido 7 libros en formatos digitales accisibles </t>
  </si>
  <si>
    <t xml:space="preserve">Se han producido 6 libros en formatos digitales accesibles </t>
  </si>
  <si>
    <t>En el mes de marzo se estructurados y catalogaron 64 textos.</t>
  </si>
  <si>
    <t>Los libros producidos por los contratistas se encuentran en una carpeta en el computador de John Jairo Jimenez, supervisor de los contratos</t>
  </si>
  <si>
    <r>
      <t xml:space="preserve">En el mes de </t>
    </r>
    <r>
      <rPr>
        <sz val="12"/>
        <color rgb="FFFF0000"/>
        <rFont val="Arial"/>
        <family val="2"/>
      </rPr>
      <t>marzo</t>
    </r>
    <r>
      <rPr>
        <sz val="12"/>
        <color theme="1"/>
        <rFont val="Arial"/>
        <family val="2"/>
      </rPr>
      <t xml:space="preserve"> se estructurados y catalogaron 64 textos.</t>
    </r>
  </si>
  <si>
    <t xml:space="preserve">En el mes de mayo se estructuraron y catalogaron 75 documentos. </t>
  </si>
  <si>
    <t>Los libros producidos por los contratistas y los funcionarios del Centro Cultural se encuentran en una carpeta en el computador de John Jairo Jimenez, supervisor de los contratos</t>
  </si>
  <si>
    <t xml:space="preserve">En el mes de junio se estructuraron y catalogaron 75 documentos. </t>
  </si>
  <si>
    <t>Elaborar el informe trimestral del servicio de la biblioteca virtual para ciegos</t>
  </si>
  <si>
    <t xml:space="preserve">Número de informes trimestrales del servicio de la biblioteca virtual para ciegos elaborados/Número de informes planeados a elaborar </t>
  </si>
  <si>
    <t>El informe correspondiente al  servicio de la bilbioteca virtual para ciegos en el primer trimestre fue elaborado y entregado por Luisa Moreno</t>
  </si>
  <si>
    <r>
      <t xml:space="preserve">El informe correspondiente al  servicio de la bilbioteca virtual para ciegos en el primer trimestre se encuentra archivado tanto en el computador de Luisa Moreno como de la coordinación del Centro Cultural y en la bandeja de entrada del correo electrónico insitutcional
</t>
    </r>
    <r>
      <rPr>
        <sz val="12"/>
        <color rgb="FFFF0000"/>
        <rFont val="Arial"/>
        <family val="2"/>
      </rPr>
      <t>PL: Revisar evidencia</t>
    </r>
  </si>
  <si>
    <t>El informe correspondiente al  servicio de la bilbioteca virtual para ciegos en el segundo trimestre, abril, mayo y junio será entregado en el mes de junio</t>
  </si>
  <si>
    <t>El informe correspondiente al  servicio de la bilbioteca virtual para ciegos en el segundo trimestre, abril, mayo fue elaborado por Luisa Moreno y enviado a la subdirección.</t>
  </si>
  <si>
    <t>El documento fue enviado por correo electrónico insitutcional a la subdirección general</t>
  </si>
  <si>
    <t>Está pendiente y depende de la contratación del Bibliotecólogo</t>
  </si>
  <si>
    <t>Se elaboró el documento y se está en espera de la contratación del Bibliotecólogo para su revisión</t>
  </si>
  <si>
    <r>
      <t xml:space="preserve">El informe se encuentra en una carpeta del computador  del coordinador del Centro Cultural
</t>
    </r>
    <r>
      <rPr>
        <sz val="12"/>
        <color rgb="FFFF0000"/>
        <rFont val="Arial"/>
        <family val="2"/>
      </rPr>
      <t>PL: Verificar si el avance lo  realizamos cuando el documento sea aprobado o si solo con el diseño ya lo aprobamos</t>
    </r>
  </si>
  <si>
    <t>El documento de la estrategia de promoción de la biblioteca virtual para ciegos fue diseñada y entregada a la Subdirección para su revisión</t>
  </si>
  <si>
    <t xml:space="preserve">El documento fue enviado por correo electrónico insitutcional a la subdirección general
</t>
  </si>
  <si>
    <t>El documento de la estrategia de promoción de la biblioteca virtual para ciegos fue diseñado y entregado a la Subdirección para su revisión. Está pendiente el ajuste del documento para alinearlo con el Plan Nacional de Lectura y Escritura del MEN.</t>
  </si>
  <si>
    <t>Se determinaron 3 temas para el desarrollo de las exposiciones temporales del 2020: "Complementar la exposición del Bicentenario desarrollada el año 2019, Exposición temporal del Braille, Exposición sobre el bastón blanco, sujetas a aprovación del Director.</t>
  </si>
  <si>
    <t>Siguien programadas las 3 exposiciones temporales para 2020: "Complementar la exposición del Bicentenario desarrollada el año 2019, Exposición temporal del Braille, Exposición sobre el bastón blanco, todas sujetas a la aprovación del Director</t>
  </si>
  <si>
    <t>Siguen programadas las 3 exposiciones temporales para 2020, sujetas a la aprobación del Director y las condiciones de la pandemia</t>
  </si>
  <si>
    <t>Siguen programadas las 3 exposiciones temporales para 2020, sujetas a la aprobación del Director y las condiciones de la pandemia.</t>
  </si>
  <si>
    <t>Número de exposiciones temporales para personas con discapacidad visual realizadas/Número de exposiciones planeadas 
Informe</t>
  </si>
  <si>
    <t>En enero no se realizaron exposiciones temporales</t>
  </si>
  <si>
    <t>En febrero no se realizaron exposiciones temporales</t>
  </si>
  <si>
    <t>Las exposiciones temporales están programadas para el segundo semestre de 2020, debido al aislamiento decretado por el gobierno nacional</t>
  </si>
  <si>
    <t>Las exposiciones temporales están programadas para el segundo semestre de 2020, debido al aislamiento decretado por el gobierno nacional y su realización dependerá de las deciciones que tome el gobbierno y la dirección general del INCI.</t>
  </si>
  <si>
    <t xml:space="preserve">Gestionar cinco espacios para promover el tema de acceso a la cultura para personas con discapacidad visual  </t>
  </si>
  <si>
    <r>
      <t>Informe elaborado de los 5 espacios gestionados para promover el tema de acceso a la cultura para personas con discapacidad visual/Número de espacios planeados para promover el tema de acceso a la cultura para personas con discapacidad visual</t>
    </r>
    <r>
      <rPr>
        <sz val="12"/>
        <color rgb="FFFF0000"/>
        <rFont val="Arial"/>
        <family val="2"/>
      </rPr>
      <t xml:space="preserve"> </t>
    </r>
  </si>
  <si>
    <t>Está pendiente y depende de la contratación del Gestor Cultural</t>
  </si>
  <si>
    <t>La gestion de cinco espacios para la promoción de la cultura para personas con discapacidad visual  sigue pendiente y depende de la contratación del Gestor Cultural.</t>
  </si>
  <si>
    <t>No se ha hecho reunión ara establecer el plan de trabajo. Se remitió fomato de  solicitud a  los coordinadores para establecer los requerimientos  por parte de asistencia técnica.</t>
  </si>
  <si>
    <t xml:space="preserve">En reunión de coordiandores se hará la construcción del plan de trabajo. </t>
  </si>
  <si>
    <t xml:space="preserve">El 15 de marzo se hace reunión con el equipo para establecer plan de trabajo de marzo a junio para el desarrollo de Caja de herramientas (4 videos) con la intervención de Patricia Montoya y todo el equipo de Centro Audiovisual </t>
  </si>
  <si>
    <t>ACTA DE TRABAJO,
PL:  Pendiente evidenciar cronograma para dar avance</t>
  </si>
  <si>
    <t>Se remite formato de producción de videos para el 2020</t>
  </si>
  <si>
    <t>Se adjunta formato de producción de videos para el 2020 centro audivisual</t>
  </si>
  <si>
    <t>Número de contenidos audiovisuales publicados /Número de contenidos audiovisuales grabados o adaptados para publicar</t>
  </si>
  <si>
    <t xml:space="preserve">1 ( Baja visión en la primera infancia) </t>
  </si>
  <si>
    <t xml:space="preserve">DIA MUNDIAL DE LA RADIO INCI:                                                                         Grabación
CERTIFICADO DE DISCAPACIDAD:                                                                        Grabación
AMAZONAS PARA CIEGOS EN EL CENTRO CULTURAL INCI:                        Grabación
SINTIENDO EL PATRIMONIO COLOMBIANO:                                                   Grabación
CONTRATACION A PERSONAS CON DISCAPACIDAD EN COLOMBIA     Transfer
 </t>
  </si>
  <si>
    <t xml:space="preserve">DIA MUNDIAL DE LA RADIO INCI:                                                                     https://www.youtube.com/watch?v=CdGlVgMmtro      Grabación
CERTIFICADO DE DISCAPACIDAD:                                                                     https://www.youtube.com/watch?v=AoyVyTUSVhw    Grabación
AMAZONAS PARA CIEGOS EN EL CENTRO CULTURAL INCI:                   https://www.youtube.com/watch?v=6z4w3PXEJkc         Grabación
SINTIENDO EL PATRIMONIO COLOMBIANO:                                               https://www.youtube.com/watch?v=Lq8l-z6DiZM           Grabación
CONTRATACION A PERSONAS CON DISCAPACIDAD EN COLOMBIA: https://www.youtube.com/watch?v=AMwjuTdba6I       Transfer
 </t>
  </si>
  <si>
    <t>Por estado de aislamiento la produccion de los contenidos audiovisuales se desarrollan para apoyar la información sobre la prevención del COVID - 19.</t>
  </si>
  <si>
    <t>Adjunto listado de producción audiovisual Marzo 2020</t>
  </si>
  <si>
    <t>Adjunto listado de producción audiovisual abril 2020</t>
  </si>
  <si>
    <t>En cumplimiento del cronograma para la producción de contenidos audiovisuales se hizo entrega del primer video de 4 de la caja de herramientas, video de postulación  función pública  y conversatorios INCI.</t>
  </si>
  <si>
    <t>Adjunto listado de producción audiovisual mayo 2020</t>
  </si>
  <si>
    <t>En cumplimiento del cronograma para la producción de contenidos audiovisuales se hizo entrega del segundo video de 4 de la caja de herramientas, tutorial de la hoja de vida, video sobre investigación en el INCI, una descarga de noticias de city tv sobre el braille en los medicamentos y el cuento ¿Dónde viven los monstruos? para responder a la solicitud de la Cámara Colombiana del libro</t>
  </si>
  <si>
    <t>Adjunto listado de producción audiovisual junio 2020</t>
  </si>
  <si>
    <t>Actualizar la Parrilla de programación de INCI Radio</t>
  </si>
  <si>
    <t>Parrilla de programación de INCI Radio actualizada/Parrilla de programación planeada a actualizar</t>
  </si>
  <si>
    <t>Se actuliza la parrilla de programación semanal con el ingreso de 1 nuevo programa, particiáción de persona con discapacidad visual Juan Manuel Pescador: INCI TROPICAL, iniciando la emisión el 24 de febrero.  Se retiran algunos espacios por motivo de falta de personal.</t>
  </si>
  <si>
    <t>Se adjunta parrilla de programación a 24 de febrero</t>
  </si>
  <si>
    <t>Entra a la programación el espacio Accion Ciudadana, se reativa Especiales musciales con Eliberto Ruíz y por el estado  de emergencia nos vimos en la obligación de hacer una restructuiración y ajjuste a la parrilla para dedicar más tiempo a la entrega de contenidos educativos (Libreta de apuntes, profe en casa RTVC, libros de la biblioteca virtual para ciegos y películas con audiodescripción)</t>
  </si>
  <si>
    <t xml:space="preserve">Adjunto parrilla de programación con los cambios mencionados </t>
  </si>
  <si>
    <t xml:space="preserve">No se ha generado un cambio, continua la programación pactada para la emergencia sanitaria. </t>
  </si>
  <si>
    <t xml:space="preserve">N/A </t>
  </si>
  <si>
    <t>Se incluye un nuevo programa a la parrilla llamado "#Conexión INCI" el 15 de junio y regresó el 2 de junio "Comando INCI"</t>
  </si>
  <si>
    <t xml:space="preserve"> 12 programas </t>
  </si>
  <si>
    <t xml:space="preserve">Programas de 1 hora de emisión </t>
  </si>
  <si>
    <t xml:space="preserve">Se entrega formato de registro de producción y emisión </t>
  </si>
  <si>
    <t>Adjunto  pantallazo del streaming con los programas subidos y programados.</t>
  </si>
  <si>
    <t>Adjunto  pantallazo del streaming con los programas subidos y programados</t>
  </si>
  <si>
    <t xml:space="preserve">Adjunto  pantallazo del streaming con los programas subidos y programados </t>
  </si>
  <si>
    <t xml:space="preserve">Programas de 1 hora de emisión, incluye 3 eventos de conversatorios INCI </t>
  </si>
  <si>
    <t xml:space="preserve">Se entrega primer reporte del mes de febrero con soportes ed seguimiento de los productos entregados </t>
  </si>
  <si>
    <t>Se entrega formato de registro de producción y emisión</t>
  </si>
  <si>
    <t>Se entrega segundo reporte del mes de marzo con soportes de seguimiento de los productos entregados.</t>
  </si>
  <si>
    <t>Tercer reporte del mes de marzo con soportes de seguimiento de los productos entregados.</t>
  </si>
  <si>
    <t xml:space="preserve">Pendiente  la entrega de formato de registro de producción y emisión </t>
  </si>
  <si>
    <t>Cuarto  reporte del mes de mayo con soportes de seguimiento de los productos entregados.</t>
  </si>
  <si>
    <t>Queda pendiente  la entrega de formato de registro de producción y emisión porque toca llenarlo con el consecutivo de la codificación  (está en la oficina)</t>
  </si>
  <si>
    <t>Quinto  reporte del mes de junio con soportes de seguimiento de los productos entregados.</t>
  </si>
  <si>
    <t xml:space="preserve">Estaba programado 1er taller para los funcionarios del área misional el 28 de febrero por diferentes situaciones se reprogramó para el 13 de marzo </t>
  </si>
  <si>
    <t>De acuerdo a correo del Subdirector ya quedó establecida la fecha y la invitación a los funcionarios. Se entrega correo</t>
  </si>
  <si>
    <t>Se desarrolla el 13 de marzo , de 8:00 a 10:00 am, en el auditorio de la Entidad un entrenamiento sobre habilidades comunicativas para funcionarios, a cargo de Leidy Hoyos.</t>
  </si>
  <si>
    <t>Sin avance</t>
  </si>
  <si>
    <t>SIN AVANCE</t>
  </si>
  <si>
    <t xml:space="preserve">SIN AVANCE/  Anuncio que quedó incluído en el plan de capacitación </t>
  </si>
  <si>
    <t>73 Ventas efectivas en el mes de Enero de 2020 </t>
  </si>
  <si>
    <t>Se atendieron 77 clientes durante el mes de febrero de 2020.</t>
  </si>
  <si>
    <t xml:space="preserve">Consolidado de ventas del mes de febrero 2020 del aplicativo SIIF Nación. </t>
  </si>
  <si>
    <t>En el mes de marzo de 2020 se atendieron 76 cliente con unt otal de ventas de $5.385.000</t>
  </si>
  <si>
    <t>Cxonsolidado SIIF Nación
FORMATO INFORME MENSUAL SDT-120-FM-237</t>
  </si>
  <si>
    <t>En el mes de abril de 2020 se atendieron 11 clientes con un total de ventas de $1.366.700</t>
  </si>
  <si>
    <t>Consolidado SIIF Nación
FORMATO INFORME MENSUAL SDT-120-FM-237</t>
  </si>
  <si>
    <t>En el mes de mayo de 2020 no se registraron ventas . Se atendieron 22 cotizaciones.</t>
  </si>
  <si>
    <t>En el mes de junio de 2020  se atendieron 41 clientes (cotizaciones enviadas) de los cuales registraron 19 ventas .</t>
  </si>
  <si>
    <t>INFORME MENSUAL UNIDADES PRODUCTIVAS_02072020
 (FORMATO INFORME MENSUAL SDT-120-FM-237)</t>
  </si>
  <si>
    <t>El 17 de febrero se actualizó el "Formato Programación de producción anual" y se publicó La programación de producción para el año 2020 en el SIG.</t>
  </si>
  <si>
    <t>Correo de planeación informando la publicació</t>
  </si>
  <si>
    <t xml:space="preserve">El 3 de febrero de 2020 la oficina asesora de planeación publicó el Plan de Mercadeo en el SIG </t>
  </si>
  <si>
    <t>Correo de planeación informando la publicación</t>
  </si>
  <si>
    <t>Se elaborará en cuanto se realicen los contratos de mantenimiento de las diferentes máquinas.
Realizar los estudios previos par mantenimiento de máquinas para publicar en el mes de marzo.</t>
  </si>
  <si>
    <t>Se envió el formato Cronograma Plan de mantenimiento de máquinas y equipos de la imprenta</t>
  </si>
  <si>
    <t>DG-100-FM-385 v1FORMATO CRONOGRAMA PLAN DE MANTENIMIENTO
Correo electrónico enviado a planeación</t>
  </si>
  <si>
    <t>Actividad  finalizada en el mes de Marzo</t>
  </si>
  <si>
    <t>Se imprimieron 7558 unidades de las cuales 4158 corresponden a clientes externos y 3.400 a plan de producción</t>
  </si>
  <si>
    <t xml:space="preserve">Se imprimieron 9607 unidades para clientes externos y 2750  unidades correspondientes a dos items programados en el programación a anual de producción. </t>
  </si>
  <si>
    <t>Evidencia: "FORMATO INFORMACIÓN REGISTROS PRODUCCION Y VENTAS IMPRENTA NACIONAL PARA CIEGOS SDT-120-FM-363" en donde se relaciona el seguimiento tanto a clientes internos como externos. (Filtrar fecha de remisión)</t>
  </si>
  <si>
    <t xml:space="preserve">Se imprimieron 666 unidades para clientes externos y 4030  unidades correspondientes a la programación a anual de producción. </t>
  </si>
  <si>
    <t>Se imprimieron 5 láminas de zinc s para clientes externos</t>
  </si>
  <si>
    <t>Oficio de entrega de productos a los clientes</t>
  </si>
  <si>
    <t>En el mes de mayo de 2020 no se realizaron impresiones debido a la emergencia sanitaria y la obligatoriedad de uqedarse en casa.</t>
  </si>
  <si>
    <t xml:space="preserve">Se realizó producción de 17 unidades para clientes externos y 200 unidades correspondientes a la programación a anual de producción. </t>
  </si>
  <si>
    <t>% de avances en las actividades programadas con respcto a la imprenta</t>
  </si>
  <si>
    <t>Ejecución del 27% del plan de mercadeo para la imprenta y el 15% para la tienda en el mes de marzo de 2020</t>
  </si>
  <si>
    <t>CRONOGRAMA_PLAN_MERCADEO_UNIDADES_PRODUCTIVAS_31032020
Correos electrónicos</t>
  </si>
  <si>
    <t>Ejecución del 9% del plan de mercadeo para la imprenta y el 7% para la tienda en el mes de abril de 2020</t>
  </si>
  <si>
    <t>CRONOGRAMA_PLAN_MERCADEO_UNIDADES_PRODUCTIVAS_31032020
Correos electrónicos
PL: Se definio registrar a partir del mes de abril  promedio de los planes de Tienda e imprenta por eso varia la ejecución.</t>
  </si>
  <si>
    <t>Se realizaron diversas actividades para llevar a cabo el plan de mercadeo de las unidades productivas</t>
  </si>
  <si>
    <t>Se realizaron diversas actividades para cumplir con lo programado en el plan de mercadeo de las unidades productivas
Avance Imprenta: 69,42%
Avance Tienda: 56,67</t>
  </si>
  <si>
    <t>CRONOGRAMA_PLAN_MERCADEO_UNIDADES_PRODUCTIVAS_02072020
Correos electrónicos, reuniones, brocure,oficios radicados</t>
  </si>
  <si>
    <t>Se enviaron los documentso precontractuales al la oficina asesora jurica para revisar la contratación de mantenimiento de la máuina PED 30 y la impresora UV LED</t>
  </si>
  <si>
    <t>Correos electronicos</t>
  </si>
  <si>
    <t>Se solicitaron cotizaciones para la elaboración de estudios previos, pero no hubo respuestas</t>
  </si>
  <si>
    <t>Se enviaron estudios previos para mantenimiento de las máquinas impresoras Ricoh, impesora UVLED, PED 30 al área  jurídica. No se ha asigando la contratación</t>
  </si>
  <si>
    <t>Se realizaron los contratos para mantenimiento de las máquinas impresoras Ricoh, impesora UVLED.
Por ahora no se úeden programar los mantenimientos a las máquinas debido a que la entidad no cuenta con el manual de bioseguridad para proveedores.</t>
  </si>
  <si>
    <t>Contratos en orfeo</t>
  </si>
  <si>
    <t>Se gestionó una reunión virtual  con la Universidad Santo Tomas de Bucaramanga para iniciar la elaboración de los instrumentos, esta reunión se realizará la segunda semana de febrero</t>
  </si>
  <si>
    <t>Se sostuvo una reunión virtual con la U. Santo Tomas sede Bucarmanga para la programación de la capacitación al equipo de investigación sobre investigación cualitativa  lo cual se requiere para la ejecucion de la investigación sobre :  Configuración de prácticas cotidianas, emprendidas por las personas con discapacidad visual, sus familias y/o entorno cercano que posibilitan la inclusión social.</t>
  </si>
  <si>
    <t>Propuesta en construcción</t>
  </si>
  <si>
    <t>Elaboracion de la propuesta de investigacion en educacion</t>
  </si>
  <si>
    <t>Propuesta</t>
  </si>
  <si>
    <t xml:space="preserve">La propuesta elaborada se presento a la Univeridad de antioquia a la Direeción de investigación y al progrma Diversa de  esta misma universidad. </t>
  </si>
  <si>
    <t>Acta de Reunión con la Universidad de Antioquia</t>
  </si>
  <si>
    <t>Asesorar propuestas y proyectos de investigación en el tema de discapacidad visual</t>
  </si>
  <si>
    <t>Se asesoraron nueve (9) propuestas y dos (2) proyectos de investigación que se recibieron las solicitudes por Orfeo. Se envia la matriz con evidencia .</t>
  </si>
  <si>
    <t xml:space="preserve"> Se envia la matriz con evidencia .</t>
  </si>
  <si>
    <t>Se brindo asesoría a 8 solicitudes de los proyectos de investigación en el tema de discapacidad</t>
  </si>
  <si>
    <t>Matriz de las asesorías brindadas en marzo</t>
  </si>
  <si>
    <t>Se brindo asesoría a once (11) solicitudes de los proyectos de investigación en el tema de discapacidad</t>
  </si>
  <si>
    <t>Matriz de las asesorías brindadas en abril</t>
  </si>
  <si>
    <t xml:space="preserve">Se brindaron asesorías a proyectos de: La Universidad Autonoma de Bucaramanga, Universidad Antonio Nariño, Corporacion Escuela De Artes Y Letras, de la Facultad de Diseño Grafico y Arte Dramatico. </t>
  </si>
  <si>
    <t>Cuadro de aseorías brindadas</t>
  </si>
  <si>
    <t xml:space="preserve">Se realizó la aseoría a cuatro (4) proyectos </t>
  </si>
  <si>
    <t>Cuadro de aseorías brindadas
Revisar</t>
  </si>
  <si>
    <t>Gestionar conceptos y realizar seguimiento a los proyectos de ley en curso para favorecer la inclusión de las personas con discapacidad</t>
  </si>
  <si>
    <t xml:space="preserve">En el mes de enero no se realizó ningún avance en esta meta  </t>
  </si>
  <si>
    <t>Se aporto al proyecto de acuerdo No 009 de 2020 y al Proyecto de Decreto sobre Observatorio Nacional de Inclusión Social y Productiva para Personas con Discapacidad y se dictan otras disposiciones.</t>
  </si>
  <si>
    <t xml:space="preserve"> Se envia el cuadro con evidencias .</t>
  </si>
  <si>
    <t>Se elaboró el concepto al protocolo de consulta y democratico para facilitar el diálogo entre las organizaciones de personas con discapacidad, sus representantes y el gobierno en los diferentes niveles territoriales</t>
  </si>
  <si>
    <t>Se copia el concepto enviado</t>
  </si>
  <si>
    <t>Se elaboro el concepto al Decreto Proyecto de Ley del Vigilante Por el cual se reglamenta el artículo 6 de la Ley 1920 de 2018.
Por parte del Equipo de Accesibilidad se elaboro  la Guía de Accesibilidad Web que será adoptada por Resolución reglamentaria de la Ley 1712 de Transparencia .
.</t>
  </si>
  <si>
    <t>Concepto del Decreto de proyecto de Ley del vigilante
Guia y Reolucion de accesibilidad</t>
  </si>
  <si>
    <t>Se hicieron aportes al Decreto de Proyecto Por el cual se reglamenta el trámite de formalización de acuerdos de apoyo y de directivas anticipadas, de que trata la Ley 1996 de 2019”</t>
  </si>
  <si>
    <t xml:space="preserve">Brindar asesoría a organizaciones de personas con discapacidad visual para fortalecer los procesos de representatividad y sostenibilidad  </t>
  </si>
  <si>
    <t>Número de organizaciones de personas con discapacidad visual para fortalecer los procesos de representatividad y sostenibilidad asesoradas/Número de organizaciones planeadas a asesorar</t>
  </si>
  <si>
    <t xml:space="preserve">Se identificaron las organizaciones con las que se va trabajar en los 10 departamentos Guainía, Caldas Valle, Tolima, Norte Santander, Córdoba, Vaupés, Sucre , Huila y Cesar </t>
  </si>
  <si>
    <t xml:space="preserve">N.A. para este  mes </t>
  </si>
  <si>
    <t>Se envio a los  representantes legales de las asociaciones de personas con discapacidad visual: de los  municipis de Caldas (Manizales),Cesar(Valledupar),Cordoba (Monteria),Huila (Pitalito) ,Mitu (Vaupes), Guainia (Inirida), Norte de Santander (Pamplona), Sucre (Sincelejo) y Valle (Tulua)   un correo electrónico ofreciendoles el acompañamiento de acuerdo a las disposiciones gubernamentales en esta emergencia sanitaria para hacer validos sus derechos.. Por otra parte se les envio un correo a los representantes de las personas con discapacidad visual la información de los Planes de Desarrollo anexando un documento donde vienen las metas que establecieron en el tema de discapacidad para el cuatrienio 2020 - 2023</t>
  </si>
  <si>
    <t>Se continua brindando aseoría y acompañmiento de forma virtual a las siguientes  asociaciones municipales y/o depertamentales :  Tulua, Cesar, Valledupar, Montería, Córdoba.Honda, Sincelejo, Guainía y Vaupés que son las que han respondido a los correos y llamadas que se han hecho. Se ha enviado la siguiente información de interés: 1. Información sobre donación de computadores para la población con DV, por parte de la Fundación Con los Ojos del Alma de Antioquia. 2. Información de La Consejería Presidencial para la Participación de Personas con Discapacidad sobre el trámite de solicitudes. 3. Información del Decreto 620 del 6 de mayo 2020 por el cual se establecen los lineamientos generales en el uso y operación de los servicios
ciudadanos digitales.4. Información del Ministerio del Deporte para que se conozca el documento propuesto por parte del Grupo Interno de Trabajo del Servicio Integral al Ciudadano llamado: "Protocolo de Servicio al ciudadano con enfoque diferencial y la población de aportes.</t>
  </si>
  <si>
    <t>A través de correos electronico y llamadas telefonicas se continua brindadno acompañamiento a las organizaciones de personas con discapacidad visual.</t>
  </si>
  <si>
    <t>En constucción</t>
  </si>
  <si>
    <t>Continua en construccion</t>
  </si>
  <si>
    <t>Los estudiantes del cosultorio juridico inicaron el 1 de septiembre de 2019 y culminaro el 27 de abril de 2020
Durnate este timpo se brindo asesor[ia a las personas con discapciada y a sus familias en los siguientes temas 
Solicitud de pensiones de invalidez, sustitutivas,derechos de petición, acciones de Tutela y estimacion de liquidacon de prestacones sociales.</t>
  </si>
  <si>
    <r>
      <t xml:space="preserve">Se entrega informe
</t>
    </r>
    <r>
      <rPr>
        <sz val="12"/>
        <color rgb="FFFF0000"/>
        <rFont val="Arial"/>
        <family val="2"/>
      </rPr>
      <t xml:space="preserve">
</t>
    </r>
    <r>
      <rPr>
        <sz val="12"/>
        <rFont val="Arial"/>
        <family val="2"/>
      </rPr>
      <t>PL: Aunque el informe esta semestral este informe corresponde aun periodo de seis meses pero incluyendo meses de la vigencia 2019. Se aclaro con Rosario que es debido a la modalida que se esta llevando por eso se lleva en esos periodos.</t>
    </r>
  </si>
  <si>
    <t>Inicia en Abril</t>
  </si>
  <si>
    <t>Se inició el estudio previo del Supervisor de Obra, sin embargo por el tema de la emergencia sanitaria que se viene presentando, las actividades de obra y remodelaciones tienen nuevas reglamentaciones que deben estudiarse e incluirse.</t>
  </si>
  <si>
    <t>Correo de la funcionaria encargada de realizar los estudios previos</t>
  </si>
  <si>
    <t xml:space="preserve">El 26 de mayo se obtuvo la aprobación por parte de Dirección de la hoja de vida del profesional que apoyará la elaboración de estudos previos de la obra y la supervisión técnica de la ejecución de la misma. </t>
  </si>
  <si>
    <t>Se realizo la contratación del arquitecto que brindará soporte y apoyo a la elaboración de los Estudios Previos de la obra, el arquitecto realizo el levantamiento arquitectónico, propuso alternativas de Diseño para la remodelación del tercer piso y por Dirección fue aprobada una de las alternativas. Se inició la determinación de cantidades y costos para la obra.</t>
  </si>
  <si>
    <t>Contrato 058 del 12 de junio
Reuniones virtuales para el prediseño y la socialización de alternativas de diseño</t>
  </si>
  <si>
    <t xml:space="preserve">Elaborar 4 instrumentos archivísticos 1)Cuadro de Clasificación Documental – CCD
    2)Tabla de Retención Documental – TRD
        3)Plan Institucional de Archivos de la Entidad – PINAR
4)    Inventario Documental
    </t>
  </si>
  <si>
    <t>Se elaboró, Publicó Plan Insitucional de Archivos a Enero 31</t>
  </si>
  <si>
    <t>http://www.inci.gov.co/transparencia/61-politicas-y-lineamientos-2020</t>
  </si>
  <si>
    <t>Actividad cumplida en el mes de marzo</t>
  </si>
  <si>
    <r>
      <t xml:space="preserve">NA
</t>
    </r>
    <r>
      <rPr>
        <sz val="11"/>
        <rFont val="Calibri"/>
        <family val="2"/>
        <scheme val="minor"/>
      </rPr>
      <t>PL:  Pendiente  3 instrumentos archivisticos</t>
    </r>
  </si>
  <si>
    <t>Se realiza seguimiento al Plan Institucional de Archivos</t>
  </si>
  <si>
    <t>Se anexa Plan Insitucional de Archivos con seguimiento.</t>
  </si>
  <si>
    <t>Se elaboró, Publicó Programa de Gestión Documental</t>
  </si>
  <si>
    <t>http://www.inci.gov.co/transparencia/105-programa-de-gestion-documental-0</t>
  </si>
  <si>
    <t>Porcentaje de ejecución del Programa de Gestión documental</t>
  </si>
  <si>
    <t>Se realiza seguimiento al Programa de Gestión Documental</t>
  </si>
  <si>
    <t>Se anexa Programa de Gestión Documental con seguimiento.</t>
  </si>
  <si>
    <t>Se anexa Programa de Gestión Documental con seguimiento</t>
  </si>
  <si>
    <t>Se elaboró, Publicó Plan de Conservación Documental a Enero 31</t>
  </si>
  <si>
    <t>Se realiza seguimiento al Plan de Conservación Documental</t>
  </si>
  <si>
    <t>Se anexa Plan de Conservación Documental con seguimiento</t>
  </si>
  <si>
    <t>Se anexa Plan de Conservación Documental con seguimiento.</t>
  </si>
  <si>
    <t xml:space="preserve">Se realiza actualizaciòn del plan estratègico de recursos humanos, publicado en pàgina web de la Entidad </t>
  </si>
  <si>
    <t>Evidencia en la pàgina web de la Entidad, modulo de transparencia  Numeral 6,1</t>
  </si>
  <si>
    <t xml:space="preserve">Meta sin avance, cumplimiento en el mes de diciembre  </t>
  </si>
  <si>
    <t>Meta programada para diciembre del 2020</t>
  </si>
  <si>
    <t>Meta establecida para el mes de diciembre</t>
  </si>
  <si>
    <t>NP</t>
  </si>
  <si>
    <t>PL: No se recibio seguimiento para el mes de Mayo</t>
  </si>
  <si>
    <t>PL:  No se recibio seguimiento</t>
  </si>
  <si>
    <t xml:space="preserve">Se formula el plan de incentivos intitucionales publicado en la pàgina web de la Entidad </t>
  </si>
  <si>
    <t xml:space="preserve">Se està realizando el cronograma para realizar el respectivo seguimiento </t>
  </si>
  <si>
    <t xml:space="preserve">Se realiza celebración del día de la mujer, campaña del Banco de Occidente sobre créditos con tasas preferenciales para los colaboradores, rumba terapia -INCI y se está adelantando convenios con gymnasios para los colaboradores </t>
  </si>
  <si>
    <t>Listados de asistencia / Carpeta de bienestar 2020, en seguimiento registran ejecución del 83%, pendiente validar con evidencias para otorgar avance</t>
  </si>
  <si>
    <t xml:space="preserve">Debido a la contingencia por COVID-19, para el mes de abril no se cuentan con actividades programadas dentro del plan de bienestar e incentivos </t>
  </si>
  <si>
    <t>Se realiza el plan anual de vacantes que corresponde al 2020, publicado en pàgina web de la Entidad</t>
  </si>
  <si>
    <t>Evidencia en la pàgina web de la Entidad, modulo de transparencia</t>
  </si>
  <si>
    <t>Implementar y hacer seguimientos semestrales al Plan Anual de Vacantes y el Plan de Previsión de Recursos Humanos</t>
  </si>
  <si>
    <t>Numero de seguimientos semestrales realizados de la ejecución del  plan anual de vacantes y Plan de Previsión de Recursos Humanos / Numero de Seguimientos semestrales programados  (2)</t>
  </si>
  <si>
    <t xml:space="preserve">Se acepta renucia Sonia Cardozo, Ingreso del Jefe de la oficina sesora jurìdica y profesional especializado de la oficina de sistemas </t>
  </si>
  <si>
    <t>Archivo digital "novedades"</t>
  </si>
  <si>
    <t xml:space="preserve">No se presentan avances sobre el plan anual de vacantes </t>
  </si>
  <si>
    <t xml:space="preserve">Actividad planeada de forma semestral </t>
  </si>
  <si>
    <t xml:space="preserve">Se realiza el plan anual de vacantes que corresponde al 2020, publicado en pàgina web de la Entidad </t>
  </si>
  <si>
    <t xml:space="preserve">Se realiza el diseño del plan institucional de capacitaciòn </t>
  </si>
  <si>
    <t>Se adjunta plan institucional de capacitaciòn para el año 2020</t>
  </si>
  <si>
    <t>Porcentaje de ejecución del plan institucional de Capacitación</t>
  </si>
  <si>
    <t>No se programaron actividdes para los meses de febrero</t>
  </si>
  <si>
    <t>Teniendo en cuenta riesgo de salud pública Nacional no se ejecutan capacitaciones del PIC, sin embargo se realiza programación de actividades de capacitación del SG-SST tales como: Brigadista por un día para 3 brigadistas  (certificado en folio de vida) , estillos de vida saludable (video que se enviara el viernes 3 de abril) , prevención de accidentes de trabajo  y enfermedades laborales reprogramado por cuarentena), campaña de manos límpias (reprogramado para abril por cuarentena</t>
  </si>
  <si>
    <r>
      <t xml:space="preserve">Se adjunta seguimiento de plan de capacitación SG-SST
</t>
    </r>
    <r>
      <rPr>
        <sz val="12"/>
        <color rgb="FFFF0000"/>
        <rFont val="Arial"/>
        <family val="2"/>
      </rPr>
      <t xml:space="preserve">
</t>
    </r>
  </si>
  <si>
    <t xml:space="preserve">Debido a la contingencia por COVID-19, para el mes de abril no se cuentan con actividades programadas dentro del plan institucional de capacitación </t>
  </si>
  <si>
    <t>Número de personas beneficiadas por temática planeada en el Plan Institucional de Capacitación</t>
  </si>
  <si>
    <t xml:space="preserve">Por motivos de cuarentena Nacional por COVID-19 las actividades se estan realizando virtuales y se espera que la covertura por correo sea para todo el personal </t>
  </si>
  <si>
    <t xml:space="preserve">Se realiza el diseño del plan de trabajo anual en Seguridad y Salud en el Trabajo conforme lo establece la legislaciòn aplicable  </t>
  </si>
  <si>
    <t>Se adjunta plan de trabajo anual en Seguridad y Salud en el Trabajo</t>
  </si>
  <si>
    <t xml:space="preserve">Se realizan las siguientes actividades:                                              -Planifica y documentar las actividades a realizar en el año 2020 y que corresponden al SG-SST                                                    -En cumplimiento de lo que establece la ley, se debe aprobar el plan de trabajo anual y firmar por las partes interesadas                                                                                                - Se debe realizar la revisiòn de la polìtica de seguridad y salud en el trabajo y cumplir con los requisitos que establece la Normativa legal en èste aspecto                                    - Se debe comunicar la polìtica de SST a todas las partes interesadas de la Entidad, en cumplimiento de lo que establece la Normativa legal                                                               - Se deben revisar y actualizar los objetivos del SG-SST conforme lo establece la Normativa legal vigente aplicable en materia de SST                                                                                - Solicitar al proveedor que apoya con la pràtica de los EMO la evidencia de la custodia de las històrias clìnicas de los colaboradores, en cumpliminiento a lo que establece la Normativa legal                                                                                   - Divulgar el plan anual de capacitaciòn al COPASST y mantener evidencia del mismo                                                           - Documentar los indicadores del SG-SST conforme lo establece la Legislaciòn vigente aplicble en materia  SST </t>
  </si>
  <si>
    <t xml:space="preserve">Se adjunta plan de trabajo anual en Seguridad y Salud en el Trabajo </t>
  </si>
  <si>
    <t xml:space="preserve">Se realiza actualización de procedimiento de reporte e investigación de accidentes de trabajo con sus respectivos formatos, diseño del procedimiento de acoso sexual laboral con su respectivo formato, diseño de procedimiento de rendición de cuentas para el SG-SST, actualización de objetivos del SG-SST, envío de información en pro del cuidado de la salud y la seguridad de los colaboradores por correo, programación de actividades de capacitación del SG-SST </t>
  </si>
  <si>
    <t xml:space="preserve">Se adjunta seguimiento del plan de trabajo del SG-SST y documentos soporte </t>
  </si>
  <si>
    <t xml:space="preserve">Para el mes de abril se realizan las actividades planeadas dentro del plan de trabajo del SG-SST: Adelantar la documentaciòn que establece el Decreto 1072:2015 en materia de SST, Definir un mecanismo para la rendición de cuentas (se diseña el procedimiento para la rendición de cuentas del SG-SST), se está trabajando en la actualización de la Matriz de identificación de peligros y valoración de riesgos, se realiza la divulgación de los temas principales del SG-SST por medio de revista del área de gestión humana </t>
  </si>
  <si>
    <t xml:space="preserve">No se adjuntan evidencias debido a que se encuentran en proceso de aprobación </t>
  </si>
  <si>
    <t>Se realiza verificación de las preguntas de las Politicas para el diligenciamiento del FURAG 2019</t>
  </si>
  <si>
    <t>Se realiza  diligenciamiento del FURAG 2019, se identifican aspectos y acciones para incorporar en el Plan de accion de las Politicas de Planeación y Gestión 2020.</t>
  </si>
  <si>
    <t>Pendiente resultados FURAG 2019 para realizar el  plan de acción</t>
  </si>
  <si>
    <t>Documento en elaboración</t>
  </si>
  <si>
    <t xml:space="preserve">Se elaboró  el plan de acción de las políticas del Modelo Integrado de Planeación y Gestión 2020 </t>
  </si>
  <si>
    <t>El  Plan se encuentra en la carpeta SIG proceso Direccionamiento Estratégico  registros</t>
  </si>
  <si>
    <t>El plan se  elaborará una vez se obtengan los resultados del FURAG 2019</t>
  </si>
  <si>
    <t>Plan en elaboración se finalizará una vez se obtengan los resultados del FURAG 2019</t>
  </si>
  <si>
    <t>El seguimiento se realizará una vez finalizado el mes de septiembre.</t>
  </si>
  <si>
    <t>El Plan Anual de Auditoría fue formulado en el mes de enero de 2020 y aprobado en Comité Institucional de Coordinación de Control Interno de enero 30 de 2020.  El plan igualmente se encuentra publicado en la página web</t>
  </si>
  <si>
    <t>Plan Anual de Auditoría Aprobado http://www.inci.gov.co/transparencia/61-politicas-y-lineamientos-2020
Acta del Comité Institucional de Coordinación de Control Interno en la que se apruba el plan (seadjunta)</t>
  </si>
  <si>
    <t>El Plan Anual de Auditoría inicia en el mes de enero.
Se ejecutaron el 100% de las actividades establecidas en los meses de enero y febrero, así:
ENERO:Evaluación Anual por Dependencias, Reporte Informe de Ejecución Plan de Mejoramiento Contraloría General de la Nación al SIRECI. Seguimiento a la publicación de los Planes Institucionales (se adjunta documento), Seguimiento al Plan Anticorrupción y Mapa de Riesgos de corrupción del tercer cuatrimestre de 2019, Informe de Austridad en el gasto del cuarto trimestre de 2019, Informe Pormenorizado del Estado del Control Interno a Diciembre de 2019. Realización del Comité Institucional de Coordinación de Control Interno (se adjunta acta del comité)
FEBRERO: Informe Certificación seguimiento EKOGUI Segundo semestre 2019, Evaluación del Sistema de Control Interno Contable vigencia 2019, Informe de Seguimiento a las PQRS segundo semestre de 2019, acompañamiento reporte cuenta anual consolidada a la contraloría general a través del SIRECI.</t>
  </si>
  <si>
    <t>Los informes se encuentran publicados en la página web / transparencia 2019 y 2020 / Control / reportes control interno, y en el archivo de la OCI.
ENERO:
http://www.inci.gov.co/sites/default/files/transparenciaok/7-control/Informe%20Consolidado%20de%20Evaluaci%C3%B3n%20Anual%20por%20Dependencias%202019.pdf
http://www.inci.gov.co/sites/default/files/transparenciaok/7-control/722019/INFORME%20PORMENORIZADO%20A%20DICIEMBRE%20DE%202019.pdf
http://www.inci.gov.co/sites/default/files/control_interno/pdf/2020/INFORME%20DEFINITIVO%20SEGUIMIENTO%20PAAC.docx.pdf
http://www.inci.gov.co/sites/default/files/transparenciaok/7-control/712019/INFORME%20DEFINITIVO%20DE%20SEGUIMIENTO%20DE%20AUSTERIDAD%20EN%20EL%20GASTO.pdf
FEBRERO:
http://www.inci.gov.co/sites/default/files/transparenciaok/7-control/732020/Informe%20seguimiento%20EKOGUI%20y%20Certificaci%C3%B3n%20e%20informe%20Decreto%201069%20de%202015%20Segundo%20semestre%202019.pdf
http://www.inci.gov.co/sites/default/files/transparenciaok/7-control/732020/Informe%20de%20Evaluaci%C3%B3n%20del%20Sistema%20de%20Control%20Interno%20Contable%202019_0.pdf
http://www.inci.gov.co/sites/default/files/transparenciaok/7-control/732020/Informe%20seguimiento%20PQRS%20diciembre%202019.pdf</t>
  </si>
  <si>
    <t>Se ejecutan las actividades del Plan anual de Auditoría para el mes de abril, así: Se da inicio a la auditoría a Gestión documental, avance 50%, elaboración del seguimiento a las medidas de austeridad en el gasto al primer trimestre de 2020, seguimiento al SIGEP primer trimestre de 2020</t>
  </si>
  <si>
    <t>Se adjuntan como evidencias: Memorando inicio auditoría y plan de trabajo. Informe austeridad en el Gasto, Informe seguimiento SIGEP</t>
  </si>
  <si>
    <t xml:space="preserve">Se ejecutaron las actividades previstas así: Informe final auditoría Gestión Documental. Seguimiento Plan anticorrupción y mapa de riesgos de corrupción. Seguimiento Comité Conciliaciones. Las actividades de fomento de la cultura del control se realizan en cada evaluación realizada, directamente con los auditado y mediante asesorías específicas via telefónica y/o correo. 
En correo electrónico de fecha Mayo  21 se solicita al director general modificación del Plan de auditoría y Mayo 28 se solicitó al Comité Institucional de coordinación de control interno aprobación a las modificaciones el propuesta al Plan, teniendo en cuenta lo dispuesto en la Circular conjunta 010 de 2020 de la Vicepresidencia de la República, Secretaría de Transparencia, Consejo Asesor del Gobierno Nacional en materia de Control Interno y DAFP, en la que se indica que se deberán revisar y ajustar los planes de auditoría para priorizarlos e inclur auditorías en contratación. </t>
  </si>
  <si>
    <t>Informes radicados en ORFEO y publicados en la página web. Acta de reunión de cierre auditoría, asesorías brindadas telefónicamente o via correo electrónico (revisión propuesta mapa de riesgos, precisiones frente a las líneas de defensa en reunión de cierre auditoría gestión documetal, entre otras).</t>
  </si>
  <si>
    <t xml:space="preserve">Durante el mes de junio se ejecutaron las actividades previstas así: Se dio inicio y se avanza en el Seguimiento al proceso de contratación, Seguimiento al BDME, Arqueo de Caja Menor, Sesión del Comité de Control Interno. </t>
  </si>
  <si>
    <t>Los informes realizados se encuentran publicados en la página web / transparencia 2020 / reportes control interno. El Acta del Comité de Control Interno fue remitida al Jefe de la OAP en su momento.</t>
  </si>
  <si>
    <t>Gestión Jurídica</t>
  </si>
  <si>
    <t>En los meses de enero y febrero de 2020 la OAJ reportó al MEN el informe No. 1 y 2 de la gestión y avances en los procesos judiciales del INCI</t>
  </si>
  <si>
    <t>Informes realizados y correos remitidos al MEN</t>
  </si>
  <si>
    <t>El 1 de abril de 2020 se en envía el reporte de marzo con radicado 20201020008091 al subcomité de defensa sectorial del MIN</t>
  </si>
  <si>
    <t>ORFEO RADICADO 20201020008091 DEL 01 DE ABRIL DE 2020</t>
  </si>
  <si>
    <t>El 05 de mayo de 2020 se en envía el reporte de marzo con radicado 20201020009921 al subcomité de defensa sectorial del MIN</t>
  </si>
  <si>
    <t xml:space="preserve">ORFEO RADICADO 20201020009921  DEL 05 DE MAYO DE 2020 </t>
  </si>
  <si>
    <t>El 04 de junio de 2020 se en envía el reporte de mayo  con radicado 20201020011801 al subcomité de defensa sectorial del MIN</t>
  </si>
  <si>
    <t xml:space="preserve">ORFEO RADICADO 20201020011801  DEL 04 DE JUNIO DE 2020 </t>
  </si>
  <si>
    <t>Gestión Contractual
Direccionamiento Estratégico</t>
  </si>
  <si>
    <t>Se encuentra pendiente coordinación de fecha de la reunión para seguimiento</t>
  </si>
  <si>
    <t>Se realiza reunión de seguimiento al Plan Anual de Adquisiciones el día 13 de marzo del año en curso con corte a febrero</t>
  </si>
  <si>
    <t>Acta de reunión</t>
  </si>
  <si>
    <t>Reunión programada para el mes de Mayo</t>
  </si>
  <si>
    <t>Pendiente aprobación de la Dirección General fecha para realizar el seguimiento</t>
  </si>
  <si>
    <t>El seguimiento del primer  trimestre 2020 se realizará con corte a 31 de marzo</t>
  </si>
  <si>
    <t>Seguimiento Trimestral  realizado y publicado en la pagina web.</t>
  </si>
  <si>
    <t>El seguimiento se realizará al finalizar el trimestre.</t>
  </si>
  <si>
    <t>Seguimiento realizado, pendiente realizar publicación en pagina web</t>
  </si>
  <si>
    <t>Elaborar cronograma para promover con los supervisores la gestión para el saneamiento de los 18 comodatos</t>
  </si>
  <si>
    <t>Cronograma para promover con los supervisores la gestión para el saneamiento de los 18 comodatos Elaborado</t>
  </si>
  <si>
    <t xml:space="preserve">La OAJ esta trabajando en el  proyecto del cronograma de trabajo para tener una versión final en el mes de marzo 2020  </t>
  </si>
  <si>
    <t>No se recibió seguimiento Marzo</t>
  </si>
  <si>
    <t>Se gestiona y  programa mesa técnica para finales del mes de mayo de 2020</t>
  </si>
  <si>
    <t>Correo electrónico remitido a la OAP</t>
  </si>
  <si>
    <t>Se realizo el 18 y 24 de mayo de 2002 mesa tecnica para establecer cronograma  de trabajo</t>
  </si>
  <si>
    <t xml:space="preserve">Sealizo el 27 de mayo de 2002 mesa tecnica para establecer cronograma </t>
  </si>
  <si>
    <t>Ejecución del cronograma para promover con los supervisores la gestión para el saneamiento de los 18 comodatos</t>
  </si>
  <si>
    <t>% Ejecución del Cronograma para promover con los supervisores la gestión para el saneamiento de los 18 comodatos</t>
  </si>
  <si>
    <t>Esta acción comienza en marzo de 2020</t>
  </si>
  <si>
    <t xml:space="preserve">Se realizo el 18 y 24 de mayo de 2002 mesa tecnica para establecer cronograma </t>
  </si>
  <si>
    <t>Actualizar el Normograma en el SIG  y  pagina web trimestralmente</t>
  </si>
  <si>
    <t>Normograma actualizado/Normograma planeado a actualizar</t>
  </si>
  <si>
    <t xml:space="preserve">Se proyecta borrador (correo electrónico) en donde se solicita a todos los procesos la actualización de su normatividad </t>
  </si>
  <si>
    <t>Correo electrónico remitido a los líderes de proceso</t>
  </si>
  <si>
    <t xml:space="preserve">Se solicita a las  áreas encargadas mediante correo electronico actualizacion de normograma con plazo hasta el 18 de junio de 2020 </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</si>
  <si>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</si>
  <si>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Gestión Contractual</t>
  </si>
  <si>
    <t>Capacitar a los funcionarios que ejerceran labores de supervisión de los contratos en las diferentes etapas contractuales</t>
  </si>
  <si>
    <t>Numero de capacitaciones ejecutadas/numero de capacitaciones planeadas</t>
  </si>
  <si>
    <t>Pendiente por realizar</t>
  </si>
  <si>
    <t>Pendiente</t>
  </si>
  <si>
    <t xml:space="preserve">Pendiente </t>
  </si>
  <si>
    <t xml:space="preserve">Realizar seguimiento trimestral de la política de prevención del daño antijurídico </t>
  </si>
  <si>
    <t xml:space="preserve">Seguimiento trimestral de la política de prevención del daño antijurídico realizada/Seguimiento planeado </t>
  </si>
  <si>
    <t>El día 17 de abril de 2020 se aprueba la política de prevención del daño antijurídico 2020 - 2021 del INCI por parte de la ANDJE</t>
  </si>
  <si>
    <t>Se adjunta resolución</t>
  </si>
  <si>
    <t xml:space="preserve">El día 29 de mayo de 2020 se emite resolucion donde se adopta política de prevención del daño antijurídico 2020 - 2021 del INCI por parte de la ANDJE </t>
  </si>
  <si>
    <t xml:space="preserve">ORFEO RADICADO 20201020000553  DEL29  DE MAYO DE 2020 </t>
  </si>
  <si>
    <t>Mediante Resolución No 20201020000553 del 29 de mayo de 2020 se aprobó Política de Prevención del Daño Antijuridico 2020-2021, la cual fue socializada pro correo electrónico</t>
  </si>
  <si>
    <t>Politica en construcción</t>
  </si>
  <si>
    <t>PL: No se recibio seguimiento Abril</t>
  </si>
  <si>
    <t xml:space="preserve">La politica a la fecha se encuentra en proceso </t>
  </si>
  <si>
    <t>No se recibio seguimiento mes de Junio</t>
  </si>
  <si>
    <t>Se diseño el Plan Anticorrupción y de Atención al ciudadano</t>
  </si>
  <si>
    <t>Tarea finalizada en el reporte del mes de febrero</t>
  </si>
  <si>
    <t>El seguimiento del primer  cuatrimestre  2020 se realizará con corte abril 2020</t>
  </si>
  <si>
    <t>Seguimiento  cuatrimestral  realizado y publicado en la pagina web.</t>
  </si>
  <si>
    <t>El seguimiento se realizará una vez finalizado el siguiente cuatrimestre.</t>
  </si>
  <si>
    <t xml:space="preserve">Ejecutar un cronograma para la revisión y actualización de los documentos de los 15 procesos del  Sistema Integrado de Gestión </t>
  </si>
  <si>
    <t xml:space="preserve">Cronograma en elaboración </t>
  </si>
  <si>
    <t xml:space="preserve">Cronograma en elaboración pendiente aprobación </t>
  </si>
  <si>
    <t>Plan en aprobación para inicio de ejecución</t>
  </si>
  <si>
    <t>Cronograma en ejecución durante los meses de julio y agosto de la vigencia</t>
  </si>
  <si>
    <t>Se actualizó y ajustó el PETI, se publico en pagina web</t>
  </si>
  <si>
    <t>http://www.inci.gov.co/transparencia/61-politicas-y-lineamientos-2020  item Plan estratégico de Tecnologías de la Información y Comunicaciones 2019-2022</t>
  </si>
  <si>
    <t>Se publicó en la página web el avance de las actividades con corte a marzo de 2020</t>
  </si>
  <si>
    <t>Ámbito Arquitectura de Servicios Tecnológicos
Conjuntamente con el contratista aplicativo ORFEO y contratista APP Inci radio y biblioteca, se establecen los cornogramas de trabajo que apoyan al mejoramiento de la arquitectura de los servicios en cuanto a disponibilidad, integridad y confidencialidad. Se realiza el apoyo a Subdirección técnica de los estudios previos para la actualización del sistema de información Palabras y cuentas.
Ámbito Operación de Servicios Tecnológicos
Se está en proceso de inciar el evento púiblico para el contrato servicio de Hosting 2020.
Ámbito Soporte de los Servicios Tecnológicos
Se realiza la revisión de los ANS de los contratos asignados a la oficina de Planeación (Conectividad, Hosting, ORFEO, Aplicaciones y Sitio web), adicional se soportan todos los requerimientos  e incidencias de los diferentes sistemas de información (Atención permanente), Se realizó la primera capacitación para poder establecer e implementar una mesa de ayuda que permita el mejoramiento de los tiempos en los servicios prestados desde el proceso</t>
  </si>
  <si>
    <t>Ámbito Arquitectura de Servicios Tecnológicos
Se encuentra en el repositorio de las carpetas de los contratos y en el correo CSupanteve
Ámbito Operación de Servicios Tecnológico
Se cuenta con los estudiios previos servicio hosting en archivos de CSupanteve.
Ámbito Soporte de los Servicios Tecnológicos
Solicitudes a través de correo institucional, formatos supervisión de los contratistas, Acta de videollamada de GLPI</t>
  </si>
  <si>
    <t>Ámbito Arquitectura de Servicios Tecnológicos
Se realiza reunión virtual con un asesor del tema de MINTIC,  se socializó el modelo de Arquitectura de Información, se entiende que es sobre TOGAF, en virtud de la actualización del modelo vigente, se pospone la implementación hasta tener el nuevo modelo y dar inicio al AS-IS sobre arquitectura. 
Ámbito Operación de Servicios Tecnológicos
Se realizó de manera efectiva el acuerdo marco de contratación de HOSTING para la vigencia 2020, adicional se apoyo en la elaboración de los estudios previos de la migración del software Palabras y cuentas de la Subdirección técnica..
Ámbito Soporte de los Servicios Tecnológicos
Dentro de la estrategia de asesorias a traves de cursos virtuales de la Subidrección técnica, iniciadas en el mes de mayo, se apoya la solución de requerimientos e incidencias que surgen con los docentes, administradores de plataforma y estudiantes, de esta manera se atendieron treinta solicitudes; se continuan los soportes de orfeo y se evalua el sistema de información de Datos (www.gestión.inci.gov.co), de está manera poder revisar las mejoras e implementaciones propuestas por la Subdirección Tecnica.</t>
  </si>
  <si>
    <t>Ámbito Arquitectura de Servicios Tecnológicos
El soporte se encuentra en el correo de los participantes de la OA Planeación acerca de la reunión realizada
Ámbito Operación de Servicios Tecnológico
El soporte se encuentra en correos del csupanteve@inci.gov.co
Ámbito Soporte de los Servicios Tecnológicos
Solicitudes a través de correo institucional csupanteve@inci.gov.co</t>
  </si>
  <si>
    <t>Se relacionan las acciones en el documento Seguimiento II semestre Plan Estrategico Tecnologias Información 2020</t>
  </si>
  <si>
    <t xml:space="preserve"> Se publica el documento en la pagina web:
http://www.inci.gov.co/transparencia/61-politicas-y-lineamientos-2020</t>
  </si>
  <si>
    <t>Se elaboró el Plan de preservación digital,  se publico en pagina web</t>
  </si>
  <si>
    <t>http://www.inci.gov.co/transparencia/61-politicas-y-lineamientos-2020  item Plan de Preservación Digital 2020</t>
  </si>
  <si>
    <t>A través de la revisión del MSPI se están estableciendo las mejores practacias para la implementación del etiquetado de la información, ya que sirev como componente para la actualización de los documentos digitales</t>
  </si>
  <si>
    <t>Documento con la creación del plan de acción (Se encuentra en elaboración)</t>
  </si>
  <si>
    <t>Se continua ejecución de los dos contratos apoyo Gestión Documental, digitalización de Nominas, soporte contratista de Orfeo</t>
  </si>
  <si>
    <t>Actas de pago y seguimiento acciones de los contratos 014 Fanny Quiroga, 026 Felipe Parada y 036 Camilo Pintor</t>
  </si>
  <si>
    <t>Se relacionan las acciones en el documento Seguimiento II semestre Plan Preservación Digital  2020</t>
  </si>
  <si>
    <t>Se elaboró el  Plan de Seguridad y Privacidad de la Información,  se publico en pagina web</t>
  </si>
  <si>
    <t>http://www.inci.gov.co/transparencia/61-politicas-y-lineamientos-2020  item Plan de Seguridad y Privacidad de la Información 2020</t>
  </si>
  <si>
    <t>Se sigue actulaizando el documento borrador de la Politica de seguridad y privacidad de la información,  estan en ejecucion los contratos de WEB SAFI No. 015-2020, el nuevo contrato de CONECTIVIDAD con IFX NETWORKS No 049-2020, se prorrogó el contrato de HOSTING No. 044-2019 por abril y mayo de 2020, se dio inicio al contrtao de Streaming No. 025-2020.
Se encuentran en ejcucion los contrtaos de Camilo Pintor (SGD Orfeo), Pablo Villate (Web y Apl misional), David Bello (Biblioteca, INCI Radio, Revista y sus app), finalizó el contrato Redneet para IPv6, entregando al final información que se envió a IFX Networks (Hosting) de acuerdo a las reuniones con Microsoft Plataforma Azure.</t>
  </si>
  <si>
    <t>Documento borrador de la Politica de seguridad y privacidad de la información
Contratos de WEB SAFI No. 015-2020, CONECTIVIDAD  con IFX NETWORKS No 049-2020. HOSTING con IFX No. 044-2019 (a Mayo), contrtao Streaming No. 025-2020,  
Contrtaos de Camilo Pintor (SGD Orfeo), Pablo Villate (Web y Apl misional), David Bello (Biblioteca, INCI Radio, Revista y sus app),
Correos IPv6  casilla HCastillo</t>
  </si>
  <si>
    <t>Se encuentran en ejecucion los contratos de WEB SAFI (nomina y almacen), el nuevo contrato de CONECTIVIDAD con IFX NETWORKS, se prorrogó el contrato de HOSTING  de 2019 hasta  mayo de 2020, Streaming para la emisora INCI Radio. Soporte SGD Orfeo, soporte pag Web y aplicacion misional, soporte Biblioteca, INCI Radio, Revista y sus app.
Se realizaron ajustes de la transición de IPV4 a IPv6</t>
  </si>
  <si>
    <t>Actas de pago y seguimiento acciones Contratos de Software House No. 015-2020, IFX NETWORKS No. 049-2020 y 044-2019 (a Mayo), Streaming No. 025-2020,  036-2020 Camilo Pintor (SGD Orfeo), 037-2020 Pablo Villate (Web y Apl misional), 035-2020 David Bello (Biblioteca, INCI Radio, Revista y sus app).
Correos IPv6  casilla hcastillo@inci.gov.co</t>
  </si>
  <si>
    <t>Se relacionan las acciones en el documento Seguimiento II semestre Plan de Seguridad y Privacidad de la Información  2020</t>
  </si>
  <si>
    <t>Se elaboró el  plan de mantenimiento de tecnologías de la Información,  se publico en pagina web</t>
  </si>
  <si>
    <t>http://www.inci.gov.co/transparencia/61-politicas-y-lineamientos-2020  item Plan de Mantenimiento de Tecnologías de la información 2020</t>
  </si>
  <si>
    <t>Se enviaron las "Especificaciones Tecnicas Minimas" a todas las empresas y se recibieron las propuestas economicas de estas, los estudios Previos estan en elaboracion..</t>
  </si>
  <si>
    <t>Correos reenviados  nuevamente  desde hacastillo@inci.gov.co  a las empresas proveedoras de los servicios tecnicos el 6 y 22 de abril del 2020 y los correos respuesta enviados por  las empresas con  el diligenciamiento de las "Especificaciones Tecnicas Minimas"  con su propuesta economica del servicio. 
Archivo  con relacion de las cotizaciones recibidas por los proveedores en el mes de  abril en equipo de Hcastillo.</t>
  </si>
  <si>
    <t>Se enviaron los estudios Previos a OA Juridica:
Mantenimiento servidor y actualización sistema telefónico IP – Elastix.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t>
  </si>
  <si>
    <t xml:space="preserve">Correos electronicos desde la casilla hcastillo@inci.gov.co enviados entre el 11 y el 15 de mayo  con los documentos mencionados y un correo a la OA Juridica el 26 mayo con un archivo excel relacionando los estudios enviados. </t>
  </si>
  <si>
    <t xml:space="preserve">Se relacionan las acciones en el documento Seguimiento II semestre Plan de mantenimiento de tecnologías de la Información </t>
  </si>
  <si>
    <t>Se publica el documento en la pagina web:
http://www.inci.gov.co/transparencia/61-politicas-y-lineamientos-2020</t>
  </si>
  <si>
    <t xml:space="preserve">Elaborar el Modelo de Seguridad y Privacidad de la Información </t>
  </si>
  <si>
    <t xml:space="preserve">Se da inicio a la fase de diágnostico del MSPI que cuenta actualmente la entidad y se análizan los componentes para crear la primera versión del plan de acción que permita el mejoramiento del modelo. </t>
  </si>
  <si>
    <t>Documento  inicial con la creación del plan de acción</t>
  </si>
  <si>
    <t>Fase de diágnostico del MSPI junto con los componentes</t>
  </si>
  <si>
    <t>Se revisa el diágnostico del MSPI junto con los componentes</t>
  </si>
  <si>
    <t>Documento con la revisión inicial en equipo computo CSupanteve</t>
  </si>
  <si>
    <t xml:space="preserve">Se elaboró entre 25 y 27 febrero y se envió el informe D.A. el 28 febrero a Control Interno </t>
  </si>
  <si>
    <t>Enviado Correo electronico 28/02/2020 2:07 pm</t>
  </si>
  <si>
    <t>Se elaboró el  Plan de tratamiento de Riesgos de seguridad y privacidad de la información elaborado,  se publico en pagina web</t>
  </si>
  <si>
    <t>http://www.inci.gov.co/transparencia/61-politicas-y-lineamientos-2020  item Plan de Tratamiento de Riesgos de Seguridad y Privacidad de la información 2020</t>
  </si>
  <si>
    <t>Se realizará seguimiento en el mes de abril, conjuntamente con el de riesgos y plan anticorrupción</t>
  </si>
  <si>
    <t xml:space="preserve">Se diligencio archivo "Seguimiento I Cuatrimestre Plan Tratamiento de Riesgos de Seguridad y rivacidad de la Información" </t>
  </si>
  <si>
    <t>Se envia arcchivo con documento  para publicar en la pagina WEB INCI 
http://www.inci.gov.co/transparencia/61-politicas-y-lineamientos-2020</t>
  </si>
  <si>
    <t xml:space="preserve">Se cuenta con propuesta de riesgos de gestión del proceso Informatica y Tecnologia </t>
  </si>
  <si>
    <t>Se envia correo el 26 de mayo desde la casilla srivera@inci.gov.co con la propuesta del mapa de riesgos</t>
  </si>
  <si>
    <t>Se cuenta con el Mapa de Riesgos del Proceso Informatica y Tecnologia actualizado</t>
  </si>
  <si>
    <t>Se encuentra en revisión la PSPI, se evidencia dos documentos con ajustes directos y otro con revisión de aspectos generales</t>
  </si>
  <si>
    <t>Propuesta Modificación PSPI</t>
  </si>
  <si>
    <t>Se envio a la Jefatura de  Planeacion  las actualizaciones y modificaciones propuestas  a  "Politica de seguridad y privacidad de la información"  y  del documento Propuesta de trabajo para el año 2020.</t>
  </si>
  <si>
    <t>Correo enviado a OAP el 1 de abril de 2020.</t>
  </si>
  <si>
    <t>Se realizan modificaciones a la propuesta de la Politica de seguridad y privacidad de la información, se revisa la incidencia de la actual coyuntura de emergencia para observar la inclusión de algunos apartes.</t>
  </si>
  <si>
    <t>Se encuentran en el equipo de computo Jefe OA Planeación.</t>
  </si>
  <si>
    <r>
      <t xml:space="preserve">Se encuentran en el equipo de computo Jefe OA Planeación.
</t>
    </r>
    <r>
      <rPr>
        <sz val="12"/>
        <color rgb="FFFF0000"/>
        <rFont val="Arial"/>
        <family val="2"/>
      </rPr>
      <t xml:space="preserve">
PL: }EL Proceso reporta avance del 70%, el avance del indicador esta registrado en producto de la Politica por lo que en este consolidado se mantiene en cero.
</t>
    </r>
    <r>
      <rPr>
        <sz val="12"/>
        <color theme="1"/>
        <rFont val="Arial"/>
        <family val="2"/>
      </rPr>
      <t xml:space="preserve">
</t>
    </r>
  </si>
  <si>
    <t xml:space="preserve">Realizar conciliaciones de las cuentas de incapacidades con el proceso de gestión Humana </t>
  </si>
  <si>
    <t>Inicia en marzo</t>
  </si>
  <si>
    <t>Se realizo reunion con el area de Gestion humna y se llegaron a acuerdos.
Se inicio por parte del area financiera con las EPS para poder obtener usuario de consulta del pago de lincapacidades</t>
  </si>
  <si>
    <t>Se realizo reuníon virtual entre el área de gestión humana y financiera para exponer la información preliminar y dar inicio al plan de trabajo el 30 de abril de 2020</t>
  </si>
  <si>
    <t>Se enviaron correos recordando la gestión que se encuentra pendiente por realizar por parte del Grupo de Desarrollo Humana en base a los informes enviados en el mes de abril por parte del Grupo de Administrativa y Financiaera.</t>
  </si>
  <si>
    <t>PL:  No se recibio evidenci de la conciliación no se otorga avance.</t>
  </si>
  <si>
    <t>Se realizaron informes de depuración de incapacidades por parte del área financiera para presentación en reunión al equipo de nomina,.
Se realizo gestión de solicitudes vía correo electrónico.</t>
  </si>
  <si>
    <t>PL: Verificar  las evidencias de la conciliación.</t>
  </si>
  <si>
    <t xml:space="preserve">Elaborar el Plan de Austeridad </t>
  </si>
  <si>
    <t>Plan de Austeridad realizado</t>
  </si>
  <si>
    <t>Ya se elaboro y se publico en la pagina web del INCI</t>
  </si>
  <si>
    <t>Implementar y realizar seguimiento trimestral  del Plan de Austeridad</t>
  </si>
  <si>
    <t>El 31 de marzo se termina el primer trimestre para realizar seguimiento</t>
  </si>
  <si>
    <t>Plan de Austeridad con seguimiento realizado Primer Trimestre</t>
  </si>
  <si>
    <t>Próximo seguimiento despues del 30 de junio.</t>
  </si>
  <si>
    <t>Plan de Austeridad con seguimiento realizado Segundo Trimestre</t>
  </si>
  <si>
    <t>Plan de Austeridad y Gestión Ambiental segundo trimestre</t>
  </si>
  <si>
    <t xml:space="preserve">Elaborar el cronograma de Inventarios </t>
  </si>
  <si>
    <t>Cronograma de inventarios realizado</t>
  </si>
  <si>
    <t xml:space="preserve">Ya se elaboro </t>
  </si>
  <si>
    <t>Se adjunta cronograma de inventarios</t>
  </si>
  <si>
    <t xml:space="preserve">Implementar y realizar seguimiento trimestral  del cronograma de Inventarios </t>
  </si>
  <si>
    <t>Cronograma de Inventarios con seguimiento realizado, se adicionan nuevas fechas para inventarios institucionales</t>
  </si>
  <si>
    <t>Seguimiento Cronograma de inventarios marzo</t>
  </si>
  <si>
    <t>Próximo seguimiento despues del 30 de junio.
Sin embargo al estar realizando teletrabajo no ha sido posible realizar los inventarios programdos, se retomaran al volver al trabajo presencial</t>
  </si>
  <si>
    <t>Cronograma de Inventarios con seguimiento realizado, 
Debido al trabajo en casa en el segundo trimestre del 2020 solo se realizaron 5 inventarios en el mes de junio una vez fue retomado el trabajo presencial por parte del equipo de inventarios.
Se reconsidera la adicionan nuevas fechas para inventarios institucionales, teniendo en cuenta la situación de emergencia sanitaria actual y el trabajo en casa que se esta realizando.</t>
  </si>
  <si>
    <t>Seguimiento Cronograma de inventarios segundo trimestre
Se recibe cuadro en excel del seguimiento a la ejecución del cronograma.</t>
  </si>
  <si>
    <t>Elaborar y publicar trimestralmente el Informe de Ejecución presupuestal</t>
  </si>
  <si>
    <t>Número de informes trimestrales de Ejecución presupuestal  publicados</t>
  </si>
  <si>
    <t xml:space="preserve">Seguimiento  Ejecución Presupuestal de Gastos Primes Trimestre y Ejecución Presupuestal de Ingresos Primer Tirmestre
</t>
  </si>
  <si>
    <t>http://inci.gov.co/transparencia/52-ejecucion-presupuestal-historica-anual-2020</t>
  </si>
  <si>
    <t>Seguimiento  Ejecución Presupuestal de Gastos Primes Trimestre y Ejecución Presupuestal de Ingresos Primer Tirmestre</t>
  </si>
  <si>
    <t>EJECUCION PRESUPUESTAL DE GASTOS SEGUNDO TRIMESTRE 2020</t>
  </si>
  <si>
    <t>% EJECUCIÓN  PAA</t>
  </si>
  <si>
    <t xml:space="preserve"> </t>
  </si>
  <si>
    <t>Valor  acumulado Trimestre III</t>
  </si>
  <si>
    <t>% Avance Acumulado Trimestre  III</t>
  </si>
  <si>
    <t>Valor  acumulado Trimestre IV</t>
  </si>
  <si>
    <t>% Avance Acumulado Trimestre  IV</t>
  </si>
  <si>
    <t>Educación: 4
Accesibilidad: 41
Empleabilidad: 5
Campañas: 21</t>
  </si>
  <si>
    <t xml:space="preserve">
Investigación:0
Documentos:2
Organizaciónes:1</t>
  </si>
  <si>
    <t>Material dotado:30
Adquisición en la tienda: 344
Imprimir material: 32.063
Talleres realizados: 46
Textos estructurados: 517
Exposiciones Realizadas: 0
Vídeos con audio-descripción: 56
Producción Emisora: 455</t>
  </si>
  <si>
    <t>Avance agosto</t>
  </si>
  <si>
    <t>Avance septiembre</t>
  </si>
  <si>
    <t>Observaciones Mes Julio</t>
  </si>
  <si>
    <t>Avance Mes Julio</t>
  </si>
  <si>
    <t>Evidencia Mes Julio</t>
  </si>
  <si>
    <t>Observaciones Mes Agosto</t>
  </si>
  <si>
    <t>Avance Mes Agosto</t>
  </si>
  <si>
    <t>Evidencia Mes Agosto</t>
  </si>
  <si>
    <t>Observaciones Mes Septiembre</t>
  </si>
  <si>
    <t>Avance Mes Septiembre</t>
  </si>
  <si>
    <t>Evidencia Mes Septiembre</t>
  </si>
  <si>
    <t>Se elaboró informe primer semestre</t>
  </si>
  <si>
    <t>Se adjunta informe semestral</t>
  </si>
  <si>
    <t>Se hicieron ajustes a la guía de orientaciones Saber 11 que se adaptó en formato de audio. Se está apoyando al ICFES en la aplicación de una encuesta a estudiantes con discapacidad visual de graddos décimo y undécimo, para lo cual, se proporcionaron bases de datos del SIMAT 2020 que fueron revisadas y verificadas por las secretarías de educación de los territorios seleccionados</t>
  </si>
  <si>
    <t>Se está a la espera de que el ICFES socialice los resultados de la encuesta aplicada a estudiantes con discapacidad visual de los grados décimo y undécimo, en relación con la guía de orientación Saber 11</t>
  </si>
  <si>
    <t>La reunión que estaba programada para el mes de agostose canceló y aún no ha sido reprogramada.</t>
  </si>
  <si>
    <t>Se llevó a cabo reunión el viernes 24 de septiembre, en el marco de la mesa de educación inclusiva derivada del Grupo de Enlace Sectorial - GES.</t>
  </si>
  <si>
    <t xml:space="preserve">Todavía no se ha logrado finalizar el proceso de diseño de materiales. Se sigue trabajando en las 3 líneas, en coordinación con el equipo de la imprenta. </t>
  </si>
  <si>
    <t>Se elaboraron los videos 4 y 5, de la línea de participación y la cartilla de la línea conociendo a mi hijo denominada Pautas de Crianza.</t>
  </si>
  <si>
    <t>Ya están completamente terminados los diseños para las líneas 2 y 3. Faltan unos ajustes finales a los diseños de los materiales de la línea 1, denominada Conociendo a mi Hijo. Los videos pueden evidenciarse en el canal INCI Colombia de Youtube.</t>
  </si>
  <si>
    <t>https://www.youtube.com/watch?v=nwIGKw09vXA</t>
  </si>
  <si>
    <t>Diseñar 1 cartilla (Instructivo), 10 guías de escritura y adaptar 15 laminarios en el tema de Alfabetización</t>
  </si>
  <si>
    <t>Se están revisando las muestras de unas plantillas para aprobar su producción. La cartilla o cuadernillo también está en proceso de diseño.</t>
  </si>
  <si>
    <t>Ya están listas las guías de escritura, que en realidad no son 5 guías, sino 10. Los laminarios también están prácticamente listos. Falta hacer algunos ajustes al instructivo.</t>
  </si>
  <si>
    <r>
      <t xml:space="preserve">Se pueden evidenciar en la imprenta.
</t>
    </r>
    <r>
      <rPr>
        <sz val="12"/>
        <color rgb="FFFF0000"/>
        <rFont val="Arial"/>
        <family val="2"/>
      </rPr>
      <t>PL:  Revisar la evidencia para dar avance</t>
    </r>
  </si>
  <si>
    <t>Falta hacer unos ajustes finales al instructivo que acompañará el kit de materiales que se entregarán a las instituciones educativas. Los laminarios y las guías ya están listos.</t>
  </si>
  <si>
    <t xml:space="preserve">Se adjuntan evidencias.
</t>
  </si>
  <si>
    <t>Documento socializado "Proyecto de Educación rural"</t>
  </si>
  <si>
    <t>Un documento socializado "Proyecto de Educación rural"</t>
  </si>
  <si>
    <t>Se realizó la socialización de la propuesta de ruralidad al interior del grupo de educación y también con el equipo del Ministerio de Educación que tiene a cargo este tema.</t>
  </si>
  <si>
    <t>Para este mes no se tuvieron avances.</t>
  </si>
  <si>
    <t>NA
PL:  Actividad modificada en reunión del mes de septiembre</t>
  </si>
  <si>
    <t xml:space="preserve">El documento ya fue socializado al interior del grupo de educación INCI y con el Ministerio de Educación </t>
  </si>
  <si>
    <t>Se adjunta documento.</t>
  </si>
  <si>
    <t>Se dictaron los 7 cursos, de acuerdo con lo programado. Estos mismos se volverán a ofertar en el mes de septiembre.</t>
  </si>
  <si>
    <t>Se pueden evidenciar en la plataforma E-Learning del INCI.</t>
  </si>
  <si>
    <t>Actividad cumplida en el mes de julio</t>
  </si>
  <si>
    <t>4 planes elaborados: Apartadó, Turbo, Envigado y Ciénaga.</t>
  </si>
  <si>
    <r>
      <t xml:space="preserve">Se adjuntan al formato
</t>
    </r>
    <r>
      <rPr>
        <sz val="12"/>
        <color rgb="FFFF0000"/>
        <rFont val="Arial"/>
        <family val="2"/>
      </rPr>
      <t>PL:  Cienaga ok
Apartado Ok
Envigado (1 sola actividad)
Turbo
(Todos los planes tienen pendientes actividades por finalizar)</t>
    </r>
  </si>
  <si>
    <t>Se consolidaron los planes de los municipios de Sabaneta y Tuluá.</t>
  </si>
  <si>
    <t xml:space="preserve">Se envían en adjunto.
</t>
  </si>
  <si>
    <t>Ya están elaborados los 20 planes.</t>
  </si>
  <si>
    <t xml:space="preserve">Se adjuntan.
PL:  El adjunto no abrio, se verificó carpeta evidencias One drive
</t>
  </si>
  <si>
    <t>4 planes en ejecución: los anteriormente relacionados.</t>
  </si>
  <si>
    <r>
      <t xml:space="preserve">Se adjuntan al formato
</t>
    </r>
    <r>
      <rPr>
        <sz val="12"/>
        <color rgb="FFFF0000"/>
        <rFont val="Arial"/>
        <family val="2"/>
      </rPr>
      <t>PL: (Todos los planes tienen pendientes actividades por finalizar)</t>
    </r>
  </si>
  <si>
    <t>En ejecución los planes mencionados anteriormente.</t>
  </si>
  <si>
    <t>Se envían en adjunto.
PL: Tuluá:  1 actividad pendiente
Sabaneta:  No hay claridad sobre la ejecución total de las actividades del plan</t>
  </si>
  <si>
    <t>Los planes elaborados ya están en ejecución.</t>
  </si>
  <si>
    <r>
      <t xml:space="preserve">Se envían en adjunto.
</t>
    </r>
    <r>
      <rPr>
        <sz val="12"/>
        <color rgb="FFFF0000"/>
        <rFont val="Arial"/>
        <family val="2"/>
      </rPr>
      <t>En verificación de los planes se encuentran que 15 planes cuentan con las actividades registradas en fechas ya finalizadas los otros cuentan con actividades pendientes por agendar o sin fecha definida.</t>
    </r>
    <r>
      <rPr>
        <sz val="12"/>
        <color theme="1"/>
        <rFont val="Arial"/>
        <family val="2"/>
      </rPr>
      <t xml:space="preserve">
Verificar con registros para SPI</t>
    </r>
  </si>
  <si>
    <t>Se aprovecha jornadas de apoyo por profesora de Universidad de Montería sobre cursos virtuales y se reforma con base en ello el curso, teniendo en cuenta además lo brindado por SENA.</t>
  </si>
  <si>
    <t>Se ha seguido actualizando el curso con base en formación que sobre cursos virtuales se ha venido desarrollando.</t>
  </si>
  <si>
    <t>Se sigue avanzando en la actualización, ella estará para el mes de noviembre.</t>
  </si>
  <si>
    <t>Actividad finalizada mes de junio</t>
  </si>
  <si>
    <t>Se corrigió y definió completamente formulario y se comenzó a enviar a entidades para diligenciamiento.</t>
  </si>
  <si>
    <t>Se vienen recibiendo respuestas en formulario creado para capturar información de entidades con tecnología</t>
  </si>
  <si>
    <t>Se están enviando correos solicitando información para diligenciar en formulario.</t>
  </si>
  <si>
    <t>Se retomó en este mes el documento y se siguió nutriendo por Equipo Accesibilidad</t>
  </si>
  <si>
    <t>Se siguen haciendo avances para dar con el cumplimiento con esta actividad.</t>
  </si>
  <si>
    <t>Se continúa trabajando en el documento guía.</t>
  </si>
  <si>
    <t>Se adjuntan las asesorías de julio.</t>
  </si>
  <si>
    <t>"Registro julio Asesorias 2020.xlsx"</t>
  </si>
  <si>
    <t>Se adjuntan las asesorías de agosto</t>
  </si>
  <si>
    <t>"Registro Asesorias agosto 2020 Equipo Accesibilidad.xlsx"</t>
  </si>
  <si>
    <t>Se adjuntan asesorías de septiembre</t>
  </si>
  <si>
    <t>"Registro Asesorias septiembre 2020 Accesibilidad.xlsx"</t>
  </si>
  <si>
    <t>Se adjunta listado de entidades acompañadas en julio.</t>
  </si>
  <si>
    <t>"Acompañamiento julio a Entidades 2020.xlsx"</t>
  </si>
  <si>
    <t>Se adjunta listado de las entidades acompañadas en agosto</t>
  </si>
  <si>
    <t>"Acompañamiento hecho a Entidades agosto 2020.xlsx"</t>
  </si>
  <si>
    <t>Se aadjunta lista de entidades acompañadas en septiembre</t>
  </si>
  <si>
    <t>"Acompañamiento septiembre a Entidades 2020.xlsx"</t>
  </si>
  <si>
    <t>N.A Para este mes
Se registran las 3 instancias que se dejaron de reportar para el mes de Junio</t>
  </si>
  <si>
    <r>
      <t xml:space="preserve">NA
</t>
    </r>
    <r>
      <rPr>
        <sz val="12"/>
        <color rgb="FFFF0000"/>
        <rFont val="Arial"/>
        <family val="2"/>
      </rPr>
      <t>PL:  El avance del indicador se realiza sobre las instancias asesoradas, cuando se cumplan la totalidad de actividades o como se realiza??
Se actualizaron en SPI las 3 entidades del mes de Junio que se dejaron de registrar.</t>
    </r>
  </si>
  <si>
    <t xml:space="preserve">Se continua Promoviendo la empleabilidad de las personas con discpacidad visual. </t>
  </si>
  <si>
    <t>N.A Para este mes</t>
  </si>
  <si>
    <t>Segundo Informe trimestral de acciones
 desarrolladas</t>
  </si>
  <si>
    <t>N.A.para este mes</t>
  </si>
  <si>
    <t>Informe trimestral de las acciones desarrolladas.</t>
  </si>
  <si>
    <t>Se entrega informe trimestral de las acciones desarrolladas</t>
  </si>
  <si>
    <t>Se realizo en conjunto con AGORA. El análisis
 del  puesto de trabajo en la Unidad Administrativa Especial – Cuerpo de Bomberos para el cargo de personal de apoyo al Centro de Coordinación y Comunicación.</t>
  </si>
  <si>
    <t xml:space="preserve">En elaboración </t>
  </si>
  <si>
    <t>Entrega del Documento sobre Estrategias
 Pedagogicas</t>
  </si>
  <si>
    <t>Documento adjunto</t>
  </si>
  <si>
    <t>Actividad finalizada en el mes de agosto.</t>
  </si>
  <si>
    <t>en proceso</t>
  </si>
  <si>
    <t>Migración de la página a nuevo servidor y apertura de dos páginas nuevas completasAtención al ciudadano y de Tienda INCI</t>
  </si>
  <si>
    <t>http://www.inci.gov.co/atencion-al-ciudadano       http://www.inci.gov.co/tienda
http://www.inci.gov.co/tienda/baja-vision
http://www.inci.gov.co/tienda/catalogo
http://www.inci.gov.co/tienda/educativos
http://www.inci.gov.co/tienda/hogar-y-tecnologia
http://www.inci.gov.co/tienda/juegos-didacticos
http://www.inci.gov.co/tienda/movilidad-y-repuestos
http://www.inci.gov.co/tienda/productos-para-aprender-braille</t>
  </si>
  <si>
    <t>se han entregado 8 de las 13 páginas propuestas en el cronograma con una avance de 61 % del portal del INCI</t>
  </si>
  <si>
    <t>cuatro campañas: Cumpleaños INCI 65 años, salud visual (intoxicasión por desinfectantes), cierre cursos Plataforma de aprendizaje INCI, Lanzamiento 30 guias de apoyo Asistencia Técnica</t>
  </si>
  <si>
    <t>http://inci.gov.co/blog/alrededor-de-100-personas-finalizaron-con-exito-los-cursos-virtuales-de-la-plataforma-de      http://inci.gov.co/blog/inci-exhorta-los-ciudadanos-evitar-el-consumo-de-sustancias-toxicas-durante-la-etapa-de     http://inci.gov.co/blog/inci-lanza-30-guias-de-apoyo-educativo-para-estudiantes-ciegos-durante-la-pandemia-del-covid     http://inci.gov.co/index.php/blog/su-voz-hace-historia-en-los-65-anos-del-inci-celebre-con-nosotros</t>
  </si>
  <si>
    <t>2 campañas grandes del INCI, una sobre la agenda legislativa del año sobre discapacidad y la segunda sobre salud visual y el uso de bebidas tóxicas</t>
  </si>
  <si>
    <t>http://www.inci.gov.co/blog/en-que-va-la-legislacion-en-discapacidad-en-colombia       http://www.inci.gov.co/blog/inci-en-agenda-publica-5</t>
  </si>
  <si>
    <t>comunicación interna: Campaña Copasst y seguimiento a campañas de Covid 19 y a Accesibilidad universal.</t>
  </si>
  <si>
    <t>correo INCI Lista</t>
  </si>
  <si>
    <t>Aún no se terminan de adquirir los 30 títulos, de las editoriales a las cuales se envió oficio de solicitud,, una de éstas envió el título solicitad</t>
  </si>
  <si>
    <t>Se están realizando gestiones con la Cámara Colombiana del Libro, en coordinación con el Ministerio de Educación. Paralelamente, se seleccionaron varios títulos de un catálogo de la ONCE (Organización Nacional de Ciegos Españoles) para solicitarlos por medio de la OMPI (Organización Mundial de la Propiedad Intelectual).</t>
  </si>
  <si>
    <t>De los 20 títulos gestionados, una de las editoriales entregó un título, el cual, según la coordinadora de la imprenta, ya está en producción tinta - Braille</t>
  </si>
  <si>
    <r>
      <t xml:space="preserve">Se adjunta título.
</t>
    </r>
    <r>
      <rPr>
        <sz val="12"/>
        <color rgb="FFFF0000"/>
        <rFont val="Arial"/>
        <family val="2"/>
      </rPr>
      <t>PL:  Verificar correo enviado por imprenta</t>
    </r>
  </si>
  <si>
    <t>Esta acción no se ha podido realizar por el tema coyuntural actual.</t>
  </si>
  <si>
    <t xml:space="preserve">La dotación de material en físico se ha sustituido por 30 guías en formato digital, que abordan temáticas de física, química y matemáticas, desde cuarto grado de básica primaria, hasta grado undécimo, las cuales se han remitido a las 96 secretarías de educación.  </t>
  </si>
  <si>
    <t>Se evidencian en la página WEB del INCI.</t>
  </si>
  <si>
    <t>Se está consolidando una base de datos con alrededor de 663 instituciones educativas, de las cuales, ya se tienen los correos electrónicos para enviar vía e-mail los link de las 30 guías en formato digital accesible, como respuesta a la dotación de material en Tinta - Braille, que por efectos del Covid 19, no se pudo realizar este año.</t>
  </si>
  <si>
    <r>
      <t xml:space="preserve">Número de seguimientos </t>
    </r>
    <r>
      <rPr>
        <b/>
        <sz val="12"/>
        <color theme="1"/>
        <rFont val="Arial"/>
        <family val="2"/>
      </rPr>
      <t>semestrales</t>
    </r>
    <r>
      <rPr>
        <sz val="12"/>
        <color theme="1"/>
        <rFont val="Arial"/>
        <family val="2"/>
      </rPr>
      <t xml:space="preserve"> realizados al plan de distribución/Número de seguimientos del Plan de distribución planeados </t>
    </r>
  </si>
  <si>
    <t>No se ha iniciado ningún seguimiento en el presente año porque no se han entregado dotaciones de material.</t>
  </si>
  <si>
    <t>Se espera realizar seguimiento a las guías enviadas, en los próximos meses, para lo cual se requiere establecer un mecanismo que permita recoger la información solicitada.</t>
  </si>
  <si>
    <t>Se está diseñando una estrategia para hacer el correspondiente seguimiento a las 30 guías que se enviarán a las más de 600 instituciones educativas que atienden estudiantes con discapacidad visual..</t>
  </si>
  <si>
    <t>El 10 de Julio se llevó a cabo un taller multisensorial virtual denominado "Destino China" y se realizaron 5 talleres virtuales de capacitación con diferentes organizaciones</t>
  </si>
  <si>
    <t>Copia del taller "Destino China" se encuentra alojado en las redes sociales del INCI (Facebook); de los talleres de interacción se tienen listas de paerticipación, informes y formatos de satisfacción.</t>
  </si>
  <si>
    <t>El 12 de agosto se llevó a cabo un taller multisensorial virtual denominado "Destino jamaica" y se realizaron 3 talleres virtuales de capacitación con diferentes organizaciones</t>
  </si>
  <si>
    <t>Copia del taller "Destino Jamaica" se encuentra alojado en las redes sociales del INCI (Facebook); de los talleres de interacción se tienen listas de paerticipación, informes y formatos de satisfacción.</t>
  </si>
  <si>
    <t>Se llevaron a cabo 4 talleres: "lluvia y vafé"; Destinos "Egipto"; intaracción con funcionarios de la Gobernaciónd el Tolima: Dia internacionald el acceso a la información y lanzamiento de la Colección Ciencia Inclusiva.</t>
  </si>
  <si>
    <r>
      <t xml:space="preserve">Copia del taller "Destino Egipto" se encuentra alojado en las redes sociales del INCI (Facebook); de los talleres de interacción se tienen listas de paerticipación, informes y formatos de satisfacción.
</t>
    </r>
    <r>
      <rPr>
        <sz val="12"/>
        <color rgb="FFFF0000"/>
        <rFont val="Arial"/>
        <family val="2"/>
      </rPr>
      <t>PL: No se recibieron evidencias adjuntas</t>
    </r>
  </si>
  <si>
    <t>En el mes de julio se estructuraron y catalogaron 76 documentos.</t>
  </si>
  <si>
    <t xml:space="preserve">En el mes de agosto se estructuraron y catalogaron 77 documentos. </t>
  </si>
  <si>
    <t xml:space="preserve">En el mes de septiembre se estructuraron y catalogaron 73 documentos. </t>
  </si>
  <si>
    <r>
      <t xml:space="preserve">Los libros producidos por los contratistas y los funcionarios del Centro Cultural  en el mes de septiembre se encuentran en una carpeta en el computador de John Jairo Jimenez, supervisor de los contratos.
</t>
    </r>
    <r>
      <rPr>
        <sz val="12"/>
        <color rgb="FFFF0000"/>
        <rFont val="Arial"/>
        <family val="2"/>
      </rPr>
      <t>PL: No se recibieron evidencias adjuntas</t>
    </r>
  </si>
  <si>
    <t>El informe correspondiente al  servicio de la bilbioteca virtual para ciegos en el segundo trimestre, julio, agosto y septiembrte será entregado en el mes de septiembre</t>
  </si>
  <si>
    <t>El informe correspondiente al  servicio de la bilbioteca virtual para ciegos en el tercer trimestre, julio, agosto y septiembre fue elaborado por Luisa Moreno y enviado a la subdirección.</t>
  </si>
  <si>
    <r>
      <t xml:space="preserve">El documento fue enviado por correo electrónico insitutcional a la subdirección general
</t>
    </r>
    <r>
      <rPr>
        <sz val="12"/>
        <color rgb="FFFF0000"/>
        <rFont val="Arial"/>
        <family val="2"/>
      </rPr>
      <t>PL: No se recibieron evidencias adjuntas</t>
    </r>
  </si>
  <si>
    <t>El documento de la estrategia de promoción de la biblioteca virtual para ciegos fue diseñado y entregado a la Subdirección</t>
  </si>
  <si>
    <r>
      <t xml:space="preserve">El documento fue enviado por correo electrónico insitutcional a la subdirección general
</t>
    </r>
    <r>
      <rPr>
        <sz val="12"/>
        <color rgb="FFFF0000"/>
        <rFont val="Arial"/>
        <family val="2"/>
      </rPr>
      <t>PL: No se remitió evidencia delenvió del documento a la Subdirección general</t>
    </r>
  </si>
  <si>
    <t>Actividad cumplida</t>
  </si>
  <si>
    <t>Siguen programadas las 3 exposiciones temporales para 2020, en el mes de septiembre se presentará para su aprobación el cronograma de exposiciones temporales</t>
  </si>
  <si>
    <t>El cronograma de exposiciones temporales fue elaborado por la gestora cultural y enviado a la subdirección.</t>
  </si>
  <si>
    <r>
      <t xml:space="preserve">El cronograma de exposiciones temporales para 2020 fue enviado por correo electrónico insitutcional a la subdirección general
</t>
    </r>
    <r>
      <rPr>
        <sz val="12"/>
        <color rgb="FFFF0000"/>
        <rFont val="Arial"/>
        <family val="2"/>
      </rPr>
      <t xml:space="preserve">
PL: No se recibieron evidencias adjuntas</t>
    </r>
  </si>
  <si>
    <t>Su realización dependerá de las deciciones que tome el gobbierno y la dirección general del INCI para las activiades presenciales. Se está estudiando una alteernativa virtual  para las exposiciones temporales</t>
  </si>
  <si>
    <t xml:space="preserve">En septiembre no se realizaron exposiciones temporales </t>
  </si>
  <si>
    <t>La gestión de cinco espacios para la promoción de la cultura para personas con discapacidad visual  se iniciará en el mes de agosto y estará a cargo de la persona contratada para liderar la gestión cultural</t>
  </si>
  <si>
    <t>Se adelantó gestión con la editorial de la Universidad Nacional para la coedición de cuentos en formatos accesibles</t>
  </si>
  <si>
    <t xml:space="preserve">Se hizo gestión de espacios para promover acceso a la cultura de personas con discapacidad visdual con el Museo de arqueología y el Museo Nacional </t>
  </si>
  <si>
    <r>
      <t xml:space="preserve">Actas de reunión
</t>
    </r>
    <r>
      <rPr>
        <sz val="12"/>
        <color rgb="FFFF0000"/>
        <rFont val="Arial"/>
        <family val="2"/>
      </rPr>
      <t>PL: No se recibieron evidencias adjuntas</t>
    </r>
  </si>
  <si>
    <t>Adjunto listado de producción audiovisual septiembre 2020 documento Excel</t>
  </si>
  <si>
    <t>En cumplimiento del cronograma para la producción de contenidos audiovisuales se hizo entrega del tercer video de 4 de la caja de herramientas, una descarga de  La literatura en personas con discapacidad visual entrevista realizada por RTVC, Descarga entrevista City TV, The Last Of Us video juego para ciegos y el video informativo de Investigación  en el INCI.</t>
  </si>
  <si>
    <t>Adjunto listado de producción audiovisual julio 2020</t>
  </si>
  <si>
    <t>En cumplimiento del cronograma para la producción de contenidos audiovisuales se hizo entrega del cuarto y video y un extra de la caja de herramientas,</t>
  </si>
  <si>
    <t xml:space="preserve">Adjunto listado de producción audiovisual julio 2020 documento Excel </t>
  </si>
  <si>
    <t>Se crean tres videos tutoriales por solicitud del equipo de accesibilidad queda faltando 3 de google meet, un video de tres de  inclusión laboral y ciencia inclusión.</t>
  </si>
  <si>
    <t>El 6 de julio regresó Libreta de Apuntes, integrando a la contratista Maryury Gómez,  el miércoles 22 de julio regresó Balón Sonoro. Anexo parrilla de la emisora actualizada a fecha 31 de julio con los programas que se están emitiendo y sus respectivos horarios.</t>
  </si>
  <si>
    <t>El 5 de agosto se agrega un nuevo programa Acceso inclusivo, espacio creado por el equipo de Audiovisuales , el programa lo realiza Juan  Carlos Rodríguez y Nicolas Sanz, Entre amigas programa de mujeres se lanza  oficialmente el  12 de agosto al medio día, se asigna dos nuevos horarios a #ComandoINCI  los jueves a las 9 de la mañana y 6 de la tarde (se anexa pantallazo de parrilla de programación)</t>
  </si>
  <si>
    <t xml:space="preserve">Se reactiva el programa Especiales musicales, programa creado por Elibero Ruíz el 21 de septiembre </t>
  </si>
  <si>
    <t>Programas de 1 hora de emisión, incluye 2 eventos de conversatorios INCI y un Destinos China</t>
  </si>
  <si>
    <t xml:space="preserve">Adjunto  pantallazos del streaming con los programas subidos y programados </t>
  </si>
  <si>
    <t xml:space="preserve">Programas de 1 hora de emisión, incluye 3 eventos:  Arobell, Legislación discapacidad y conversatorio 6 08 2020,  </t>
  </si>
  <si>
    <t>Incluye dos eventos Conversatorios CONFANDI, evento día Internacional Accesibilidad, evento certificado discapacidad y Destinos Egipto</t>
  </si>
  <si>
    <t>Adjunto  pantallazos del streaming con los programas subidos y programados en el mes de septiembre</t>
  </si>
  <si>
    <t>Reporte del mes de junio con soportes de seguimiento de los productos entregados.</t>
  </si>
  <si>
    <t>Se envía solicitud para realizar el taller con los colaboradores y servidores de la entidad para realizar el 12 de agosto, en espera de aprobación de la misma</t>
  </si>
  <si>
    <t>En espera de confirmación fecha para realizar taller virtual con los colaboradores y servidores de la entidad</t>
  </si>
  <si>
    <t>El taller se realizará de forma virtual el próximo viernes 23 de octubre a las 10 y 30 de la mañana con los servidores del INCI</t>
  </si>
  <si>
    <t>A partir del 13 y hasta el 26 de julio, las instalaciones del INCI tuvieron cierre total, e cumplimiento de la cuarentena máxima de la localidad de Santa Fé, sin embargo, se dio cumplimiento a las atenciones virtuales. Adicionalmente los días en los que se asistió al INCI se enviaron los productos adquiridos por los clientes a través de Transportadoras</t>
  </si>
  <si>
    <t>* Informe mensual La Tienda INCI
* Documentos de recaudo SIIF Nación
* Planilla diaria de ventas - Julio 2020</t>
  </si>
  <si>
    <t>En el mes se atendieron 37 clientes (cotizaciones enviadas) de los cuales registraron 10 ventas .</t>
  </si>
  <si>
    <t>En el mes de septiembre de 2020  se atendieron 37 clientes de 43 cotizaciones emitidas</t>
  </si>
  <si>
    <t>INFORME MENSUAL UNIDADES PRODUCTIVAS_05102020
 (FORMATO INFORME MENSUAL SDT-120-FM-237)</t>
  </si>
  <si>
    <t>A partir del 13 y hasta el 26 de julio, las instalaciones del INCI tuvieron cierre total, e cumplimiento de la cuarentena máxima de la localidad de Santa Fé. En los días autorizados para la asistencia física al INCI, se procedió a continuar con la elaboración del material especialzado.</t>
  </si>
  <si>
    <t>Impresión de los siguientes títulos y materiales especializados para personas con discapacidd visual:
* Titulin Titulan 
* Lineamientos de investigación 2019
* Cuadernos para braille</t>
  </si>
  <si>
    <t xml:space="preserve">Se realizó producción de  268 unidades para clientes externos y 3321 unidades correspondientes a la programación a anual de producción. </t>
  </si>
  <si>
    <t xml:space="preserve">Se realizó producción de  1641 unidades para clientes externos y 200 unidades correspondientes a la programación a anual de producción. </t>
  </si>
  <si>
    <t>Al mes de junio de 2020, se avanzaron en las actividades programadas para el Plan de Mercadeo, tanto de La Tienda (66,67%), como de la Imprenta (72,89%)</t>
  </si>
  <si>
    <t>* Plan de Mercadeo
* Evidencias Plan de Mercadeo</t>
  </si>
  <si>
    <t>Se realizaron diversas actividades para cumplir con lo programado en el plan de mercadeo de las unidades productivas
Avance Imprenta: 75,67%
Avance Tienda: 72,78%</t>
  </si>
  <si>
    <t>CRONOGRAMA_PLAN_MERCADEO_UNIDADES_PRODUCTIVAS_02072020
Correos electrónicos, reuniones,radicados</t>
  </si>
  <si>
    <t>Se realizaron diversas actividades para cumplir con lo programado en el plan de mercadeo de las unidades productivas
Avance Imprenta: 85,53%
Avance Tienda: 76,67%</t>
  </si>
  <si>
    <t>CRONOGRAMA_PLAN_MERCADEO_UNIDADES_PRODUCTIVAS_05102020
Correos electrónicos, reuniones,radicados</t>
  </si>
  <si>
    <t>Inicio del proceso de capacitación para los registros virtuales del Plan de Mantenimiento en el nuevo software Ineditto</t>
  </si>
  <si>
    <t>* Formato de asistencia de capacitación</t>
  </si>
  <si>
    <t>se realizó mantenimiento correctivo a la máquina uvled y mantenimiento preventivo correctivo a la maquina ricoh c 7100</t>
  </si>
  <si>
    <r>
      <t xml:space="preserve">Facturas y soportes de laser depot y correos de mantenimiento Ricoh
</t>
    </r>
    <r>
      <rPr>
        <sz val="12"/>
        <color rgb="FFFF0000"/>
        <rFont val="Arial"/>
        <family val="2"/>
      </rPr>
      <t>Enviar correo para validar 35% (avance mensual de cinco %)</t>
    </r>
  </si>
  <si>
    <t>se realizó mantenimiento correctivo a la máquina uvled y mantenimiento preventivo correctivo a la maquina ricoh c 7100 y 8200S</t>
  </si>
  <si>
    <t xml:space="preserve">Facturas y soportes de laser depot y correos de mantenimiento Ricoh
</t>
  </si>
  <si>
    <t>Investigación en Desarrollo</t>
  </si>
  <si>
    <t>En conjunto con la facultad de educación de
 la Universidad de Antioquia se esta elaborandoo el anteproyecto para el desarrollo de la investigacion titulada“Aportes a la incidencia de la enseñanza - aprendizaje de áreas tiflológicas".
Así mismo se esta elaborando el contrato interadministrativo para la entrega de los recursos.</t>
  </si>
  <si>
    <t>Informe de estado de avance la investigación "Configuración de practicas cotidianas emprendidas por las pcdv y/o entorno cercano que permitan identificar las barreras y facilitadores para la inclusión social" .</t>
  </si>
  <si>
    <t>Informe de estado de avance  de la Investigación elaborado</t>
  </si>
  <si>
    <t>En desarrollo</t>
  </si>
  <si>
    <t>NA
PL:  Actividad modificada en reunión de seguimiento sept 2020</t>
  </si>
  <si>
    <t>Informe semestral</t>
  </si>
  <si>
    <t>Se entrega informe semestral de las acciones desarrolladas</t>
  </si>
  <si>
    <t>Revisar con el indicador y el repote</t>
  </si>
  <si>
    <t>Se brindo asesoria a 15 prouestas y / o
 proyectos de investigación</t>
  </si>
  <si>
    <t xml:space="preserve">Se dio el concepto sobre los lineamientos y el protocolo de la Ley 1996 de 2019 </t>
  </si>
  <si>
    <t>PL: Verificar  con Maria del Rosario porque la meta en SPI esta en numero de documentos (2) y aquí la tenemos por informes trimestrales, según los reportes ya tendriamos la meta al 100% aclarar para tener en cuenta.</t>
  </si>
  <si>
    <t>Revisar los proyectos que presento el director 
Audio descripción en camar de representantes</t>
  </si>
  <si>
    <r>
      <t>PL: Verificar  con Maria del Rosario porque la meta en SPI esta en numero de documentos (2) y aquí la tenemos por informes trimestrales, según los reportes ya tendriamos la meta al 100% aclarar para tener en cuenta.</t>
    </r>
    <r>
      <rPr>
        <b/>
        <sz val="12"/>
        <color rgb="FFFF0000"/>
        <rFont val="Arial"/>
        <family val="2"/>
      </rPr>
      <t xml:space="preserve"> </t>
    </r>
  </si>
  <si>
    <t>Se elaboro el concepto a los ajustes realizados al  "Protocolo De Consulta Y Democratico Para Facilitar El Diálogo Entre Las Organizaciones De Personas Con Discapacidad, Sus Representantes Y El Gobierno En Los Diferentes Niveles Territoriales"
.Que esta elaborando la Dirección para la Democracia, la Participación Ciudadana y la Acción Comunal del Grupo de Gestión en Discapacidad del Ministerio del Interior.</t>
  </si>
  <si>
    <r>
      <t xml:space="preserve">NA
</t>
    </r>
    <r>
      <rPr>
        <sz val="12"/>
        <color rgb="FFFF0000"/>
        <rFont val="Arial"/>
        <family val="2"/>
      </rPr>
      <t>PL:  Revisar cuando se cumple el ciclo de asesorias totalmente en SPI tenemos cero</t>
    </r>
    <r>
      <rPr>
        <sz val="12"/>
        <color theme="1"/>
        <rFont val="Arial"/>
        <family val="2"/>
      </rPr>
      <t xml:space="preserve">
</t>
    </r>
    <r>
      <rPr>
        <b/>
        <sz val="12"/>
        <color theme="1"/>
        <rFont val="Arial"/>
        <family val="2"/>
      </rPr>
      <t xml:space="preserve">
 ( El ciclo se cumple asi gestión, asesoria y finaliza con el seguimiento)</t>
    </r>
  </si>
  <si>
    <t>Se brindo asesoria a once(11)  organizaciones de personas con discapacidad visual de manera virtual en  la tematica de Economía Solidaria y Cultura organizacional.</t>
  </si>
  <si>
    <r>
      <t xml:space="preserve">NA
</t>
    </r>
    <r>
      <rPr>
        <sz val="12"/>
        <color rgb="FFFF0000"/>
        <rFont val="Arial"/>
        <family val="2"/>
      </rPr>
      <t>PL:  Revisar cuando se cumple el ciclo de asesorias totalmente en SPI tenemos cero</t>
    </r>
    <r>
      <rPr>
        <sz val="12"/>
        <color theme="1"/>
        <rFont val="Arial"/>
        <family val="2"/>
      </rPr>
      <t xml:space="preserve">
</t>
    </r>
    <r>
      <rPr>
        <b/>
        <sz val="12"/>
        <color theme="1"/>
        <rFont val="Arial"/>
        <family val="2"/>
      </rPr>
      <t xml:space="preserve">
 ( El ciclo se cumple asi: gestión, asesoria y finaliza con el seguimiento)</t>
    </r>
  </si>
  <si>
    <t>Se realizarron con el apoyo del profesional en arquitectura, el estudio de mercado, el estudio del sector, los estudios previos, los anexos: APU´s, Presupuesto estimado, Cantidades de obra, especificaciones técnicas, y se enviaron para revisión a la Oficina Jurídica.</t>
  </si>
  <si>
    <t>Correo envío 23 de julio de 2020 Estudios previos para revisión jurídica</t>
  </si>
  <si>
    <t>Se llevo acabo la publicación del proceso de contratación de obra No. 078-2020 el 13 de agosto de 2020, de acuerdo al cronograma del proceso se Publicará Acto Administrativo de adjudicación el 17 de septiembre de 2020.</t>
  </si>
  <si>
    <t>https://community.secop.gov.co/Public/Tendering/ContractNoticePhases/View?PPI=CO1.PPI.9850065&amp;isFromPublicArea=True&amp;isModal=False</t>
  </si>
  <si>
    <t>Se llevo acabo la adjudicación del contrato a la CONSTRUCTORA DARJA el día 24 de septiembre, se celebró acta de inicio de contrato en las instalaciones de la Entidad el 25 de  y se realizó reunión para aprobación de cronograma de obra el 30 de septiembe. De acuerdo al cronograma propuesto y aprobado el inicio de actividades de obra se realizaría el día 05 de octubre.</t>
  </si>
  <si>
    <t xml:space="preserve">Se anexa Contrato de Obra </t>
  </si>
  <si>
    <t>Se elaboró, Publicó Plan Insitucional de Archivos a Enero 31.
Inventarios docmentales elaborados y digitalizados se encuentra pendiente su publicacion.</t>
  </si>
  <si>
    <t xml:space="preserve">Se realiza seguimiento al Plan Institucional de Archivos.
</t>
  </si>
  <si>
    <t>Esta actividad está programada para ser ejecutada en el mes de diciembre de 2020.</t>
  </si>
  <si>
    <t>Reporte final recibido  en el mes de octubre (08/10) en informe final en acuerdo con el proceso de gestión humana por observaciones recibidas en los reportes de julio y agosto</t>
  </si>
  <si>
    <t xml:space="preserve"> Se realizan las siguientes actividades establecidas en el plan de trabajo de bienestar:
1. Divulgar el Programa Servimos en la Entidad: para este fin se realizarán y difundirán boletines e infografías dando a conocer algunos de los convenios que tiene el DAFP con diferentes entidades para promover el bienestar de los funcionarios públicos. En el mes de junio se socializó el convenio que el INCI estableció con Función Pública, con el fin de brindar asesoría técnica a otras entidades públicas. Así mismo, en el mes de julio se dio a conocer información sobre descuentos exclusivos para funcionarios públicos en materia de seguros.  
2. Capacitaciones, talleres virtuales, Infografías y/o boletines informativos que sirvan como preparación de nuestros prepensionados (MIPG). En esta ocasión se realizó un boletín informativo que incluyó temas como: tipos de prestaciones económicas, tipos de pensión y requisitos para adquirirla. 
3. Fechas especiales: el Director General otorgó el 26 de junio día de jornada laboral libre con el fin de conmemorar el día de la familia. Así mismo para celebrar el día del servidor público, se envió invitación para que todos los funcionarios de la entidad participaran en una charla motivacional con el conferencista Orlando Duque.
4. Feria virtual de educación superior y formación para el trabajo. Se realizó y publicó un blog en el que se divulgaba información acerca de beneficios como becas y descuentos especiales a los que los funcionarios podían acceder para iniciar o continuar estudios universitarios de pregrado, posgrado y educación no formal. 
5. Implementación de la medición de clima laboral. Con apoyo de la caja de compensación familiar Cafam se diseñó y aplicó un instrumento de medición que permitió conocer la percepción de los funcionarios en cuanto al ambiente organizacional.  </t>
  </si>
  <si>
    <t xml:space="preserve">archivos digitales en carpeta del Plan de Bienestar 2020.
ACTIVIDAD 1
• Boletín informativo Gestión Humana divulgado mediante correo electrónico el 03 de junio 2020 
• Infografía divulgada mediante correo electrónico el 28 de julio 2020
ACTIVIDAD 2
• Boletín informativo Gestión Humana divulgado mediante correo electrónico el 03 de junio 2020 
ACTIVIDAD 3
• Día de la familia - divulgado mediante correo electrónico emitido el 25 de junio de 2020.  
• Día del Servidor Público – divulgado mediante correo electrónico  el 30 de junio de 2020. 
ACTIVIDAD 4 
• Divulgado mediante correo electrónico emitido el 31 de julio de 2020.
• Capturas de pantalla de la información publicada en el sitio web. 
ACTIVIDAD 5
• Divulgado mediante correo electrónico emitido el 27 de julio de 2020.
• Listado de los funcionarios que resolvieron la encuesta que incluye número de radicación con el que se pueden visualizar las capturas de pantalla que realizo cada participante al finalizar el diligenciamiento. 
</t>
  </si>
  <si>
    <t xml:space="preserve">Se realizan las siguientes actividades establecidas en el plan de trabajo de bienestar:
1. Divulgar el Programa Servimos en la Entidad: para este fin se realizarán y difundirán boletines e infografías dando a conocer algunos de los convenios que tiene el DAFP con diferentes entidades para promover el bienestar de los funcionarios públicos. En esta ocasión se dieron a conocer los descuentos exclusivos a los que tienen acceso los servidores públicos en el Centro Medico y Dermatológico Federico Lleras Acosta.  </t>
  </si>
  <si>
    <t>Archivos digitales en carpeta del Programa de Bienestar 2020:
ACTIVIDAD 1
• Infografía divulgada mediante correo electrónico el 20 de agosto 2020</t>
  </si>
  <si>
    <t>Archivos digitales en carpeta del Programa de Bienestar 2020:
ACTIVIDAD 1
• Presentación divulgada mediante correo electrónico emitido el 29 de septiembre 2020
ACTIVIDAD 2
• Infografía divulgada mediante correo electrónico emitido el 22 de septiembre 2020
ACTIVIDAD 3
• Videos divulgados mediante correo electrónico emitido el 29 de septiembre 2020
ACTIVIDAD 4
• Infografía divulgada mediante correo electrónico emitido el 29 de septiembre de 2020
ACTIVIDAD 5
• Cápsulas informativas divulgadas mediante correos electrónicos emitidos el 08 y el 16 de septiembre de 2020.</t>
  </si>
  <si>
    <t>Se elabora informe de seguimiento del plan anual de vacantes y plan de previsión  de Recursos Humanos correspondiente al primer semestre de .2020</t>
  </si>
  <si>
    <t>Dicho informe reposa en la carpeta virtual del área de Gestión Humana, en la subcarpeta Planes GH.
PL:  No se recibio evidencia del seguimiento</t>
  </si>
  <si>
    <t>Se realizan las siguientes actividades establecidas en el plan de trabajo de PIC:
1. Se lleva a cabo capacitación acerca de los lineamientos básicos que se deben tener en cuenta  para crear proyectos de aprendizaje basados en la Gestión Del Conocimiento.
2. Algunos funcionarios del área de Unidades productivas – Subdirección Técnica, participaron en una capacitación virtual cuyo objetivo principal era asesorar a la entidad en la implementación de medios de pago digitales. 
3. Algunos funcionarios del área de Unidades productivas – Subdirección Técnica, participaron en una capacitación virtual cuyo objetivo principal era la asesoría en consecución de clientes potenciales para la tienda e imprenta y apertura de nuevos negocios.
4. La funcionaria encargada de llevar a cabo los procesos de Control Interno Disciplinario asistió a la capacitación virtual (Segundo Encuentro de Diálogos en Derecho Disciplinario).</t>
  </si>
  <si>
    <t xml:space="preserve">Archivos digitales en carpeta del Plan Institucional de Capacitacion 2020.
ACTIVIDAD 1
• Listados de asistencia
• Material de apoyo utilizado (presentación PDF)
ACTIVIDAD 2
• Informe de asistencia (taller virtual de medios de pago digitales) 
• Formato evaluación del aprendizaje individual de cada uno de los asistentes 
ACTIVIDAD 3
• Informe de asistencia (taller virtual de (consecución de nuevos clientes en internet) 
• Formato evaluación del aprendizaje individual de cada uno de los asistentes
ACTIVIDAD 4 
• Certificado de asistencia al curso mencionado.
</t>
  </si>
  <si>
    <t>Se realizan las siguientes actividades establecidas en el Plan Institucional de Capacitacion.
1. Formación de líderes. Para esta actividad en convenio con la caja de compensación Cafam se realizó un taller de liderazgo positivo dirigido a los Directivos,  Coordinadores y Jefes de área.
2. Capacitación en contratación pública. Los funcionarios de la OAJ realizaron video conferencia en la que expusieron conceptos básicos de la temática mencionada</t>
  </si>
  <si>
    <t>Archivos digitales en carpeta del Plan Institucional de Capacitacion 2020:
ACTIVIDAD 1
• Listados de asistencia plataforma Teams 
ACTIVIDAD 2
• Listados de asistencia plataforma Teams 
• Material de apoyo utilizado (presentación PDF)</t>
  </si>
  <si>
    <t>Se realizan las siguientes actividades establecidas en el plan de trabajo del Plan Institucional de Capacitacion:
1. Capacitación en elaboración de estudios previos para la contratación pública. Los funcionarios de la OAJ realizaron video conferencia en la que expusieron conceptos básicos de la temática mencionada.</t>
  </si>
  <si>
    <t>Archivos digitales en carpeta del Plan Institucional de Capacitacion 2020:
ACTIVIDAD 1
• Listados de asistencia plataforma Teams 
• Material de apoyo utilizado (presentación PDF)</t>
  </si>
  <si>
    <t>ACTIVIDAD 1: 21 personas 
ACTIVIDAD 2: 3 personas 
ACTIVIDAD 3: 3 personas 
ACTIVIDAD 4: 1 persona 
TOTAL: 28 personas</t>
  </si>
  <si>
    <t xml:space="preserve">• Listados de asistencia
• Informe de asistencia a taller virtual  </t>
  </si>
  <si>
    <t xml:space="preserve">ACTIVIDAD 1: 12 personas
ACTIVIDAD 2: 51 personas </t>
  </si>
  <si>
    <t xml:space="preserve">• Listados de asistencia plataforma Teams </t>
  </si>
  <si>
    <t>ACTIVIDAD 1: 57 personas</t>
  </si>
  <si>
    <t>Se realizan las siguientes actividades establecidas en el plan de trabajo del Sistema:                                                 1 Comunicar la política de SST a todos los integrantes del COPASST o al Vigía de SST y conservar los registros correspondientes.                                                                   2 Adelantar la documentaciòn que establece el Decreto 1072:2015 en materia de SST.                                             3  Definir criterios de SST para la evaluación y selección de proveedores y contratistas.                                                     4 Elaborar y mantener actualizado un registro estadístico incidentes y accidentes de trabajo de los contratistas, subcontratista, trabajadores cooperados y en misión.                                                                              5 Caracterizar los incidentes y accidentes de trabajo de los contratistas, subcontratista, trabajadores cooperados y en misión.                                                                                6 Diseño del programa de pausas activas.                                         7  Elaborar matrìz de elementos de protecciòn personal teniendo en cuenta COVID-19.                                                            8 Elaborar Matriz de comunicaciones                                                   9 Inspecciòn de camillas de seguridad y extintores                     10 Definir y aplicar mecanismos para promover el desarrollo del SG-SST por parte delos contratistas y /o subcontratistas de la organización, y/o vincular contratistas y /o  subcontratistas que hayan desarrollado el SG-SST (Capacitaciòn a supervisores de contrato por parte de la ARL sobre contratistas y subcontratistas del SG-SST
11 Programa de entorno laboral saludable de la Entidad                 12 Capsulas sobre  ergonomìa  en casa                               13 Capacitaciòn en ergonomìa / riesgo biomecànico                      14 Capacitaciòn que incluya medidas generales de prevenciòn del COVID-19 (lavado de manos , distanciamiento social y uso de tapabocas)                                  15 Capacitación sobre medidas de prevención para uso de transporte público y privado                                                          16 Capacitación sobre medidas de prevención de adulto mayor                                                                                                 17 Divulgaciòn del protocolo de bioseguridad adoptado por la Entidad                                                                                                 18 Capacitaciòn en medidas locativas, limpieza y desinfecciòn segùn los lineamientos decreto 666 del 24 de abril del 2020</t>
  </si>
  <si>
    <t xml:space="preserve">Archivos digitales en carpeta del SG-SST;                                                                1 Resolucion por la cual se adopta la politica, acta de reuniòn copasst                                                                                                                                      2 Procedimiento de reporte e investigaciòn de accidente de trabajo, procedimiento y formato de acoso sexual laboral, documentos correspondientes al protocolo de bioseguridad de la Entidad                                                                              3 Procedimiento para rendiciòn de cuentas 4 Memorando de informe de gestiòn de actividades 2019, Diseño de indicadores de gestiòn                                                                                                                                      4 Registro estadìstico en excel de incidentes y accidentes de trabajo 5 Caracterizaciòn en excel de los incidentes y accidentes detrabajo 6 Programa de pausas activas de la Entidad                                                        7 Matriz en excel de EPP's, teniendo en cuenta pandemia por COVID                               8 Matriz en excel de comunicaciones de la Entidad                                                 9 Soporte de inspecciones                                                                               10 Convocatoria de capacitaciòn realizada a los supervisores de contrato por parte de la ARL                                                                                  11 Diseño del programa entorno laboral saludable                                             12 Incilistas sobre ergonomìa y pausas activas en casa                             13 Soportes de convocatoria de la capacitaciòn virtual por teams                14 Soportes de convocatoria de la capacitaciòn virtual por teams y PPT                                                                                                                15 Soportes de convocatoria de la capacitaciòn virtual por teams y PPT                                                                                                              16 Soportes de convocatoria de la capacitaciòn virtual por teams y PPT                                                                                                                           17 Soportes de convocatoria de la capacitaciòn virtual por teams y PPT 
18 Soportes de convocatoria de la capacitaciòn virtual por teams y PPT   
</t>
  </si>
  <si>
    <t>Se realizan las siguientes actividades establecidas en el plan de trabajo del Sistema:                                                              1 Adelantar la documentaciòn que establece el Decreto 1072:2015 en materia de SST                                                             2 Implementar inspecciones preoperacionales para las herramientas y cumplir con el programa de inspecciones del SG-SST                                                                                        3 Capacitaciòn en hàbitos de vida saludable                                     4 Capacitaciòn riesgo psicosocial en casa</t>
  </si>
  <si>
    <t xml:space="preserve">Archivos digitales en carpeta del SG-SST;                                                              1 Actualizaciòn del manual de supervisiòn y contrataciòn de proveedores y contratistas, documentos correspondientes al protocolo de bioseguridad de la Entidad                                                            3 Soportes de convocatoria de la capacitaciòn virtual por teams                                   4 Soportes de convocatoria de la capacitaciòn virtual por teams  </t>
  </si>
  <si>
    <t xml:space="preserve">Evidencias digitales en carpeta correspondiente al SG-SST </t>
  </si>
  <si>
    <t>Actividad Finalizada</t>
  </si>
  <si>
    <t>Se realiza seguimiento al plan con corte a septiembre de 2020</t>
  </si>
  <si>
    <t>Se realizaron las actividades programadas en el Plan de Auditoría, así: Seguimiento al Plan de Mejoramiento contraloría, segumiento a las medidas de austeridad en el gasto segundo trimestre 2020, Informe de seguimiento a las PQRS primer semestre de 2020, Informe de Evaluación del SCI (antes pormenorizado) primer semestre 2020. Se presenta informe final de seguimiento a la Contratación en el marco de la emergencia sanitaria. Se realizaron igualmente 3 comités de coordinación de control interno no programados.</t>
  </si>
  <si>
    <t>Los informe se encuentran publicados en la página web/transparencia/reportes control interno. Las actas del comité se remitieron a los miembros del CICCI</t>
  </si>
  <si>
    <t>Se ejecutan las actividades previstas en el Plan Anual de Auditoría, así: Ejecución Auditoria Centro Cultural, en proceso (70%). Seguimiento Planes de Mejoramiento por proceso PUMI. Seguimiento Riesgos de gestión de los procesos. Fomento Cultura del Control, en proceso (80%).</t>
  </si>
  <si>
    <t>Se adjunta como evidencia de la Auditoría al Centro Cultural Memorando de inicio de la auditoría, plan de trabajo y acta de apetura. Los papeles de trabajo, listas de chequeo de la auditoría se encuentran en poder el auditor. El seguimiento al PUMI se publica en la página web. El Informe de Seguimiento a riesgos se publica en la página web una vez los responsables den respuesta al Informe Preliminar, el cual fue remitido a Planeación. Las acciones de fomento de la cultura del control se remitieron al correo electrónico de Planeación y Martha Gomez.</t>
  </si>
  <si>
    <t>Durante el mes de septiembre se realizaron las actividades previstas en el plan, así: Informe Final Auditoría Centro Cultural. Informe de Seguimiento al Plan anticorrupción y mapa de riesgos de corrupción. Certificación del cumplimiento de la actualizacion de la información litigiosa en el EKOGUI. Arqueo de Caja Menor. Informe Final Evaluación a la Gestión de riesgos. Se realizaron 3 sesiones del Comité Institucional de Coordinación de Control Interno en septiembre 10, 16 y 17. Dado que ya se cumplió la meta, no se contabilizan.</t>
  </si>
  <si>
    <t>Los informes se encuentran publicados en la página web/transparencia/Control/Reportes control interno y fueron remitidos igualmente al JOAP en su momento, al igual que las actas del CICCI.</t>
  </si>
  <si>
    <t>El 07 de julio de 2020 se en envía el reporte de junio  con radicado 20201020014241 al subcomité de defensa sectorial del MIN</t>
  </si>
  <si>
    <t xml:space="preserve">ORFEO RADICADO 20201020014241  DEL 07 DE JULIO DE 2020 </t>
  </si>
  <si>
    <t>El 03 deagosto de 2020 se en envía el reporte de junio  con radicado 20201020016111 al subcomité de defensa sectorial del MIN</t>
  </si>
  <si>
    <t xml:space="preserve">ORFEO RADICADO 20201020016111  DEL 03 DE agosto DE 2020 </t>
  </si>
  <si>
    <t xml:space="preserve">Realizar segumientos bimestrales al Plan Anual de Adquisiciones </t>
  </si>
  <si>
    <t>Número de segumientos bimestrales al Plan Anual de Adquisiciones realizados/ Número de seguimientos planeados</t>
  </si>
  <si>
    <t>Se realizó reunión con el equipo Directivo.</t>
  </si>
  <si>
    <t>Reunión realiaza bajo el liderazgo del Jefe Oficina Asesora de Planeación</t>
  </si>
  <si>
    <t>Se realiza reunión para revisar recaudo</t>
  </si>
  <si>
    <t>Actas seguimiento presupuesto carpeta evidencias proceso Direccioinamiento Estratégico</t>
  </si>
  <si>
    <t>Se realizan 02 reuniones de seguimiento al Plan Anual de Adquisiciones  (7 de septiembre y 28 de septiembre)</t>
  </si>
  <si>
    <t>Se realizó seguimiento  del segundo trimestre al Plan de acción</t>
  </si>
  <si>
    <t>El  seguimiento se realizará una vez finalizado el mes de septiembre</t>
  </si>
  <si>
    <t>Se realiza seguimiento al tercer trimestre a las actividades del Plan de acción anual y se publica en la pagina web de la entidad</t>
  </si>
  <si>
    <t>Se realizó el 14 de julio  de 2002 reunión interna de jurídica y se establecio calendario para la liquidación de comodatos de Sandra Cortes. El 15, 16, 21 y 27 de julio de 2020 se llevó a cabo reunion con la supervisora Sandra Cortes - depuracion y análisis de comodatos.</t>
  </si>
  <si>
    <r>
      <t xml:space="preserve">Correo electrónico remitido por apoyo jurídica.
</t>
    </r>
    <r>
      <rPr>
        <sz val="12"/>
        <color rgb="FFFF0000"/>
        <rFont val="Arial"/>
        <family val="2"/>
      </rPr>
      <t>PL:  Se requiere evidenciar  el cronograma que contena la totalidad de los  18 comodatos, por favor recordar que el indicador corresponde al producto cronograma para el saneamiento de los 18 comodatos.</t>
    </r>
  </si>
  <si>
    <t xml:space="preserve">Se relaizó actas de reuniones llevadas acabo y segestiono  los oficios para remitir a cada entidad solicitando devilucioen de lso elementos dados  en comoidato </t>
  </si>
  <si>
    <t xml:space="preserve">Correo electrónico remitido por apoyo juridiva </t>
  </si>
  <si>
    <t xml:space="preserve">se realizaron  el 90%  de las actividades programadas en el cronograma de comodatos a cargo de Sandra Cortes </t>
  </si>
  <si>
    <t>PL:  Se requiere conocer el cronograma y validar su ejecución para otorgar el avance no se recibieron evidencias por parte del proceso.   
Se envio correo del 3 de septiembre</t>
  </si>
  <si>
    <t xml:space="preserve">se realizo el 90% el cronograma del mes de julio </t>
  </si>
  <si>
    <t>En revisión final por parte de la OAJ, para posterior publicación en el link de transparencia del INCI</t>
  </si>
  <si>
    <t>Correo electrónico remitido al Jefe de la Oficina Jurídica, para visto bueno final</t>
  </si>
  <si>
    <t xml:space="preserve">Tarea culminada, ya se enceuntra publicado </t>
  </si>
  <si>
    <t>Correo electrónico remitido  y pagina institucional</t>
  </si>
  <si>
    <t xml:space="preserve">Se programan y establecen fechas (mes de agosto y septiembre) con el Grupo de Gestión Humana para la capacitaciones que se brindaran a los referentes técnicos y supervisores de contratos, con respecto a las obligaciones de supervisión en las diferentes etapas contractuales  </t>
  </si>
  <si>
    <t>Respuesta remitida por parte de la OAJ a la Grupo de Gestión Humana</t>
  </si>
  <si>
    <t>Programada  para el 11 d septiembre de 2020</t>
  </si>
  <si>
    <t>Mediante Resolución No 20201020000553 del 29 de mayo de 2020 se aprobó Política de Prevención del Daño Antijuridico 2020-2021, sin seguimiento en el mes de julio ya que se debe realizar hasta el mes de agosto.</t>
  </si>
  <si>
    <t xml:space="preserve">sin segumento den el mes de julio </t>
  </si>
  <si>
    <t xml:space="preserve">pendiente por relaizar comité de conculiacion primera sesion del mes de septiembre </t>
  </si>
  <si>
    <t xml:space="preserve">En el plan de acción para el proceso de servicio al ciudadano  se tenía la actividad:  "Elaborar la Política de servicio al ciudadano", la cual fue elaborada  y  publicada en el mes de junio , esta se encuentra en la pagina web del INCI </t>
  </si>
  <si>
    <t>Actividad finalizada en el mes de julio.</t>
  </si>
  <si>
    <t xml:space="preserve">
Número de seguimientos cuatrimestrales realizados / Número de seguimientos cuatrimestrales planeados</t>
  </si>
  <si>
    <t>El seguimiento se realizará en el mes de agosto.</t>
  </si>
  <si>
    <t>Se realiza seguimiento y se publica en la pagina web</t>
  </si>
  <si>
    <t xml:space="preserve">http://www.inci.gov.co/transparencia/61-politicas-y-lineamientos-2020
</t>
  </si>
  <si>
    <t>No aplica para este mes seguimientos cuatrimestrales</t>
  </si>
  <si>
    <t>Cronograma en ejecución, se realizó verificación de los procesos de Juridica, Contractual, Administrativo y financiero y areas misionales</t>
  </si>
  <si>
    <t>Se adjunta cronograma de seguimiento SIG</t>
  </si>
  <si>
    <t>Cronograma en ejecución</t>
  </si>
  <si>
    <t xml:space="preserve">Se adjunta cronograma de seguimiento SIG , carpeta evidencias en Onedrive </t>
  </si>
  <si>
    <t>Ámbitos Arquitectura, Operación y Soporte de Servicios Tecnológicos
Se recibio correo  MEN Tecnologias para asistencia tecnica temas de gobierno Digital 
SGD ORFEO continua en ejecución Contrato 036 Camilo Pintor
Envio documentos soporte proceso contractual a OA Jurídica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037-2020 Pablo Villate (Web y Apl misional), y 035-2020 David Bello (Biblioteca, INCI Radio, Revista y sus app).
Se participa mesa sectorial estadistica información estadística 
Se mantiene el soporte a las plataformas de aprendizaje virtual moodle, mejoras al aplicativo de asistencia técnica. Adicional con la migración de los servicios.
ANS en contratos conectividad  049 y Hosting 057 
Seguridad acceso e inclusión contenidos Pagina web, compartida Comunicaciones e I&amp;T 
Ámbitos Planeación y Gobierno, Diseño, Análisis y aprovechamiento, Calidad y Seguridad de los Componentes de Información
Socialización prevención de ingreso de correos malware y pishing
Uso formato usuarios asignación de permisos y uso de los sistemas de información 
Actualizacion seccion transparencia portal web
Correo soporte@inci.gov.co canaliza las solicitudes asistencia tecnica</t>
  </si>
  <si>
    <t xml:space="preserve">Ámbitos Arquitectura, Operación y Soporte de Servicios Tecnológicos:correo del 13/07/2020 megomez@mineducacion.gov.co. Procrso contractual   del aplicativo Palabras y Cuentas en OAJ.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relixada desde equipo HCastillo. Supervisión Contratos  037 Pablo Villate y 035 David Bello. Reunión 23/07/2020  mesa sectorial estadistica.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Correo Incilista 17/07/2020 malware y pishing. Formato Usuarios Sistemas equipo planeación. Seccion transparencia portal web. Correo soporte@inci.gov.co solicitudes asistencia tecnica
</t>
  </si>
  <si>
    <t>Ámbitos Arquitectura, Operación y Soporte de Servicios Tecnológicos
Se recibieron 6 correos  reuniones MEN Tecnologias temas de gobierno Digital 
SGD ORFEO continua en ejecución Contrato 036 Camilo Pintor
Adjudicación  proceso contractual renovacion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 Pablo Villate (Web y Apl misional), y 035- David Bello (Biblioteca, INCI Radio, Revista y sus app).
Se participa mesa sectorial estadistica información estadística 
Se realizó soporte a las plataformas de aprendizaje virtual moodle, mejoras al aplicativo de asistencia técnica. 
Se coontinuan ANS en contratos conectividad  049 y Hosting 057 
Continua seguridad acceso e inclusión contenidos Pagina web, compartida Comunicaciones e I&amp;T 
Ámbitos Planeación y Gobierno, Diseño, Análisis y aprovechamiento, Calidad y Seguridad de los Componentes de Información
Se utiliza formato usuarios asignación de permisos y uso de los sistemas de información 
Actualizacion seccion transparencia portal web
Correo soporte@inci.gov.co canaliza las solicitudes asistencia tecnica</t>
  </si>
  <si>
    <t>Ámbitos Arquitectura, Operación y Soporte de Servicios Tecnológicos: Reuniones MEN del 31 julio, 14, 19, 26 deAgosto megomez@mineducacion.gov.co. Contrato 074 INMOTICA aplicativo Palabras y Cuentas.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relixada desde equipo HCastillo. Supervisión Contratos  037 Pablo Villate y 035 David Bello. Reunión citada  28 Agosto  mesa sectorial estadistica.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Formato Usuarios Sistemas equipo planeación. Seccion transparencia portal web. Correo soporte@inci.gov.co solicitudes asistencia tecnica</t>
  </si>
  <si>
    <t>Se relacionan las acciones en el documento Seguimiento III semestre Plan Estrategico Tecnologias Información 2020</t>
  </si>
  <si>
    <t>Avance contratos apoyo gestión documental
Continuidad digitalización documentos consulta secciomales y expedientes en ORFEO
Avance desarrollo mejoras ORFEO 
Capacidad de almacenamiento docs electronicos</t>
  </si>
  <si>
    <t>Supervisión Contratos 014 Fanny Quiroga y 026 Felipe Parada. Nominas digitalizadas Secc. Bogotá. Seguimiento contrato 036 Camilo Pintor, consulta almacenamiento Hosting</t>
  </si>
  <si>
    <t xml:space="preserve">Avance contratos apoyo gestión documental
Continuidad digitalización documentos consulta secciomales y expedientes en ORFEO
Avance desarrollo mejoras ORFEO </t>
  </si>
  <si>
    <t>Supervisión Contratos 014 Fanny Quiroga y 026 Felipe Parada. Nominas digitalizadas Secc. Bogotá.
Seguimiento contrato 036 Camilo Pintor.</t>
  </si>
  <si>
    <t>Se relacionan las acciones en el documento Seguimiento III semestre Plan Preservación Digital  2020</t>
  </si>
  <si>
    <t>Se adjudicaron los contratos 
062 adquisisicón licencias firewall
070 mantenimiento IPV6
Se realiza seguimiento y supervision a los contratos
015 Software House  (web SAFI).
036 Camilo Pintor (SGD Orfeo),
037 Pablo Villate (Web y Apl misional), 
035 David Bello (Biblioteca, INCI Radio, Revista y sus app)
049 IFX Networks Conectividad
057 IFX Networks Hosting</t>
  </si>
  <si>
    <t>Carpetas de los contratos 
062 COINSA adquisisicón licencias firewall
070 REAL TIME mantenimiento IPV6
Informes supervision y actas de pago contratos
015 Software House  (web SAFI).
036 Camilo Pintor (SGD Orfeo),
037 Pablo Villate (Web y Apl misional), 
035 David Bello (Biblioteca, INCI Radio, Revista y sus app)
049 IFX Networks Conectividad
057 IFX Networks Hosting</t>
  </si>
  <si>
    <t>Se realiza seguimiento y supervision a los contratos:
015 Soporte aplicación Web SAFI).
036 Soporte SGD Orfeo),
037 Soporte Pagina Web y Aplcativo misional, 
035 Soporte Biblioteca, INCI Radio, Revista Incidigital y sus app)
049 IFX Networks Conectividad
057 IFX Networks Hosting
062 Adquisisicón licencias firewall
070 Soporte IPV6
Seguimiento a Riesgos de Corrupción del proceso I&amp;T</t>
  </si>
  <si>
    <t>Informes supervision y actas de pago contratos
015 Software House  (web SAFI).
036 Camilo Pintor (SGD Orfeo),
037 Pablo Villate (Web y Apl misional), 
035 David Bello (Biblioteca, INCI Radio, Revista y sus app)
049 IFX Networks Conectividad
057 IFX Networks Hosting
062 COINSA adquisisicón licencias firewall
070 REAL TIME soporte IPV6
Publicacion documento en la pagina web:
http://www.inci.gov.co/transparencia/61-politicas-y-lineamientos-2020</t>
  </si>
  <si>
    <t>Se relacionan las acciones en el documento Seguimiento III semestre Plan de Seguridad y Privacidad de la Información  2020</t>
  </si>
  <si>
    <t>Se adjudicaron e iniciaron ejecución los contratos
069 mantenimiento telefonía IP 
066 Mantenimiento de redes WI-FI AP, Switch Core y Borde, unidades controladoras 
064 Soporte Directorio Activo
063 Soporte Firewall
Se relizó nuevo evento para  mmto Servidor ServerCenter Máquinas Virtuales (MV), salio desierto.</t>
  </si>
  <si>
    <t>Carpetas e informes de supervisión y actas de pago de los contratos
069 INSERTEl mantenimiento telefonía IP
066 INFOTECH Mantenimiento de redes WI-FI AP, Switch Core y Borde, unidades controladoras
064 MCE NET SOLUTIONS Soporte Directorio Activo
063 COINSA Soporte Firewall</t>
  </si>
  <si>
    <t>Se realiza seguimiento y supervisión contratos
069 mantenimiento telefonía IP 
066 Mantenimiento de redes WI-FI AP, Switch Core y Borde, unidades controladoras 
064 Soporte Directorio Activo
063 Soporte Firewall
Se adjudicó e inició ejecución contrato
073 Mantenimiento Servidor ServerCenter Máquinas Virtuales (MV).</t>
  </si>
  <si>
    <t>Carpetas e informes de supervisión y actas de pago de los contratos
069 INSERTEl Mantenimiento telefonía IP
066 INFOTECH Mantenimiento de redes WI-FI AP, Switch Core y Borde, unidades controladoras
064 MCE NET SOLUTIONS Soporte Directorio Activo
063 COINSA Soporte Firewall
073 COINSA Mantenimiento MV</t>
  </si>
  <si>
    <t xml:space="preserve">Se relacionan las acciones en el documento Seguimiento III semestre Plan de mantenimiento de tecnologías de la Información </t>
  </si>
  <si>
    <t>Se actualizó el documento "MSPI Revisión Autodiagnostico" que se tiene referenciado por MINTIC.
Se adelantó el formato "Verificación Cumplimiento Requisitos MSPI" para la asistencia técnica del MEN.</t>
  </si>
  <si>
    <t>Archivos con los documentos:
MSPI Revisión Autodiagnostico en equipo computo planeacion y csupanteve.
Verificación Cumplimiento Requisitos MSPI enviado al MEN correo del 21/07/2020</t>
  </si>
  <si>
    <t>Reunión MEN asistencia Tecnica Requisitos Básicos del MSPI, incluyendo documentos</t>
  </si>
  <si>
    <t>Reunión del 14/08/2020 MEN y Archivos en el Share Point</t>
  </si>
  <si>
    <t>Con las sesiones realizadas  en la mesa de transformación técnica sectiral del MEN, se tienen los formatos y un estandar para iniciar con el proceso  de actualización del MSPI</t>
  </si>
  <si>
    <t>* Correos citación a reuniones desde MEN 9,16,18,23 y 25 Septiembre
* Correos con los procesos de autodiagnóstico y evaluación de furag MSPI
* One drive con los formatos recibidos MEN</t>
  </si>
  <si>
    <t>Se realizó seguiminto a las acciones contempladas en el Mapa de Riesgos del Proceso Informatica y Tecnologia</t>
  </si>
  <si>
    <t>Se realizó seguimiento al Plan II Cuatrimestre y se envió para publicación en pagina web el 31/08/2020</t>
  </si>
  <si>
    <t>Se publica el documento en la pagina web:
http://www.inci.gov.co/transparencia/61-politicas-y-lineamientos-2020</t>
  </si>
  <si>
    <t>Se realizó seguiminto a las acciones contempladas en el Plan tratamiento riesgos, ajuste al Mapa de Riesgos corrupción del Proceso Informatica y Tecnologia</t>
  </si>
  <si>
    <t>Se cuenta con propuesta modificaciones a la propuesta de la Politica de seguridad y privacidad de la información.</t>
  </si>
  <si>
    <r>
      <t xml:space="preserve">Se encuentran en el equipo de computo Jefe OA Planeación.
</t>
    </r>
    <r>
      <rPr>
        <sz val="12"/>
        <color rgb="FFFF0000"/>
        <rFont val="Arial"/>
        <family val="2"/>
      </rPr>
      <t xml:space="preserve">
PL: }EL Proceso reporta avance del 70% en el mes de  julio,  recordar que el avance del indicador esta registrado en un producto que corresponde a la Politica por lo que en este consolidado se mantiene en 0,5  con la entrega del borrador en el mes de marzo</t>
    </r>
    <r>
      <rPr>
        <sz val="12"/>
        <color theme="1"/>
        <rFont val="Arial"/>
        <family val="2"/>
      </rPr>
      <t xml:space="preserve">
</t>
    </r>
  </si>
  <si>
    <t xml:space="preserve">Se revisa la pertinencia de expedición acto administartivo que modifique el contenido total o solo presente los ajustes pertinentes </t>
  </si>
  <si>
    <r>
      <t xml:space="preserve">Se encuentran en el equipo de computo Jefe OA Planeación.
Documento en espera de cambios, actualizacion ,  para la nueva resoluicion de Politica de Seguridad y Privacidad de la informacion y   su publicacion.
</t>
    </r>
    <r>
      <rPr>
        <sz val="12"/>
        <color rgb="FFFF0000"/>
        <rFont val="Arial"/>
        <family val="2"/>
      </rPr>
      <t xml:space="preserve">
PL: }EL Proceso reporta avance del 70% en el mes de agosto,  recordar que el avance del indicador esta registrado en un producto que corresponde a la Politica por lo que en este consolidado se mantiene en 0,5  con la entrega del borrador en el mes de marzo
</t>
    </r>
    <r>
      <rPr>
        <sz val="12"/>
        <color theme="1"/>
        <rFont val="Arial"/>
        <family val="2"/>
      </rPr>
      <t xml:space="preserve">
</t>
    </r>
  </si>
  <si>
    <t>No se avanzo en acciones</t>
  </si>
  <si>
    <t xml:space="preserve">Se encuentran en el equipo de computo Jefe OA Planeación.
PL: }EL Proceso reporta avance del 70% en el mes de agosto,  recordar que el avance del indicador esta registrado en un producto que corresponde a la Politica por lo que en este consolidado se mantiene en 0,5  con la entrega del borrador en el mes de marzo
</t>
  </si>
  <si>
    <t>Se realizo gestión de solicitudes vía correo electrónico.</t>
  </si>
  <si>
    <t>PL: Verificar  las evidencias de la conciliación no se enviaron adjunto para validar el avance por lo tanto no procede.</t>
  </si>
  <si>
    <t>Se solicitó a la oficina de planeación apoyo con la implementación de un procedimiento para la gestión de incapacidades en la Entidad, el 17 de agosto se envía correo con lista de actividades que se realizan en las areas de gestión humana y financiera.</t>
  </si>
  <si>
    <t>Informe de Actividades de conciliación de incapacidades con seguimiento realizado a Terces trimestre</t>
  </si>
  <si>
    <t xml:space="preserve">se anexa Informe de Actividades </t>
  </si>
  <si>
    <t xml:space="preserve">Se actualizo el Plan de Austeridad y Gestion Ambiental de acuerdo al Decreto 1009 del 14 de julio de 2020 </t>
  </si>
  <si>
    <t>Próximo seguimiento despues del 30 de septiembre.</t>
  </si>
  <si>
    <t>Plan de Austeridad y Gestión Ambiental tercer trimestre</t>
  </si>
  <si>
    <t>Debido al trabajo en casa se dificulta la realización de los inventarios planeados, teniendo en cuenta que son pocos los funcionarios que estan asistiendo a realizar labores presenciales.
Próximo seguimiento despues del 30 de septiembre</t>
  </si>
  <si>
    <t xml:space="preserve">
Debido al trabajo en casa se dificulta la realización de los inventarios planeados, teniendo en cuenta que son pocos los funcionarios que estan asistiendo a realizar labores presenciales.
Próximo seguimiento despues del 30 de septiembre</t>
  </si>
  <si>
    <t>Cronograma de Inventarios con seguimiento realizado,</t>
  </si>
  <si>
    <t>Seguimiento Cronograma de inventarios tercer trimestre</t>
  </si>
  <si>
    <t>Seguimiento  Ejecución Presupuestal de Gastos Tercer Trimestre y Ejecución Presupuestal de Ingresos Tercer Tirmestre</t>
  </si>
  <si>
    <t>EJECUCION PRESUPUESTAL DE GASTOS TERCER TRIMESTRE 2020
EJECUCION PRESUPUESTAL DE INGRESOS TERCER TRIMESTRE 2020</t>
  </si>
  <si>
    <t>Tarea culminada, ya se enceuntra publicado</t>
  </si>
  <si>
    <t xml:space="preserve">Capacitaciones realizadas del 28 de agosto y 04 de noviembre </t>
  </si>
  <si>
    <t xml:space="preserve">Se realizan las siguientes actividades establecidas en el plan de trabajo de bienestar:
1. Feria de vivienda: Este mes se realizó una presentación interactiva en la plataforma EMAZE, en la cual se divulgó información relacionada con subsidios para compra de vivienda y los requisitos para acceder a ellos.  
2. Preparación de prepensionados: En esta ocasión se realizó un boletín informativo que incluyó temas como: regímenes de pensiones, diferencias entre uno y otro, así como, ventajas y desventajas de cada uno de ellos. 
3. Incentivar el deporte en casa. En esta ocasión se enviaron a través de INCI-LISTA dos videos elaborados por la Caja de Compensación Familiar CAFAM, en los que instructores profesionales dan pautas  y rutinas de ejercicios que se podían llevar a cabo en casa sin riesgo alguno para la salud. Esta actividad incluyó un premio sorpresa para las tres primeras personas que enviaran un video replicando cualquiera de las rutinas compartidas. 
4. Divulgar el Programa Servimos en la Entidad: En esta ocasión se dieron a conocer los descuentos exclusivos a los que tienen acceso los servidores públicos en materia de recreación y turismo.  
5. Promover   el autocuidado de la Salud mental. A través de correo electrónico se han divulgado capsulas informativas que promueven la inteligencia emocional y el manejo adecuado de la ansiedad en el trabajo. </t>
  </si>
  <si>
    <t xml:space="preserve">Se realizan las siguientes actividades:                                                                                                        
1. Memorando dirigido al director para aprobación del plan de trabajo correspondiente al SG-SST                                             
2. Memorando con justificación de evaluaciones ambientales para el año 2020                                                                    
3. Solicitud de documentación SST para contrato de obra y limpieza de tanques                                                                              
4. Reunión mensual de COPASST y pieza de convocatoria para periodo 2020-2022                                               
5.Actualización de matriz de requisitos legales 2020 
6.Seguimiento del plan SG-SST por parte del copasst con el fin de verificar ejecución hasta el mes de septiembre/20                                                                                       7. Inicio de contratos de aquisición de EPP's y Salud  
8. Taller de pausas activas                                                                        
9. Taller de prevención de consumo de alcohol y sustancias psicoactivas                                                                       10. Diseño parcial de  programa de auditoria interna al SG-SST                                                                                                          11. Inspección de cumplimiento de protocolos de bioseguridad en la Entidad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</si>
</sst>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41" formatCode="_(* #,##0_);_(* \(#,##0\);_(* &quot;-&quot;_);_(@_)"/>
    <numFmt numFmtId="44" formatCode="_(&quot;$&quot;\ * #,##0.00_);_(&quot;$&quot;\ * \(#,##0.00\);_(&quot;$&quot;\ * &quot;-&quot;??_);_(@_)"/>
    <numFmt numFmtId="43" formatCode="_(* #,##0.00_);_(* \(#,##0.00\);_(* &quot;-&quot;??_);_(@_)"/>
    <numFmt numFmtId="164" formatCode="_-&quot;$&quot;\ * #,##0_-;\-&quot;$&quot;\ * #,##0_-;_-&quot;$&quot;\ * &quot;-&quot;_-;_-@_-"/>
    <numFmt numFmtId="165" formatCode="_-* #,##0_-;\-* #,##0_-;_-* &quot;-&quot;_-;_-@_-"/>
    <numFmt numFmtId="166" formatCode="0.0%"/>
  </numFmts>
  <fonts count="31" x14ac:knownFonts="1">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2"/>
      <name val="Arial"/>
      <family val="2"/>
    </font>
    <font>
      <sz val="10"/>
      <name val="Arial"/>
      <family val="2"/>
    </font>
    <font>
      <sz val="10"/>
      <color theme="1"/>
      <name val="Verdana"/>
      <family val="2"/>
    </font>
    <font>
      <sz val="12"/>
      <color theme="1"/>
      <name val="Arial"/>
      <family val="2"/>
    </font>
    <font>
      <sz val="12"/>
      <color theme="1"/>
      <name val="Calibri"/>
      <family val="2"/>
      <scheme val="minor"/>
    </font>
    <font>
      <sz val="12"/>
      <color theme="1"/>
      <name val="Arial"/>
      <family val="2"/>
    </font>
    <font>
      <sz val="14"/>
      <name val="Arial"/>
      <family val="2"/>
    </font>
    <font>
      <b/>
      <sz val="14"/>
      <name val="Arial"/>
      <family val="2"/>
    </font>
    <font>
      <sz val="14"/>
      <color theme="1"/>
      <name val="Arial"/>
      <family val="2"/>
    </font>
    <font>
      <sz val="9"/>
      <color indexed="81"/>
      <name val="Tahoma"/>
      <family val="2"/>
    </font>
    <font>
      <b/>
      <sz val="9"/>
      <color indexed="81"/>
      <name val="Tahoma"/>
      <family val="2"/>
    </font>
    <font>
      <sz val="12"/>
      <color rgb="FFFF0000"/>
      <name val="Arial"/>
      <family val="2"/>
    </font>
    <font>
      <b/>
      <sz val="12"/>
      <color theme="1"/>
      <name val="Arial"/>
      <family val="2"/>
    </font>
    <font>
      <b/>
      <sz val="12"/>
      <name val="Arial"/>
      <family val="2"/>
    </font>
    <font>
      <sz val="11"/>
      <color indexed="8"/>
      <name val="Calibri"/>
      <family val="2"/>
      <scheme val="minor"/>
    </font>
    <font>
      <sz val="12"/>
      <color indexed="8"/>
      <name val="Arial"/>
      <family val="2"/>
    </font>
    <font>
      <b/>
      <sz val="12"/>
      <color indexed="8"/>
      <name val="Arial"/>
      <family val="2"/>
    </font>
    <font>
      <sz val="12"/>
      <color theme="0"/>
      <name val="Arial"/>
      <family val="2"/>
    </font>
    <font>
      <b/>
      <sz val="12"/>
      <color rgb="FFFFFFFF"/>
      <name val="Arial"/>
      <family val="2"/>
    </font>
    <font>
      <b/>
      <sz val="12"/>
      <color rgb="FF000000"/>
      <name val="Arial"/>
      <family val="2"/>
    </font>
    <font>
      <sz val="14"/>
      <color theme="0"/>
      <name val="Arial"/>
      <family val="2"/>
    </font>
    <font>
      <b/>
      <sz val="12"/>
      <color theme="0"/>
      <name val="Arial"/>
      <family val="2"/>
    </font>
    <font>
      <b/>
      <sz val="12"/>
      <color rgb="FFFF0000"/>
      <name val="Arial"/>
      <family val="2"/>
    </font>
    <font>
      <u/>
      <sz val="11"/>
      <color theme="10"/>
      <name val="Calibri"/>
      <family val="2"/>
      <scheme val="minor"/>
    </font>
    <font>
      <b/>
      <sz val="14"/>
      <color theme="0"/>
      <name val="Arial"/>
      <family val="2"/>
    </font>
    <font>
      <sz val="11"/>
      <name val="Calibri"/>
      <family val="2"/>
      <scheme val="minor"/>
    </font>
    <font>
      <u/>
      <sz val="11"/>
      <name val="Calibri"/>
      <family val="2"/>
      <scheme val="minor"/>
    </font>
  </fonts>
  <fills count="37">
    <fill>
      <patternFill patternType="none"/>
    </fill>
    <fill>
      <patternFill patternType="gray125"/>
    </fill>
    <fill>
      <patternFill patternType="solid">
        <fgColor theme="7" tint="0.79998168889431442"/>
        <bgColor indexed="64"/>
      </patternFill>
    </fill>
    <fill>
      <patternFill patternType="solid">
        <fgColor rgb="FFDBE5F1"/>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E4F0F0"/>
        <bgColor rgb="FFFDE9D9"/>
      </patternFill>
    </fill>
    <fill>
      <patternFill patternType="solid">
        <fgColor theme="7" tint="0.79998168889431442"/>
        <bgColor rgb="FFFDE9D9"/>
      </patternFill>
    </fill>
    <fill>
      <patternFill patternType="solid">
        <fgColor theme="9" tint="0.79998168889431442"/>
        <bgColor rgb="FFFDE9D9"/>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39997558519241921"/>
        <bgColor rgb="FFFDE9D9"/>
      </patternFill>
    </fill>
    <fill>
      <patternFill patternType="solid">
        <fgColor rgb="FFFFFF00"/>
        <bgColor indexed="64"/>
      </patternFill>
    </fill>
    <fill>
      <patternFill patternType="solid">
        <fgColor theme="4" tint="-0.499984740745262"/>
        <bgColor indexed="64"/>
      </patternFill>
    </fill>
    <fill>
      <patternFill patternType="solid">
        <fgColor rgb="FF31849B"/>
        <bgColor indexed="64"/>
      </patternFill>
    </fill>
    <fill>
      <patternFill patternType="solid">
        <fgColor rgb="FF92D050"/>
        <bgColor indexed="64"/>
      </patternFill>
    </fill>
    <fill>
      <patternFill patternType="solid">
        <fgColor rgb="FF002060"/>
        <bgColor indexed="64"/>
      </patternFill>
    </fill>
    <fill>
      <patternFill patternType="solid">
        <fgColor theme="6" tint="0.79998168889431442"/>
        <bgColor rgb="FFFDE9D9"/>
      </patternFill>
    </fill>
    <fill>
      <patternFill patternType="solid">
        <fgColor theme="5" tint="0.39997558519241921"/>
        <bgColor rgb="FFFDE9D9"/>
      </patternFill>
    </fill>
    <fill>
      <patternFill patternType="solid">
        <fgColor theme="3"/>
        <bgColor indexed="64"/>
      </patternFill>
    </fill>
    <fill>
      <patternFill patternType="solid">
        <fgColor theme="8" tint="0.79998168889431442"/>
        <bgColor rgb="FFFDE9D9"/>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medium">
        <color indexed="64"/>
      </left>
      <right style="thin">
        <color auto="1"/>
      </right>
      <top style="thin">
        <color auto="1"/>
      </top>
      <bottom/>
      <diagonal/>
    </border>
    <border>
      <left/>
      <right style="thin">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bottom style="thin">
        <color auto="1"/>
      </bottom>
      <diagonal/>
    </border>
    <border>
      <left/>
      <right/>
      <top style="thin">
        <color auto="1"/>
      </top>
      <bottom style="thin">
        <color auto="1"/>
      </bottom>
      <diagonal/>
    </border>
    <border>
      <left style="thin">
        <color auto="1"/>
      </left>
      <right/>
      <top style="medium">
        <color indexed="64"/>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top style="medium">
        <color indexed="64"/>
      </top>
      <bottom style="medium">
        <color indexed="64"/>
      </bottom>
      <diagonal/>
    </border>
  </borders>
  <cellStyleXfs count="16">
    <xf numFmtId="0" fontId="0" fillId="0" borderId="0"/>
    <xf numFmtId="41" fontId="1" fillId="0" borderId="0" applyFont="0" applyFill="0" applyBorder="0" applyAlignment="0" applyProtection="0"/>
    <xf numFmtId="0" fontId="2" fillId="0" borderId="0"/>
    <xf numFmtId="0" fontId="3" fillId="3" borderId="0" applyNumberFormat="0" applyBorder="0" applyProtection="0">
      <alignment horizontal="center" vertical="center"/>
    </xf>
    <xf numFmtId="37" fontId="5" fillId="0" borderId="0"/>
    <xf numFmtId="49" fontId="6" fillId="0" borderId="0" applyFill="0" applyBorder="0" applyProtection="0">
      <alignment horizontal="left" vertical="center"/>
    </xf>
    <xf numFmtId="165"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8" fillId="0" borderId="0"/>
    <xf numFmtId="0" fontId="1" fillId="0" borderId="0"/>
    <xf numFmtId="9" fontId="5"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27" fillId="0" borderId="0" applyNumberFormat="0" applyFill="0" applyBorder="0" applyAlignment="0" applyProtection="0"/>
  </cellStyleXfs>
  <cellXfs count="854">
    <xf numFmtId="0" fontId="0" fillId="0" borderId="0" xfId="0"/>
    <xf numFmtId="37" fontId="4" fillId="5" borderId="1" xfId="4" applyFont="1" applyFill="1" applyBorder="1" applyAlignment="1">
      <alignment horizontal="center" vertical="center" wrapText="1"/>
    </xf>
    <xf numFmtId="49" fontId="7" fillId="0" borderId="1" xfId="5" applyFont="1" applyBorder="1" applyAlignment="1" applyProtection="1">
      <alignment horizontal="center" vertical="center" wrapText="1"/>
      <protection locked="0"/>
    </xf>
    <xf numFmtId="49" fontId="7" fillId="0" borderId="1" xfId="5" applyFont="1" applyFill="1" applyBorder="1" applyAlignment="1" applyProtection="1">
      <alignment horizontal="center" vertical="center" wrapText="1"/>
      <protection locked="0"/>
    </xf>
    <xf numFmtId="37" fontId="4" fillId="2" borderId="1" xfId="4" applyFont="1" applyFill="1" applyBorder="1" applyAlignment="1">
      <alignment horizontal="center" vertical="center" wrapText="1"/>
    </xf>
    <xf numFmtId="49" fontId="7" fillId="5" borderId="1" xfId="5"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37" fontId="4" fillId="11" borderId="1" xfId="4" applyFont="1" applyFill="1" applyBorder="1" applyAlignment="1">
      <alignment horizontal="center" vertical="center" wrapText="1"/>
    </xf>
    <xf numFmtId="0" fontId="4" fillId="5" borderId="1" xfId="0" applyFont="1" applyFill="1" applyBorder="1" applyAlignment="1">
      <alignment horizontal="center" vertical="center" wrapText="1"/>
    </xf>
    <xf numFmtId="37" fontId="4" fillId="15" borderId="1" xfId="4" applyFont="1" applyFill="1" applyBorder="1" applyAlignment="1">
      <alignment horizontal="center" vertical="center" wrapText="1"/>
    </xf>
    <xf numFmtId="37" fontId="4" fillId="4" borderId="1" xfId="4"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23"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7" fontId="4" fillId="18"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49" fontId="7" fillId="12" borderId="1" xfId="5" applyFont="1" applyFill="1" applyBorder="1" applyAlignment="1" applyProtection="1">
      <alignment horizontal="center" vertical="center" wrapText="1"/>
      <protection locked="0"/>
    </xf>
    <xf numFmtId="49" fontId="7" fillId="16" borderId="1" xfId="5" applyFont="1" applyFill="1" applyBorder="1" applyAlignment="1" applyProtection="1">
      <alignment horizontal="center" vertical="center" wrapText="1"/>
      <protection locked="0"/>
    </xf>
    <xf numFmtId="49" fontId="7" fillId="14" borderId="1" xfId="5" applyFont="1" applyFill="1" applyBorder="1" applyAlignment="1" applyProtection="1">
      <alignment horizontal="center" vertical="center" wrapText="1"/>
      <protection locked="0"/>
    </xf>
    <xf numFmtId="49" fontId="7" fillId="9" borderId="1" xfId="5" applyFont="1" applyFill="1" applyBorder="1" applyAlignment="1" applyProtection="1">
      <alignment horizontal="center" vertical="center" wrapText="1"/>
      <protection locked="0"/>
    </xf>
    <xf numFmtId="49" fontId="7" fillId="18" borderId="1" xfId="5" applyFont="1" applyFill="1" applyBorder="1" applyAlignment="1" applyProtection="1">
      <alignment horizontal="center" vertical="center" wrapText="1"/>
      <protection locked="0"/>
    </xf>
    <xf numFmtId="0" fontId="7" fillId="16" borderId="1" xfId="0" applyFont="1" applyFill="1" applyBorder="1" applyAlignment="1">
      <alignment horizontal="center" vertical="center"/>
    </xf>
    <xf numFmtId="0" fontId="7" fillId="18" borderId="1" xfId="0" applyFont="1" applyFill="1" applyBorder="1" applyAlignment="1">
      <alignment horizontal="center" vertical="center" wrapText="1"/>
    </xf>
    <xf numFmtId="49" fontId="7" fillId="7" borderId="1" xfId="5" applyFont="1" applyFill="1" applyBorder="1" applyAlignment="1" applyProtection="1">
      <alignment horizontal="center" vertical="center" wrapText="1"/>
      <protection locked="0"/>
    </xf>
    <xf numFmtId="0" fontId="7" fillId="2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37" fontId="4" fillId="9" borderId="1" xfId="4"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49"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25" borderId="1" xfId="0" applyFont="1" applyFill="1" applyBorder="1" applyAlignment="1">
      <alignment horizontal="center" vertical="center" wrapText="1"/>
    </xf>
    <xf numFmtId="0" fontId="7" fillId="5" borderId="1" xfId="0" applyFont="1" applyFill="1" applyBorder="1"/>
    <xf numFmtId="0" fontId="7" fillId="5" borderId="1" xfId="0" applyFont="1" applyFill="1" applyBorder="1" applyAlignment="1">
      <alignment vertical="center"/>
    </xf>
    <xf numFmtId="0" fontId="7" fillId="22"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0" borderId="0" xfId="0" applyFont="1" applyAlignment="1">
      <alignment horizontal="center" vertical="center" wrapText="1"/>
    </xf>
    <xf numFmtId="9" fontId="4" fillId="5" borderId="1" xfId="0" applyNumberFormat="1" applyFont="1" applyFill="1" applyBorder="1" applyAlignment="1">
      <alignment horizontal="center" vertical="center" wrapText="1"/>
    </xf>
    <xf numFmtId="9" fontId="7" fillId="5" borderId="1" xfId="5" applyNumberFormat="1" applyFont="1" applyFill="1" applyBorder="1" applyAlignment="1" applyProtection="1">
      <alignment horizontal="center" vertical="center" wrapText="1"/>
      <protection locked="0"/>
    </xf>
    <xf numFmtId="9" fontId="4" fillId="5" borderId="1" xfId="7" applyNumberFormat="1" applyFont="1" applyFill="1" applyBorder="1" applyAlignment="1">
      <alignment horizontal="center" vertical="center" wrapText="1"/>
    </xf>
    <xf numFmtId="0" fontId="4" fillId="5" borderId="1" xfId="0" applyFont="1" applyFill="1" applyBorder="1" applyAlignment="1">
      <alignment horizontal="center" vertical="center"/>
    </xf>
    <xf numFmtId="1" fontId="4" fillId="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49" fontId="7" fillId="25" borderId="1" xfId="5"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7" fillId="5" borderId="0" xfId="0" applyFont="1" applyFill="1"/>
    <xf numFmtId="9" fontId="4" fillId="5" borderId="1" xfId="8" applyFont="1" applyFill="1" applyBorder="1" applyAlignment="1" applyProtection="1">
      <alignment horizontal="center" vertical="center" wrapText="1"/>
      <protection locked="0"/>
    </xf>
    <xf numFmtId="9" fontId="4" fillId="5" borderId="1" xfId="4" applyNumberFormat="1" applyFont="1" applyFill="1" applyBorder="1" applyAlignment="1">
      <alignment horizontal="center" vertical="center" wrapText="1"/>
    </xf>
    <xf numFmtId="37" fontId="4" fillId="8" borderId="1" xfId="4" applyFont="1" applyFill="1" applyBorder="1" applyAlignment="1">
      <alignment horizontal="center" vertical="center" wrapText="1"/>
    </xf>
    <xf numFmtId="49" fontId="4" fillId="5" borderId="1" xfId="5"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49" fontId="7" fillId="8" borderId="1" xfId="5" applyFont="1" applyFill="1" applyBorder="1" applyAlignment="1" applyProtection="1">
      <alignment horizontal="center" vertical="center" wrapText="1"/>
      <protection locked="0"/>
    </xf>
    <xf numFmtId="9" fontId="4" fillId="8" borderId="1" xfId="7" applyNumberFormat="1" applyFont="1" applyFill="1" applyBorder="1" applyAlignment="1">
      <alignment horizontal="center" vertical="center" wrapText="1"/>
    </xf>
    <xf numFmtId="9" fontId="4" fillId="8" borderId="1" xfId="0" applyNumberFormat="1" applyFont="1" applyFill="1" applyBorder="1" applyAlignment="1" applyProtection="1">
      <alignment horizontal="center" vertical="center" wrapText="1"/>
      <protection locked="0"/>
    </xf>
    <xf numFmtId="9" fontId="4" fillId="8" borderId="1"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0" fontId="12" fillId="0" borderId="0" xfId="0" applyFont="1"/>
    <xf numFmtId="0" fontId="10" fillId="10" borderId="4" xfId="0" applyFont="1" applyFill="1" applyBorder="1" applyAlignment="1">
      <alignment horizontal="center" vertical="center" wrapText="1"/>
    </xf>
    <xf numFmtId="9" fontId="7" fillId="5" borderId="1" xfId="0" applyNumberFormat="1" applyFont="1" applyFill="1" applyBorder="1" applyAlignment="1">
      <alignment horizontal="center" vertical="center"/>
    </xf>
    <xf numFmtId="0" fontId="7" fillId="5" borderId="0" xfId="0" applyFont="1" applyFill="1" applyAlignment="1">
      <alignment horizontal="center" vertical="center"/>
    </xf>
    <xf numFmtId="1" fontId="7"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5" borderId="1" xfId="5" applyNumberFormat="1" applyFont="1" applyFill="1" applyBorder="1" applyAlignment="1">
      <alignment horizontal="center" vertical="center" wrapText="1"/>
    </xf>
    <xf numFmtId="41" fontId="11" fillId="20" borderId="4" xfId="1" applyFont="1" applyFill="1" applyBorder="1" applyAlignment="1">
      <alignment horizontal="center" vertical="center" wrapText="1"/>
    </xf>
    <xf numFmtId="9" fontId="7" fillId="5" borderId="5"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 fontId="7" fillId="5" borderId="1" xfId="5" applyNumberFormat="1"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protection locked="0"/>
    </xf>
    <xf numFmtId="1" fontId="4" fillId="5" borderId="1" xfId="4" applyNumberFormat="1" applyFont="1" applyFill="1" applyBorder="1" applyAlignment="1">
      <alignment horizontal="center" vertical="center" wrapText="1"/>
    </xf>
    <xf numFmtId="1" fontId="4" fillId="5" borderId="1" xfId="8" applyNumberFormat="1" applyFont="1" applyFill="1" applyBorder="1" applyAlignment="1">
      <alignment horizontal="center" vertical="center" wrapText="1"/>
    </xf>
    <xf numFmtId="1" fontId="4" fillId="5" borderId="1" xfId="8" applyNumberFormat="1"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1" fontId="7" fillId="5" borderId="0" xfId="0" applyNumberFormat="1" applyFont="1" applyFill="1"/>
    <xf numFmtId="1" fontId="7" fillId="0" borderId="0" xfId="0" applyNumberFormat="1" applyFont="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9" fontId="7" fillId="5" borderId="1" xfId="8"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xf>
    <xf numFmtId="9" fontId="4" fillId="8" borderId="1" xfId="4"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21" borderId="6" xfId="0" applyFont="1" applyFill="1" applyBorder="1" applyAlignment="1">
      <alignment horizontal="center" vertical="center" wrapText="1"/>
    </xf>
    <xf numFmtId="41" fontId="11" fillId="20" borderId="6" xfId="1" applyFont="1" applyFill="1" applyBorder="1" applyAlignment="1">
      <alignment horizontal="center" vertical="center" wrapText="1"/>
    </xf>
    <xf numFmtId="1" fontId="11" fillId="20" borderId="6" xfId="1" applyNumberFormat="1" applyFont="1" applyFill="1" applyBorder="1" applyAlignment="1">
      <alignment horizontal="center" vertical="center" wrapText="1"/>
    </xf>
    <xf numFmtId="41" fontId="11" fillId="27" borderId="6" xfId="1"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9" fontId="7" fillId="5" borderId="7" xfId="5" applyNumberFormat="1" applyFont="1" applyFill="1" applyBorder="1" applyAlignment="1" applyProtection="1">
      <alignment horizontal="center" vertical="center" wrapText="1"/>
      <protection locked="0"/>
    </xf>
    <xf numFmtId="0" fontId="7" fillId="5" borderId="2" xfId="0" applyFont="1" applyFill="1" applyBorder="1"/>
    <xf numFmtId="49" fontId="7" fillId="5" borderId="2" xfId="5" applyFont="1" applyFill="1" applyBorder="1" applyAlignment="1" applyProtection="1">
      <alignment horizontal="center" vertical="center" wrapText="1"/>
      <protection locked="0"/>
    </xf>
    <xf numFmtId="9" fontId="7"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7" fillId="23" borderId="9" xfId="0" applyFont="1" applyFill="1" applyBorder="1" applyAlignment="1">
      <alignment horizontal="center" vertical="center" wrapText="1"/>
    </xf>
    <xf numFmtId="49" fontId="7" fillId="9" borderId="9" xfId="5" applyFont="1" applyFill="1" applyBorder="1" applyAlignment="1" applyProtection="1">
      <alignment horizontal="center" vertical="center" wrapText="1"/>
      <protection locked="0"/>
    </xf>
    <xf numFmtId="37" fontId="4" fillId="18" borderId="9" xfId="4" applyFont="1" applyFill="1" applyBorder="1" applyAlignment="1">
      <alignment horizontal="center" vertical="center" wrapText="1"/>
    </xf>
    <xf numFmtId="0" fontId="7" fillId="5" borderId="9" xfId="0" applyFont="1" applyFill="1" applyBorder="1" applyAlignment="1">
      <alignment horizontal="center" vertical="center"/>
    </xf>
    <xf numFmtId="1"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7" fillId="5" borderId="10" xfId="5" applyNumberFormat="1" applyFont="1" applyFill="1" applyBorder="1" applyAlignment="1" applyProtection="1">
      <alignment horizontal="center" vertical="center" wrapText="1"/>
      <protection locked="0"/>
    </xf>
    <xf numFmtId="44" fontId="7" fillId="5" borderId="9" xfId="9" applyFont="1" applyFill="1" applyBorder="1" applyAlignment="1">
      <alignment horizontal="center" vertical="center"/>
    </xf>
    <xf numFmtId="49" fontId="7" fillId="5" borderId="9" xfId="5" applyFont="1" applyFill="1" applyBorder="1" applyAlignment="1" applyProtection="1">
      <alignment horizontal="center" vertical="center" wrapText="1"/>
      <protection locked="0"/>
    </xf>
    <xf numFmtId="1" fontId="7" fillId="5" borderId="10"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16"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16"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49" fontId="7" fillId="9" borderId="15" xfId="5" applyFont="1" applyFill="1" applyBorder="1" applyAlignment="1" applyProtection="1">
      <alignment horizontal="center" vertical="center" wrapText="1"/>
      <protection locked="0"/>
    </xf>
    <xf numFmtId="37" fontId="4" fillId="5" borderId="15" xfId="4" applyFont="1" applyFill="1" applyBorder="1" applyAlignment="1">
      <alignment horizontal="center" vertical="center" wrapText="1"/>
    </xf>
    <xf numFmtId="0" fontId="7" fillId="8" borderId="15" xfId="0" applyFont="1" applyFill="1" applyBorder="1" applyAlignment="1">
      <alignment horizontal="center" vertical="center"/>
    </xf>
    <xf numFmtId="1" fontId="7" fillId="5" borderId="15" xfId="5"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9" fontId="4" fillId="5" borderId="15" xfId="8" applyFont="1" applyFill="1" applyBorder="1" applyAlignment="1">
      <alignment horizontal="center" vertical="center" wrapText="1"/>
    </xf>
    <xf numFmtId="9" fontId="7" fillId="5" borderId="16" xfId="5" applyNumberFormat="1" applyFont="1" applyFill="1" applyBorder="1" applyAlignment="1" applyProtection="1">
      <alignment horizontal="center" vertical="center" wrapText="1"/>
      <protection locked="0"/>
    </xf>
    <xf numFmtId="0" fontId="7" fillId="5" borderId="15" xfId="0" applyFont="1" applyFill="1" applyBorder="1"/>
    <xf numFmtId="49" fontId="7" fillId="5" borderId="15" xfId="5" applyFont="1" applyFill="1" applyBorder="1" applyAlignment="1" applyProtection="1">
      <alignment horizontal="center" vertical="center" wrapText="1"/>
      <protection locked="0"/>
    </xf>
    <xf numFmtId="1" fontId="7" fillId="5" borderId="15"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9" fillId="5" borderId="15" xfId="0" applyFont="1" applyFill="1" applyBorder="1" applyAlignment="1">
      <alignment horizontal="center" vertical="center"/>
    </xf>
    <xf numFmtId="0" fontId="7" fillId="5" borderId="17" xfId="0" applyFont="1" applyFill="1" applyBorder="1" applyAlignment="1">
      <alignment horizontal="center" vertical="center"/>
    </xf>
    <xf numFmtId="49" fontId="7" fillId="16" borderId="9" xfId="5" applyFont="1" applyFill="1" applyBorder="1" applyAlignment="1" applyProtection="1">
      <alignment horizontal="center" vertical="center" wrapText="1"/>
      <protection locked="0"/>
    </xf>
    <xf numFmtId="0" fontId="4" fillId="25" borderId="9" xfId="0" applyFont="1" applyFill="1" applyBorder="1" applyAlignment="1">
      <alignment horizontal="center" vertical="center" wrapText="1"/>
    </xf>
    <xf numFmtId="1" fontId="7" fillId="5" borderId="9" xfId="5" applyNumberFormat="1" applyFont="1" applyFill="1" applyBorder="1" applyAlignment="1" applyProtection="1">
      <alignment horizontal="center" vertical="center" wrapText="1"/>
      <protection locked="0"/>
    </xf>
    <xf numFmtId="0" fontId="7" fillId="5" borderId="9" xfId="0" applyFont="1" applyFill="1" applyBorder="1"/>
    <xf numFmtId="9" fontId="7" fillId="5" borderId="9" xfId="0" applyNumberFormat="1" applyFont="1" applyFill="1" applyBorder="1" applyAlignment="1">
      <alignment horizontal="center" vertical="center"/>
    </xf>
    <xf numFmtId="49" fontId="7" fillId="16" borderId="15" xfId="5" applyFont="1" applyFill="1" applyBorder="1" applyAlignment="1" applyProtection="1">
      <alignment horizontal="center" vertical="center" wrapText="1"/>
      <protection locked="0"/>
    </xf>
    <xf numFmtId="0" fontId="4" fillId="25" borderId="15" xfId="0"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49" fontId="7" fillId="18" borderId="9" xfId="5" applyFont="1" applyFill="1" applyBorder="1" applyAlignment="1" applyProtection="1">
      <alignment horizontal="center" vertical="center" wrapText="1"/>
      <protection locked="0"/>
    </xf>
    <xf numFmtId="37" fontId="4" fillId="2" borderId="9" xfId="4" applyFont="1" applyFill="1" applyBorder="1" applyAlignment="1">
      <alignment horizontal="center" vertical="center" wrapText="1"/>
    </xf>
    <xf numFmtId="0" fontId="7" fillId="8" borderId="9" xfId="0" applyFont="1" applyFill="1" applyBorder="1" applyAlignment="1">
      <alignment horizontal="center" vertical="center"/>
    </xf>
    <xf numFmtId="49" fontId="4" fillId="5" borderId="9" xfId="5" applyFont="1" applyFill="1" applyBorder="1" applyAlignment="1" applyProtection="1">
      <alignment horizontal="center" vertical="center" wrapText="1"/>
      <protection locked="0"/>
    </xf>
    <xf numFmtId="9" fontId="4" fillId="8" borderId="9" xfId="8" applyFont="1" applyFill="1" applyBorder="1" applyAlignment="1" applyProtection="1">
      <alignment horizontal="center" vertical="center" wrapText="1"/>
      <protection locked="0"/>
    </xf>
    <xf numFmtId="1" fontId="7" fillId="5" borderId="9" xfId="0" applyNumberFormat="1" applyFont="1" applyFill="1" applyBorder="1" applyAlignment="1">
      <alignment horizontal="center" vertical="center"/>
    </xf>
    <xf numFmtId="49" fontId="7" fillId="18" borderId="15" xfId="5" applyFont="1" applyFill="1" applyBorder="1" applyAlignment="1" applyProtection="1">
      <alignment horizontal="center" vertical="center" wrapText="1"/>
      <protection locked="0"/>
    </xf>
    <xf numFmtId="37" fontId="4" fillId="2" borderId="15" xfId="4" applyFont="1" applyFill="1" applyBorder="1" applyAlignment="1">
      <alignment horizontal="center" vertical="center" wrapText="1"/>
    </xf>
    <xf numFmtId="9" fontId="7" fillId="5" borderId="15" xfId="8" applyFont="1" applyFill="1" applyBorder="1" applyAlignment="1" applyProtection="1">
      <alignment horizontal="center" vertical="center" wrapText="1"/>
      <protection locked="0"/>
    </xf>
    <xf numFmtId="9" fontId="7" fillId="5" borderId="15" xfId="0" applyNumberFormat="1" applyFont="1" applyFill="1" applyBorder="1" applyAlignment="1">
      <alignment horizontal="center" vertical="center"/>
    </xf>
    <xf numFmtId="0" fontId="7" fillId="18"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49" fontId="7" fillId="9" borderId="2" xfId="5" applyFont="1" applyFill="1" applyBorder="1" applyAlignment="1" applyProtection="1">
      <alignment horizontal="center" vertical="center" wrapText="1"/>
      <protection locked="0"/>
    </xf>
    <xf numFmtId="44" fontId="7" fillId="5" borderId="2" xfId="9" applyFont="1" applyFill="1" applyBorder="1" applyAlignment="1">
      <alignment horizontal="center" vertical="center"/>
    </xf>
    <xf numFmtId="49" fontId="7" fillId="12" borderId="9" xfId="5"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lignment horizontal="center" vertical="center"/>
    </xf>
    <xf numFmtId="9" fontId="4" fillId="5" borderId="9" xfId="5" applyNumberFormat="1" applyFont="1" applyFill="1" applyBorder="1" applyAlignment="1" applyProtection="1">
      <alignment horizontal="center" vertical="center" wrapText="1"/>
      <protection locked="0"/>
    </xf>
    <xf numFmtId="49" fontId="4" fillId="5" borderId="9" xfId="0" applyNumberFormat="1" applyFont="1" applyFill="1" applyBorder="1" applyAlignment="1">
      <alignment horizontal="center" vertical="center" wrapText="1"/>
    </xf>
    <xf numFmtId="49" fontId="7" fillId="12" borderId="15" xfId="5"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xf>
    <xf numFmtId="1" fontId="4" fillId="5" borderId="15" xfId="5" applyNumberFormat="1" applyFont="1" applyFill="1" applyBorder="1" applyAlignment="1" applyProtection="1">
      <alignment horizontal="center" vertical="center" wrapText="1"/>
      <protection locked="0"/>
    </xf>
    <xf numFmtId="9" fontId="4" fillId="8"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7" fillId="18"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 fontId="4" fillId="5" borderId="9" xfId="5" applyNumberFormat="1" applyFont="1" applyFill="1" applyBorder="1" applyAlignment="1" applyProtection="1">
      <alignment horizontal="center" vertical="center" wrapText="1"/>
      <protection locked="0"/>
    </xf>
    <xf numFmtId="0" fontId="7" fillId="18"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37" fontId="4" fillId="18" borderId="15" xfId="4" applyFont="1" applyFill="1" applyBorder="1" applyAlignment="1">
      <alignment horizontal="center" vertical="center" wrapText="1"/>
    </xf>
    <xf numFmtId="0" fontId="7" fillId="16" borderId="9" xfId="0" applyFont="1" applyFill="1" applyBorder="1" applyAlignment="1">
      <alignment horizontal="center" vertical="center"/>
    </xf>
    <xf numFmtId="0" fontId="4" fillId="7" borderId="9" xfId="0" applyFont="1" applyFill="1" applyBorder="1" applyAlignment="1" applyProtection="1">
      <alignment horizontal="center" vertical="center" wrapText="1"/>
      <protection locked="0"/>
    </xf>
    <xf numFmtId="0" fontId="7" fillId="16" borderId="15" xfId="0" applyFont="1" applyFill="1" applyBorder="1" applyAlignment="1">
      <alignment horizontal="center" vertical="center"/>
    </xf>
    <xf numFmtId="0" fontId="4" fillId="7" borderId="15"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9" fontId="7" fillId="5" borderId="18" xfId="5" applyNumberFormat="1" applyFont="1" applyFill="1" applyBorder="1" applyAlignment="1" applyProtection="1">
      <alignment horizontal="center" vertical="center" wrapText="1"/>
      <protection locked="0"/>
    </xf>
    <xf numFmtId="9"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9" fillId="5" borderId="6" xfId="0" applyFont="1" applyFill="1" applyBorder="1" applyAlignment="1">
      <alignment horizontal="center" vertical="center"/>
    </xf>
    <xf numFmtId="37" fontId="4" fillId="5" borderId="2" xfId="4"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0" fontId="7" fillId="16" borderId="1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7" fillId="16" borderId="3" xfId="0" applyFont="1" applyFill="1" applyBorder="1" applyAlignment="1">
      <alignment horizontal="center" vertical="center"/>
    </xf>
    <xf numFmtId="0" fontId="4" fillId="7" borderId="3" xfId="0" applyFont="1" applyFill="1" applyBorder="1" applyAlignment="1" applyProtection="1">
      <alignment horizontal="center" vertical="center" wrapText="1"/>
      <protection locked="0"/>
    </xf>
    <xf numFmtId="1" fontId="4" fillId="5" borderId="3" xfId="5" applyNumberFormat="1" applyFont="1" applyFill="1" applyBorder="1" applyAlignment="1" applyProtection="1">
      <alignment horizontal="center" vertical="center" wrapText="1"/>
      <protection locked="0"/>
    </xf>
    <xf numFmtId="0" fontId="4" fillId="5" borderId="3" xfId="0"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9" fontId="4" fillId="5" borderId="20" xfId="5" applyNumberFormat="1" applyFont="1" applyFill="1" applyBorder="1" applyAlignment="1" applyProtection="1">
      <alignment horizontal="center" vertical="center" wrapText="1"/>
      <protection locked="0"/>
    </xf>
    <xf numFmtId="0" fontId="7" fillId="5" borderId="3" xfId="0" applyFont="1" applyFill="1" applyBorder="1"/>
    <xf numFmtId="49" fontId="7" fillId="5" borderId="3" xfId="5" applyFont="1" applyFill="1" applyBorder="1" applyAlignment="1" applyProtection="1">
      <alignment horizontal="center" vertical="center" wrapText="1"/>
      <protection locked="0"/>
    </xf>
    <xf numFmtId="9" fontId="7" fillId="5" borderId="3"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7" fillId="5" borderId="21" xfId="0" applyFont="1" applyFill="1" applyBorder="1" applyAlignment="1">
      <alignment horizontal="center" vertical="center"/>
    </xf>
    <xf numFmtId="9" fontId="7" fillId="5" borderId="9" xfId="5" applyNumberFormat="1" applyFont="1" applyFill="1" applyBorder="1" applyAlignment="1" applyProtection="1">
      <alignment horizontal="center" vertical="center" wrapText="1"/>
      <protection locked="0"/>
    </xf>
    <xf numFmtId="9" fontId="7" fillId="5" borderId="15" xfId="5" applyNumberFormat="1" applyFont="1" applyFill="1" applyBorder="1" applyAlignment="1" applyProtection="1">
      <alignment horizontal="center" vertical="center" wrapText="1"/>
      <protection locked="0"/>
    </xf>
    <xf numFmtId="37" fontId="4" fillId="9" borderId="9" xfId="4" applyFont="1" applyFill="1" applyBorder="1" applyAlignment="1">
      <alignment horizontal="center" vertical="center" wrapText="1"/>
    </xf>
    <xf numFmtId="37" fontId="4" fillId="5" borderId="9" xfId="4" applyFont="1" applyFill="1" applyBorder="1" applyAlignment="1">
      <alignment horizontal="center" vertical="center" wrapText="1"/>
    </xf>
    <xf numFmtId="1" fontId="4" fillId="5" borderId="9" xfId="4" applyNumberFormat="1" applyFont="1" applyFill="1" applyBorder="1" applyAlignment="1">
      <alignment horizontal="center" vertical="center" wrapText="1"/>
    </xf>
    <xf numFmtId="9" fontId="4" fillId="5" borderId="9" xfId="4" applyNumberFormat="1" applyFont="1" applyFill="1" applyBorder="1" applyAlignment="1">
      <alignment horizontal="center" vertical="center" wrapText="1"/>
    </xf>
    <xf numFmtId="37" fontId="4" fillId="9" borderId="15" xfId="4" applyFont="1" applyFill="1" applyBorder="1" applyAlignment="1">
      <alignment horizontal="center" vertical="center" wrapText="1"/>
    </xf>
    <xf numFmtId="1" fontId="4" fillId="5" borderId="15" xfId="4" applyNumberFormat="1" applyFont="1" applyFill="1" applyBorder="1" applyAlignment="1">
      <alignment horizontal="center" vertical="center" wrapText="1"/>
    </xf>
    <xf numFmtId="9" fontId="4" fillId="5" borderId="15" xfId="4"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7" fillId="14" borderId="9" xfId="5" applyFont="1" applyFill="1" applyBorder="1" applyAlignment="1" applyProtection="1">
      <alignment horizontal="center" vertical="center" wrapText="1"/>
      <protection locked="0"/>
    </xf>
    <xf numFmtId="37" fontId="4" fillId="11" borderId="9" xfId="4" applyFont="1" applyFill="1" applyBorder="1" applyAlignment="1">
      <alignment horizontal="center" vertical="center" wrapText="1"/>
    </xf>
    <xf numFmtId="0" fontId="7" fillId="6" borderId="15" xfId="0" applyFont="1" applyFill="1" applyBorder="1" applyAlignment="1">
      <alignment horizontal="center" vertical="center" wrapText="1"/>
    </xf>
    <xf numFmtId="49" fontId="7" fillId="14" borderId="15" xfId="5" applyFont="1" applyFill="1" applyBorder="1" applyAlignment="1" applyProtection="1">
      <alignment horizontal="center" vertical="center" wrapText="1"/>
      <protection locked="0"/>
    </xf>
    <xf numFmtId="37" fontId="4" fillId="11" borderId="15" xfId="4" applyFont="1" applyFill="1" applyBorder="1" applyAlignment="1">
      <alignment horizontal="center" vertical="center" wrapText="1"/>
    </xf>
    <xf numFmtId="49" fontId="7" fillId="7" borderId="2" xfId="5" applyFont="1" applyFill="1" applyBorder="1" applyAlignment="1" applyProtection="1">
      <alignment horizontal="center" vertical="center" wrapText="1"/>
      <protection locked="0"/>
    </xf>
    <xf numFmtId="44" fontId="4" fillId="5" borderId="2" xfId="9"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5" xfId="0" applyFont="1" applyFill="1" applyBorder="1" applyAlignment="1">
      <alignment horizontal="center" vertical="center" wrapText="1"/>
    </xf>
    <xf numFmtId="49" fontId="7" fillId="7" borderId="15" xfId="5"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49" fontId="7" fillId="0" borderId="9" xfId="5" applyFont="1" applyFill="1" applyBorder="1" applyAlignment="1" applyProtection="1">
      <alignment horizontal="center" vertical="center" wrapText="1"/>
      <protection locked="0"/>
    </xf>
    <xf numFmtId="37" fontId="4" fillId="15" borderId="9" xfId="4" applyFont="1" applyFill="1" applyBorder="1" applyAlignment="1">
      <alignment horizontal="center" vertical="center" wrapText="1"/>
    </xf>
    <xf numFmtId="1" fontId="4" fillId="8" borderId="9" xfId="4" applyNumberFormat="1" applyFont="1" applyFill="1" applyBorder="1" applyAlignment="1">
      <alignment horizontal="center" vertical="center" wrapText="1"/>
    </xf>
    <xf numFmtId="37" fontId="4" fillId="8" borderId="9" xfId="4" applyFont="1" applyFill="1" applyBorder="1" applyAlignment="1">
      <alignment horizontal="center" vertical="center" wrapText="1"/>
    </xf>
    <xf numFmtId="44" fontId="4" fillId="5" borderId="9" xfId="9" applyFont="1" applyFill="1" applyBorder="1" applyAlignment="1">
      <alignment horizontal="center" vertical="center" wrapText="1"/>
    </xf>
    <xf numFmtId="0" fontId="7" fillId="22" borderId="15" xfId="0" applyFont="1" applyFill="1" applyBorder="1" applyAlignment="1">
      <alignment horizontal="center" vertical="center" wrapText="1"/>
    </xf>
    <xf numFmtId="49" fontId="7" fillId="0" borderId="15" xfId="5" applyFont="1" applyFill="1" applyBorder="1" applyAlignment="1" applyProtection="1">
      <alignment horizontal="center" vertical="center" wrapText="1"/>
      <protection locked="0"/>
    </xf>
    <xf numFmtId="37" fontId="4" fillId="15" borderId="15" xfId="4" applyFont="1" applyFill="1" applyBorder="1" applyAlignment="1">
      <alignment horizontal="center" vertical="center" wrapText="1"/>
    </xf>
    <xf numFmtId="1" fontId="4" fillId="5" borderId="15" xfId="8" applyNumberFormat="1"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7" fillId="23" borderId="23" xfId="0" applyFont="1" applyFill="1" applyBorder="1" applyAlignment="1">
      <alignment horizontal="center" vertical="center" wrapText="1"/>
    </xf>
    <xf numFmtId="49" fontId="7" fillId="5" borderId="23" xfId="5" applyFont="1" applyFill="1" applyBorder="1" applyAlignment="1" applyProtection="1">
      <alignment horizontal="center" vertical="center" wrapText="1"/>
      <protection locked="0"/>
    </xf>
    <xf numFmtId="49" fontId="7" fillId="0" borderId="23" xfId="5" applyFont="1" applyFill="1" applyBorder="1" applyAlignment="1" applyProtection="1">
      <alignment horizontal="center" vertical="center" wrapText="1"/>
      <protection locked="0"/>
    </xf>
    <xf numFmtId="37" fontId="4" fillId="16" borderId="23" xfId="4" applyFont="1" applyFill="1" applyBorder="1" applyAlignment="1">
      <alignment horizontal="center" vertical="center" wrapText="1"/>
    </xf>
    <xf numFmtId="37" fontId="4" fillId="5" borderId="23" xfId="4" applyFont="1" applyFill="1" applyBorder="1" applyAlignment="1">
      <alignment horizontal="center" vertical="center" wrapText="1"/>
    </xf>
    <xf numFmtId="1" fontId="4" fillId="8" borderId="23" xfId="4" applyNumberFormat="1" applyFont="1" applyFill="1" applyBorder="1" applyAlignment="1">
      <alignment horizontal="center" vertical="center" wrapText="1"/>
    </xf>
    <xf numFmtId="9" fontId="7" fillId="5" borderId="24" xfId="5" applyNumberFormat="1" applyFont="1" applyFill="1" applyBorder="1" applyAlignment="1" applyProtection="1">
      <alignment horizontal="center" vertical="center" wrapText="1"/>
      <protection locked="0"/>
    </xf>
    <xf numFmtId="1" fontId="7" fillId="5" borderId="23" xfId="0" applyNumberFormat="1" applyFont="1" applyFill="1" applyBorder="1" applyAlignment="1">
      <alignment horizontal="center" vertical="center"/>
    </xf>
    <xf numFmtId="0" fontId="7" fillId="5" borderId="23" xfId="0" applyFont="1" applyFill="1" applyBorder="1" applyAlignment="1">
      <alignment horizontal="center" vertical="center"/>
    </xf>
    <xf numFmtId="0" fontId="9" fillId="5" borderId="23" xfId="0" applyFont="1" applyFill="1" applyBorder="1" applyAlignment="1">
      <alignment horizontal="center" vertical="center"/>
    </xf>
    <xf numFmtId="0" fontId="7" fillId="5" borderId="2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9" borderId="2" xfId="0" applyFont="1" applyFill="1" applyBorder="1" applyAlignment="1" applyProtection="1">
      <alignment horizontal="center" vertical="center" wrapText="1"/>
      <protection locked="0"/>
    </xf>
    <xf numFmtId="37" fontId="4" fillId="4" borderId="9" xfId="4" applyFont="1" applyFill="1" applyBorder="1" applyAlignment="1">
      <alignment horizontal="center" vertical="center" wrapText="1"/>
    </xf>
    <xf numFmtId="0" fontId="7" fillId="0" borderId="15" xfId="2" applyFont="1" applyBorder="1" applyAlignment="1">
      <alignment horizontal="center" vertical="center" wrapText="1"/>
    </xf>
    <xf numFmtId="37" fontId="4" fillId="4" borderId="15" xfId="4"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9" borderId="6"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8" borderId="6" xfId="8" applyFont="1" applyFill="1" applyBorder="1" applyAlignment="1" applyProtection="1">
      <alignment horizontal="center" vertical="center" wrapText="1"/>
      <protection locked="0"/>
    </xf>
    <xf numFmtId="6" fontId="4" fillId="5" borderId="6"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4" fillId="5" borderId="2" xfId="0" applyNumberFormat="1" applyFont="1" applyFill="1" applyBorder="1" applyAlignment="1" applyProtection="1">
      <alignment horizontal="center" vertical="center" wrapText="1"/>
      <protection locked="0"/>
    </xf>
    <xf numFmtId="1" fontId="4" fillId="5" borderId="2" xfId="8" applyNumberFormat="1" applyFont="1" applyFill="1" applyBorder="1" applyAlignment="1" applyProtection="1">
      <alignment horizontal="center" vertical="center" wrapText="1"/>
      <protection locked="0"/>
    </xf>
    <xf numFmtId="9" fontId="4" fillId="5" borderId="2" xfId="7" applyNumberFormat="1" applyFont="1" applyFill="1" applyBorder="1" applyAlignment="1">
      <alignment horizontal="center" vertical="center" wrapText="1"/>
    </xf>
    <xf numFmtId="44" fontId="4" fillId="5" borderId="2" xfId="9" applyFont="1" applyFill="1" applyBorder="1" applyAlignment="1" applyProtection="1">
      <alignment horizontal="center" vertical="center" wrapText="1"/>
      <protection locked="0"/>
    </xf>
    <xf numFmtId="0" fontId="7" fillId="18" borderId="8"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1" fontId="4" fillId="8" borderId="9" xfId="0" applyNumberFormat="1" applyFont="1" applyFill="1" applyBorder="1" applyAlignment="1">
      <alignment horizontal="center" vertical="center" wrapText="1"/>
    </xf>
    <xf numFmtId="9" fontId="4" fillId="8" borderId="9" xfId="7" applyNumberFormat="1" applyFont="1" applyFill="1" applyBorder="1" applyAlignment="1">
      <alignment horizontal="center" vertical="center" wrapText="1"/>
    </xf>
    <xf numFmtId="6" fontId="4" fillId="5" borderId="9" xfId="0" applyNumberFormat="1"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5" borderId="9" xfId="8" applyNumberFormat="1" applyFont="1" applyFill="1" applyBorder="1" applyAlignment="1" applyProtection="1">
      <alignment horizontal="center" vertical="center" wrapText="1"/>
      <protection locked="0"/>
    </xf>
    <xf numFmtId="9" fontId="4" fillId="5" borderId="9" xfId="7"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4" fillId="8" borderId="15" xfId="7"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49" fontId="7" fillId="0" borderId="2" xfId="5"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8" borderId="15" xfId="8" applyNumberFormat="1" applyFont="1" applyFill="1" applyBorder="1" applyAlignment="1">
      <alignment horizontal="center" vertical="center" wrapText="1"/>
    </xf>
    <xf numFmtId="9" fontId="4" fillId="8" borderId="2" xfId="7"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7" fillId="0" borderId="9" xfId="5" applyFont="1" applyBorder="1" applyAlignment="1" applyProtection="1">
      <alignment horizontal="center" vertical="center" wrapText="1"/>
      <protection locked="0"/>
    </xf>
    <xf numFmtId="0" fontId="4" fillId="12"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49" fontId="7" fillId="0" borderId="15" xfId="5"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7" fillId="25" borderId="2" xfId="5" applyFont="1" applyFill="1" applyBorder="1" applyAlignment="1" applyProtection="1">
      <alignment horizontal="center" vertical="center" wrapText="1"/>
      <protection locked="0"/>
    </xf>
    <xf numFmtId="1" fontId="4" fillId="5" borderId="2"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1" fontId="4" fillId="5" borderId="2"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12" borderId="9" xfId="0" applyFont="1" applyFill="1" applyBorder="1" applyAlignment="1">
      <alignment horizontal="center" vertical="center" wrapText="1"/>
    </xf>
    <xf numFmtId="49" fontId="7" fillId="25" borderId="9" xfId="5" applyFont="1" applyFill="1" applyBorder="1" applyAlignment="1" applyProtection="1">
      <alignment horizontal="center" vertical="center" wrapText="1"/>
      <protection locked="0"/>
    </xf>
    <xf numFmtId="1" fontId="4" fillId="5" borderId="9" xfId="0" applyNumberFormat="1" applyFont="1" applyFill="1" applyBorder="1" applyAlignment="1" applyProtection="1">
      <alignment horizontal="center" vertical="center" wrapText="1"/>
      <protection locked="0"/>
    </xf>
    <xf numFmtId="0" fontId="7" fillId="4"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49" fontId="7" fillId="25" borderId="15" xfId="5"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7" fillId="9"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7" fillId="0" borderId="3" xfId="5" applyFont="1" applyBorder="1" applyAlignment="1" applyProtection="1">
      <alignment horizontal="center" vertical="center" wrapText="1"/>
      <protection locked="0"/>
    </xf>
    <xf numFmtId="9" fontId="7" fillId="5" borderId="20" xfId="5" applyNumberFormat="1"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9" fontId="7" fillId="12" borderId="10" xfId="5" applyNumberFormat="1" applyFont="1" applyFill="1" applyBorder="1" applyAlignment="1" applyProtection="1">
      <alignment horizontal="center" vertical="center" wrapText="1"/>
      <protection locked="0"/>
    </xf>
    <xf numFmtId="9" fontId="4" fillId="8" borderId="9" xfId="4" applyNumberFormat="1" applyFont="1" applyFill="1" applyBorder="1" applyAlignment="1">
      <alignment horizontal="center" vertical="center" wrapText="1"/>
    </xf>
    <xf numFmtId="0" fontId="7" fillId="16" borderId="3"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18" borderId="23" xfId="0" applyFont="1" applyFill="1" applyBorder="1" applyAlignment="1">
      <alignment horizontal="center" vertical="center" wrapText="1"/>
    </xf>
    <xf numFmtId="0" fontId="4" fillId="23"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49" fontId="7" fillId="7" borderId="23" xfId="5" applyFont="1" applyFill="1" applyBorder="1" applyAlignment="1" applyProtection="1">
      <alignment horizontal="center" vertical="center" wrapText="1"/>
      <protection locked="0"/>
    </xf>
    <xf numFmtId="37" fontId="4" fillId="13" borderId="23" xfId="4" applyFont="1" applyFill="1" applyBorder="1" applyAlignment="1">
      <alignment horizontal="center" vertical="center" wrapText="1"/>
    </xf>
    <xf numFmtId="49" fontId="7" fillId="8" borderId="23" xfId="5" applyFont="1" applyFill="1" applyBorder="1" applyAlignment="1" applyProtection="1">
      <alignment horizontal="center" vertical="center" wrapText="1"/>
      <protection locked="0"/>
    </xf>
    <xf numFmtId="0" fontId="7" fillId="5" borderId="23" xfId="0" applyFont="1" applyFill="1" applyBorder="1"/>
    <xf numFmtId="0" fontId="7" fillId="15"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9" fontId="4" fillId="8" borderId="1" xfId="8" applyFont="1" applyFill="1" applyBorder="1" applyAlignment="1">
      <alignment horizontal="center" vertical="center" wrapText="1"/>
    </xf>
    <xf numFmtId="1" fontId="4" fillId="0" borderId="9" xfId="4" applyNumberFormat="1" applyFont="1" applyFill="1" applyBorder="1" applyAlignment="1">
      <alignment horizontal="center" vertical="center" wrapText="1"/>
    </xf>
    <xf numFmtId="0" fontId="7" fillId="8" borderId="23" xfId="0" applyFont="1" applyFill="1" applyBorder="1" applyAlignment="1">
      <alignment horizontal="center" vertical="center"/>
    </xf>
    <xf numFmtId="1" fontId="7" fillId="0" borderId="23" xfId="5" applyNumberFormat="1" applyFont="1" applyFill="1" applyBorder="1" applyAlignment="1" applyProtection="1">
      <alignment horizontal="center" vertical="center" wrapText="1"/>
      <protection locked="0"/>
    </xf>
    <xf numFmtId="9" fontId="4" fillId="8" borderId="23" xfId="8" applyFont="1" applyFill="1"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9" fontId="4" fillId="5" borderId="6" xfId="8" applyFont="1" applyFill="1" applyBorder="1" applyAlignment="1" applyProtection="1">
      <alignment horizontal="center" vertical="center" wrapText="1"/>
      <protection locked="0"/>
    </xf>
    <xf numFmtId="0" fontId="7" fillId="18"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23" borderId="3" xfId="0" applyFont="1" applyFill="1" applyBorder="1" applyAlignment="1">
      <alignment horizontal="center" vertical="center" wrapText="1"/>
    </xf>
    <xf numFmtId="9" fontId="4" fillId="8" borderId="3" xfId="7" applyNumberFormat="1" applyFont="1" applyFill="1" applyBorder="1" applyAlignment="1">
      <alignment horizontal="center" vertical="center" wrapText="1"/>
    </xf>
    <xf numFmtId="9" fontId="4" fillId="5" borderId="3" xfId="7" applyNumberFormat="1" applyFont="1" applyFill="1" applyBorder="1" applyAlignment="1">
      <alignment horizontal="center" vertical="center" wrapText="1"/>
    </xf>
    <xf numFmtId="0" fontId="4" fillId="17" borderId="9" xfId="0" applyFont="1" applyFill="1" applyBorder="1" applyAlignment="1">
      <alignment horizontal="center" vertical="center" wrapText="1"/>
    </xf>
    <xf numFmtId="9" fontId="4" fillId="0" borderId="9" xfId="7"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5" borderId="15" xfId="0" applyNumberFormat="1"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4" fillId="8" borderId="3" xfId="0" applyNumberFormat="1" applyFont="1" applyFill="1" applyBorder="1" applyAlignment="1" applyProtection="1">
      <alignment horizontal="center" vertical="center" wrapText="1"/>
      <protection locked="0"/>
    </xf>
    <xf numFmtId="9" fontId="4" fillId="5" borderId="3" xfId="8" applyFont="1" applyFill="1" applyBorder="1" applyAlignment="1" applyProtection="1">
      <alignment horizontal="center" vertical="center" wrapText="1"/>
      <protection locked="0"/>
    </xf>
    <xf numFmtId="0" fontId="4" fillId="12" borderId="3" xfId="0" applyFont="1" applyFill="1" applyBorder="1" applyAlignment="1">
      <alignment horizontal="center" vertical="center" wrapText="1"/>
    </xf>
    <xf numFmtId="9" fontId="7" fillId="5" borderId="29" xfId="5" applyNumberFormat="1" applyFont="1" applyFill="1" applyBorder="1" applyAlignment="1">
      <alignment horizontal="center" vertical="center" wrapText="1"/>
    </xf>
    <xf numFmtId="49" fontId="7" fillId="9" borderId="3" xfId="5" applyFont="1" applyFill="1" applyBorder="1" applyAlignment="1" applyProtection="1">
      <alignment horizontal="center" vertical="center" wrapText="1"/>
      <protection locked="0"/>
    </xf>
    <xf numFmtId="9" fontId="4" fillId="8" borderId="3" xfId="8" applyFont="1" applyFill="1" applyBorder="1" applyAlignment="1">
      <alignment horizontal="center" vertical="center" wrapText="1"/>
    </xf>
    <xf numFmtId="1" fontId="7" fillId="5" borderId="3" xfId="5" applyNumberFormat="1" applyFont="1" applyFill="1" applyBorder="1" applyAlignment="1" applyProtection="1">
      <alignment horizontal="center" vertical="center" wrapText="1"/>
      <protection locked="0"/>
    </xf>
    <xf numFmtId="9" fontId="4" fillId="8" borderId="28" xfId="7" applyNumberFormat="1" applyFont="1" applyFill="1" applyBorder="1" applyAlignment="1">
      <alignment horizontal="center" vertical="center" wrapText="1"/>
    </xf>
    <xf numFmtId="0" fontId="4" fillId="5" borderId="28"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5" borderId="2" xfId="5" applyNumberFormat="1"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9" fontId="4" fillId="8" borderId="32" xfId="8" applyFont="1" applyFill="1" applyBorder="1" applyAlignment="1">
      <alignment horizontal="center" vertical="center" wrapText="1"/>
    </xf>
    <xf numFmtId="9" fontId="4" fillId="8" borderId="15" xfId="8" applyFont="1" applyFill="1" applyBorder="1" applyAlignment="1">
      <alignment horizontal="center" vertical="center" wrapText="1"/>
    </xf>
    <xf numFmtId="1" fontId="7" fillId="5" borderId="1" xfId="8" applyNumberFormat="1" applyFont="1" applyFill="1" applyBorder="1" applyAlignment="1">
      <alignment horizontal="center" vertical="center"/>
    </xf>
    <xf numFmtId="0" fontId="7" fillId="5" borderId="11" xfId="0" applyFont="1" applyFill="1" applyBorder="1" applyAlignment="1">
      <alignment horizontal="center" vertical="center" wrapText="1"/>
    </xf>
    <xf numFmtId="0" fontId="4" fillId="28" borderId="1" xfId="0" applyFont="1" applyFill="1" applyBorder="1" applyAlignment="1">
      <alignment horizontal="center" vertical="center" wrapText="1"/>
    </xf>
    <xf numFmtId="9" fontId="4" fillId="0" borderId="1" xfId="8" applyFont="1" applyBorder="1" applyAlignment="1">
      <alignment horizontal="center" vertical="center"/>
    </xf>
    <xf numFmtId="0" fontId="7" fillId="0" borderId="0" xfId="11" applyFont="1" applyAlignment="1">
      <alignment wrapText="1"/>
    </xf>
    <xf numFmtId="0" fontId="4" fillId="0" borderId="1" xfId="10" applyFont="1" applyBorder="1" applyAlignment="1">
      <alignment horizontal="justify" vertical="center" wrapText="1"/>
    </xf>
    <xf numFmtId="0" fontId="4" fillId="0" borderId="1" xfId="10" applyFont="1" applyBorder="1" applyAlignment="1">
      <alignment horizontal="center" vertical="center" wrapText="1"/>
    </xf>
    <xf numFmtId="0" fontId="4" fillId="16" borderId="1" xfId="10" applyFont="1" applyFill="1" applyBorder="1" applyAlignment="1">
      <alignment horizontal="center" vertical="center" wrapText="1"/>
    </xf>
    <xf numFmtId="1" fontId="7" fillId="0" borderId="1" xfId="11" applyNumberFormat="1" applyFont="1" applyBorder="1" applyAlignment="1">
      <alignment horizontal="center" vertical="center"/>
    </xf>
    <xf numFmtId="1" fontId="7" fillId="5" borderId="1" xfId="11" applyNumberFormat="1" applyFont="1" applyFill="1" applyBorder="1" applyAlignment="1">
      <alignment horizontal="center" vertical="center"/>
    </xf>
    <xf numFmtId="0" fontId="4" fillId="0" borderId="1" xfId="11" applyFont="1" applyBorder="1" applyAlignment="1">
      <alignment horizontal="left" vertical="center" wrapText="1"/>
    </xf>
    <xf numFmtId="0" fontId="4" fillId="0" borderId="0" xfId="11" applyFont="1" applyAlignment="1">
      <alignment horizontal="left" vertical="center" wrapText="1"/>
    </xf>
    <xf numFmtId="3" fontId="4" fillId="16" borderId="1" xfId="10" applyNumberFormat="1" applyFont="1" applyFill="1" applyBorder="1" applyAlignment="1">
      <alignment horizontal="center" vertical="center" wrapText="1"/>
    </xf>
    <xf numFmtId="3" fontId="4" fillId="0" borderId="1" xfId="10" applyNumberFormat="1" applyFont="1" applyBorder="1" applyAlignment="1">
      <alignment horizontal="center" vertical="center" wrapText="1"/>
    </xf>
    <xf numFmtId="3" fontId="7" fillId="0" borderId="1" xfId="11" applyNumberFormat="1" applyFont="1" applyBorder="1" applyAlignment="1">
      <alignment horizontal="center" vertical="center"/>
    </xf>
    <xf numFmtId="3" fontId="7" fillId="5" borderId="1" xfId="11" applyNumberFormat="1" applyFont="1" applyFill="1" applyBorder="1" applyAlignment="1">
      <alignment horizontal="center" vertical="center"/>
    </xf>
    <xf numFmtId="0" fontId="7" fillId="0" borderId="1" xfId="11" applyFont="1" applyBorder="1" applyAlignment="1">
      <alignment horizontal="center" vertical="center"/>
    </xf>
    <xf numFmtId="3" fontId="7" fillId="15" borderId="1" xfId="11" applyNumberFormat="1" applyFont="1" applyFill="1" applyBorder="1" applyAlignment="1">
      <alignment horizontal="center" vertical="center"/>
    </xf>
    <xf numFmtId="3" fontId="7" fillId="0" borderId="33" xfId="11" applyNumberFormat="1" applyFont="1" applyBorder="1" applyAlignment="1">
      <alignment horizontal="center" vertical="center"/>
    </xf>
    <xf numFmtId="0" fontId="4" fillId="2" borderId="1" xfId="10" applyFont="1" applyFill="1" applyBorder="1" applyAlignment="1">
      <alignment horizontal="center" vertical="center" wrapText="1"/>
    </xf>
    <xf numFmtId="9" fontId="4" fillId="0" borderId="1" xfId="13" applyFont="1" applyBorder="1" applyAlignment="1">
      <alignment horizontal="center" vertical="center" wrapText="1"/>
    </xf>
    <xf numFmtId="9" fontId="7" fillId="0" borderId="1" xfId="13" applyFont="1" applyBorder="1" applyAlignment="1">
      <alignment horizontal="center" vertical="center"/>
    </xf>
    <xf numFmtId="9" fontId="7" fillId="0" borderId="1" xfId="13" applyFont="1" applyFill="1" applyBorder="1" applyAlignment="1">
      <alignment horizontal="center" vertical="center"/>
    </xf>
    <xf numFmtId="9" fontId="7" fillId="15" borderId="1" xfId="13" applyFont="1" applyFill="1" applyBorder="1" applyAlignment="1">
      <alignment horizontal="center" vertical="center"/>
    </xf>
    <xf numFmtId="9" fontId="7" fillId="0" borderId="33" xfId="13" applyFont="1" applyBorder="1" applyAlignment="1">
      <alignment horizontal="center" vertical="center"/>
    </xf>
    <xf numFmtId="9" fontId="4" fillId="0" borderId="1" xfId="10" applyNumberFormat="1" applyFont="1" applyBorder="1" applyAlignment="1">
      <alignment horizontal="center" vertical="center" wrapText="1"/>
    </xf>
    <xf numFmtId="9" fontId="17" fillId="0" borderId="1" xfId="13" applyFont="1" applyBorder="1" applyAlignment="1">
      <alignment horizontal="center" vertical="center" wrapText="1"/>
    </xf>
    <xf numFmtId="0" fontId="4" fillId="25" borderId="1" xfId="10" applyFont="1" applyFill="1" applyBorder="1" applyAlignment="1">
      <alignment horizontal="center" vertical="center" wrapText="1"/>
    </xf>
    <xf numFmtId="0" fontId="17" fillId="0" borderId="0" xfId="10" applyFont="1" applyAlignment="1">
      <alignment horizontal="justify" vertical="center" wrapText="1"/>
    </xf>
    <xf numFmtId="0" fontId="4" fillId="0" borderId="0" xfId="10" applyFont="1" applyAlignment="1">
      <alignment horizontal="justify" vertical="center" wrapText="1"/>
    </xf>
    <xf numFmtId="0" fontId="4" fillId="0" borderId="0" xfId="10" applyFont="1" applyAlignment="1">
      <alignment horizontal="center" vertical="center" wrapText="1"/>
    </xf>
    <xf numFmtId="9" fontId="4" fillId="0" borderId="0" xfId="13" applyFont="1" applyFill="1" applyBorder="1" applyAlignment="1">
      <alignment horizontal="center" vertical="center" wrapText="1"/>
    </xf>
    <xf numFmtId="9" fontId="7" fillId="0" borderId="0" xfId="13" applyFont="1" applyFill="1" applyBorder="1" applyAlignment="1">
      <alignment horizontal="center" vertical="center"/>
    </xf>
    <xf numFmtId="0" fontId="4" fillId="18" borderId="1" xfId="10" applyFont="1" applyFill="1" applyBorder="1" applyAlignment="1">
      <alignment horizontal="justify" vertical="center" wrapText="1"/>
    </xf>
    <xf numFmtId="3" fontId="19" fillId="25" borderId="1" xfId="10" applyNumberFormat="1" applyFont="1" applyFill="1" applyBorder="1" applyAlignment="1">
      <alignment horizontal="center" vertical="center"/>
    </xf>
    <xf numFmtId="3" fontId="15" fillId="25" borderId="1" xfId="10" applyNumberFormat="1" applyFont="1" applyFill="1" applyBorder="1" applyAlignment="1">
      <alignment horizontal="center" vertical="center"/>
    </xf>
    <xf numFmtId="3" fontId="19" fillId="0" borderId="1" xfId="10" applyNumberFormat="1" applyFont="1" applyBorder="1" applyAlignment="1">
      <alignment horizontal="center" vertical="center"/>
    </xf>
    <xf numFmtId="3" fontId="15" fillId="0" borderId="1" xfId="10" applyNumberFormat="1" applyFont="1" applyBorder="1" applyAlignment="1">
      <alignment horizontal="center" vertical="center"/>
    </xf>
    <xf numFmtId="3" fontId="20" fillId="25" borderId="1" xfId="10" applyNumberFormat="1" applyFont="1" applyFill="1" applyBorder="1" applyAlignment="1">
      <alignment horizontal="center" vertical="center"/>
    </xf>
    <xf numFmtId="1" fontId="4" fillId="18" borderId="1" xfId="10" applyNumberFormat="1" applyFont="1" applyFill="1" applyBorder="1" applyAlignment="1">
      <alignment horizontal="justify" vertical="center" wrapText="1"/>
    </xf>
    <xf numFmtId="3" fontId="19" fillId="0" borderId="1" xfId="10" applyNumberFormat="1" applyFont="1" applyBorder="1" applyAlignment="1">
      <alignment horizontal="center"/>
    </xf>
    <xf numFmtId="0" fontId="19" fillId="0" borderId="0" xfId="10" applyFont="1"/>
    <xf numFmtId="0" fontId="19" fillId="0" borderId="0" xfId="10" applyFont="1" applyAlignment="1">
      <alignment horizontal="center"/>
    </xf>
    <xf numFmtId="1" fontId="4" fillId="0" borderId="1" xfId="10" applyNumberFormat="1" applyFont="1" applyBorder="1" applyAlignment="1">
      <alignment horizontal="center" vertical="center" wrapText="1"/>
    </xf>
    <xf numFmtId="1" fontId="4" fillId="0" borderId="1" xfId="13" applyNumberFormat="1" applyFont="1" applyFill="1" applyBorder="1" applyAlignment="1">
      <alignment horizontal="center" vertical="center" wrapText="1"/>
    </xf>
    <xf numFmtId="1" fontId="7" fillId="0" borderId="1" xfId="10" applyNumberFormat="1" applyFont="1" applyBorder="1" applyAlignment="1">
      <alignment horizontal="center" vertical="center" wrapText="1"/>
    </xf>
    <xf numFmtId="9" fontId="21" fillId="29" borderId="36" xfId="11" applyNumberFormat="1" applyFont="1" applyFill="1" applyBorder="1" applyAlignment="1">
      <alignment horizontal="center" vertical="center" wrapText="1"/>
    </xf>
    <xf numFmtId="9" fontId="21" fillId="29" borderId="37" xfId="11" applyNumberFormat="1" applyFont="1" applyFill="1" applyBorder="1" applyAlignment="1">
      <alignment horizontal="center" vertical="center" wrapText="1"/>
    </xf>
    <xf numFmtId="9" fontId="21" fillId="29" borderId="0" xfId="11" applyNumberFormat="1" applyFont="1" applyFill="1" applyAlignment="1">
      <alignment horizontal="center" vertical="center" wrapText="1"/>
    </xf>
    <xf numFmtId="9" fontId="7" fillId="0" borderId="23" xfId="12" applyFont="1" applyBorder="1" applyAlignment="1">
      <alignment horizontal="center" vertical="center"/>
    </xf>
    <xf numFmtId="9" fontId="7" fillId="0" borderId="25" xfId="12" applyFont="1" applyBorder="1" applyAlignment="1">
      <alignment horizontal="center" vertical="center"/>
    </xf>
    <xf numFmtId="9" fontId="7" fillId="0" borderId="0" xfId="12" applyFont="1" applyBorder="1" applyAlignment="1">
      <alignment horizontal="center" vertical="center"/>
    </xf>
    <xf numFmtId="0" fontId="22" fillId="30" borderId="6" xfId="10" applyFont="1" applyFill="1" applyBorder="1" applyAlignment="1">
      <alignment horizontal="center" vertical="center" wrapText="1"/>
    </xf>
    <xf numFmtId="0" fontId="17" fillId="15" borderId="6" xfId="10" applyFont="1" applyFill="1" applyBorder="1" applyAlignment="1">
      <alignment horizontal="center" vertical="center" wrapText="1"/>
    </xf>
    <xf numFmtId="0" fontId="23" fillId="15" borderId="1" xfId="11" applyFont="1" applyFill="1" applyBorder="1" applyAlignment="1">
      <alignment horizontal="center" vertical="center" wrapText="1"/>
    </xf>
    <xf numFmtId="0" fontId="22" fillId="30" borderId="34" xfId="10" applyFont="1" applyFill="1" applyBorder="1" applyAlignment="1">
      <alignment horizontal="center" vertical="center" wrapText="1"/>
    </xf>
    <xf numFmtId="1" fontId="19" fillId="0" borderId="0" xfId="10" applyNumberFormat="1" applyFont="1" applyAlignment="1">
      <alignment horizontal="center" vertical="center"/>
    </xf>
    <xf numFmtId="1" fontId="20" fillId="0" borderId="0" xfId="14" applyNumberFormat="1" applyFont="1" applyFill="1" applyAlignment="1">
      <alignment horizontal="center" vertical="center"/>
    </xf>
    <xf numFmtId="0" fontId="19" fillId="0" borderId="0" xfId="10" applyFont="1" applyAlignment="1">
      <alignment horizontal="center" vertical="center"/>
    </xf>
    <xf numFmtId="9" fontId="19" fillId="0" borderId="0" xfId="13" applyFont="1" applyFill="1" applyAlignment="1">
      <alignment horizontal="center" vertical="center"/>
    </xf>
    <xf numFmtId="9" fontId="21" fillId="29" borderId="38" xfId="11" applyNumberFormat="1" applyFont="1" applyFill="1" applyBorder="1" applyAlignment="1">
      <alignment horizontal="center" vertical="center" wrapText="1"/>
    </xf>
    <xf numFmtId="0" fontId="20" fillId="0" borderId="0" xfId="10" applyFont="1" applyAlignment="1">
      <alignment horizontal="center" vertical="center"/>
    </xf>
    <xf numFmtId="1" fontId="19" fillId="0" borderId="0" xfId="10" applyNumberFormat="1" applyFont="1"/>
    <xf numFmtId="9" fontId="21" fillId="0" borderId="0" xfId="11" applyNumberFormat="1" applyFont="1" applyAlignment="1">
      <alignment horizontal="center" vertical="center" wrapText="1"/>
    </xf>
    <xf numFmtId="9" fontId="7" fillId="0" borderId="32" xfId="12" applyFont="1" applyBorder="1" applyAlignment="1">
      <alignment horizontal="center" vertical="center"/>
    </xf>
    <xf numFmtId="9" fontId="7" fillId="0" borderId="39" xfId="12" applyFont="1" applyBorder="1" applyAlignment="1">
      <alignment horizontal="center" vertical="center"/>
    </xf>
    <xf numFmtId="3" fontId="7" fillId="0" borderId="0" xfId="11" applyNumberFormat="1" applyFont="1" applyBorder="1" applyAlignment="1">
      <alignment horizontal="center" vertical="center"/>
    </xf>
    <xf numFmtId="0" fontId="19" fillId="0" borderId="0" xfId="10" applyFont="1" applyFill="1" applyAlignment="1">
      <alignment horizontal="center" vertical="center"/>
    </xf>
    <xf numFmtId="0" fontId="4" fillId="0" borderId="0" xfId="10" applyFont="1" applyFill="1" applyBorder="1" applyAlignment="1">
      <alignment horizontal="justify" vertical="center" wrapText="1"/>
    </xf>
    <xf numFmtId="1" fontId="17" fillId="0" borderId="0" xfId="10" applyNumberFormat="1" applyFont="1" applyFill="1" applyBorder="1" applyAlignment="1">
      <alignment horizontal="center" wrapText="1"/>
    </xf>
    <xf numFmtId="3" fontId="7" fillId="0" borderId="0" xfId="11" applyNumberFormat="1" applyFont="1" applyFill="1" applyBorder="1" applyAlignment="1">
      <alignment horizontal="center" vertical="center"/>
    </xf>
    <xf numFmtId="3" fontId="16" fillId="0" borderId="0" xfId="11" applyNumberFormat="1" applyFont="1" applyFill="1" applyBorder="1" applyAlignment="1">
      <alignment horizontal="center" vertical="center"/>
    </xf>
    <xf numFmtId="0" fontId="4" fillId="0" borderId="0" xfId="11" applyFont="1" applyFill="1" applyBorder="1" applyAlignment="1">
      <alignment horizontal="left" vertical="center" wrapText="1"/>
    </xf>
    <xf numFmtId="0" fontId="19" fillId="0" borderId="0" xfId="10" applyFont="1" applyFill="1"/>
    <xf numFmtId="0" fontId="4" fillId="0" borderId="0" xfId="10" applyFont="1" applyFill="1" applyBorder="1" applyAlignment="1">
      <alignment horizontal="center" vertical="center" wrapText="1"/>
    </xf>
    <xf numFmtId="3" fontId="4" fillId="0" borderId="0" xfId="10" applyNumberFormat="1" applyFont="1" applyFill="1" applyBorder="1" applyAlignment="1">
      <alignment horizontal="center" vertical="center" wrapText="1"/>
    </xf>
    <xf numFmtId="0" fontId="22" fillId="30" borderId="1" xfId="10" applyFont="1" applyFill="1" applyBorder="1" applyAlignment="1">
      <alignment horizontal="center" vertical="center" wrapText="1"/>
    </xf>
    <xf numFmtId="0" fontId="19" fillId="0" borderId="1" xfId="10" applyFont="1" applyBorder="1" applyAlignment="1">
      <alignment horizontal="center" vertical="center"/>
    </xf>
    <xf numFmtId="0" fontId="22" fillId="30" borderId="18" xfId="10" applyFont="1" applyFill="1" applyBorder="1" applyAlignment="1">
      <alignment horizontal="center" vertical="center" wrapText="1"/>
    </xf>
    <xf numFmtId="0" fontId="4" fillId="0" borderId="5" xfId="10" applyFont="1" applyBorder="1" applyAlignment="1">
      <alignment horizontal="justify" vertical="center" wrapText="1"/>
    </xf>
    <xf numFmtId="0" fontId="4" fillId="18" borderId="1" xfId="10" applyFont="1" applyFill="1" applyBorder="1" applyAlignment="1">
      <alignment horizontal="center" vertical="center" wrapText="1"/>
    </xf>
    <xf numFmtId="1" fontId="4" fillId="0" borderId="1" xfId="10" applyNumberFormat="1" applyFont="1" applyBorder="1" applyAlignment="1">
      <alignment horizontal="center" vertical="center"/>
    </xf>
    <xf numFmtId="1" fontId="15" fillId="0" borderId="1" xfId="10" applyNumberFormat="1" applyFont="1" applyBorder="1" applyAlignment="1">
      <alignment horizontal="center" vertical="center"/>
    </xf>
    <xf numFmtId="1" fontId="4" fillId="25" borderId="1" xfId="10" applyNumberFormat="1" applyFont="1" applyFill="1" applyBorder="1" applyAlignment="1">
      <alignment horizontal="center" vertical="center"/>
    </xf>
    <xf numFmtId="1" fontId="15" fillId="25" borderId="1" xfId="10" applyNumberFormat="1" applyFont="1" applyFill="1" applyBorder="1" applyAlignment="1">
      <alignment horizontal="center" vertical="center"/>
    </xf>
    <xf numFmtId="0" fontId="7" fillId="18" borderId="1" xfId="10" applyFont="1" applyFill="1" applyBorder="1" applyAlignment="1">
      <alignment horizontal="center" vertical="center" wrapText="1"/>
    </xf>
    <xf numFmtId="0" fontId="7" fillId="0" borderId="1" xfId="10" applyFont="1" applyBorder="1" applyAlignment="1">
      <alignment horizontal="center" vertical="center"/>
    </xf>
    <xf numFmtId="0" fontId="4" fillId="0" borderId="1" xfId="10" applyFont="1" applyBorder="1" applyAlignment="1">
      <alignment horizontal="center" vertical="center"/>
    </xf>
    <xf numFmtId="1" fontId="19" fillId="0" borderId="1" xfId="10" applyNumberFormat="1" applyFont="1" applyBorder="1" applyAlignment="1">
      <alignment horizontal="center" vertical="center"/>
    </xf>
    <xf numFmtId="1" fontId="17" fillId="7" borderId="1" xfId="10" applyNumberFormat="1" applyFont="1" applyFill="1" applyBorder="1" applyAlignment="1">
      <alignment horizontal="center" vertical="center" wrapText="1"/>
    </xf>
    <xf numFmtId="1" fontId="4" fillId="18" borderId="1" xfId="10" applyNumberFormat="1" applyFont="1" applyFill="1" applyBorder="1" applyAlignment="1">
      <alignment horizontal="center" vertical="center" wrapText="1"/>
    </xf>
    <xf numFmtId="1" fontId="7" fillId="18" borderId="1" xfId="10" applyNumberFormat="1" applyFont="1" applyFill="1" applyBorder="1" applyAlignment="1">
      <alignment horizontal="center" vertical="center" wrapText="1"/>
    </xf>
    <xf numFmtId="0" fontId="4" fillId="18" borderId="2" xfId="10" applyFont="1" applyFill="1" applyBorder="1" applyAlignment="1">
      <alignment horizontal="justify" vertical="center" wrapText="1"/>
    </xf>
    <xf numFmtId="3" fontId="4" fillId="0" borderId="2" xfId="10" applyNumberFormat="1" applyFont="1" applyBorder="1" applyAlignment="1">
      <alignment horizontal="center" vertical="center" wrapText="1"/>
    </xf>
    <xf numFmtId="3" fontId="19" fillId="0" borderId="2" xfId="13" applyNumberFormat="1" applyFont="1" applyBorder="1" applyAlignment="1">
      <alignment horizontal="center" vertical="center"/>
    </xf>
    <xf numFmtId="3" fontId="15" fillId="0" borderId="2" xfId="13" applyNumberFormat="1" applyFont="1" applyBorder="1" applyAlignment="1">
      <alignment horizontal="center" vertical="center"/>
    </xf>
    <xf numFmtId="3" fontId="7" fillId="0" borderId="1" xfId="11" applyNumberFormat="1" applyFont="1" applyFill="1" applyBorder="1" applyAlignment="1">
      <alignment horizontal="center" vertical="center"/>
    </xf>
    <xf numFmtId="1" fontId="17" fillId="11" borderId="1" xfId="10" applyNumberFormat="1" applyFont="1" applyFill="1" applyBorder="1" applyAlignment="1">
      <alignment horizontal="center" vertical="center" wrapText="1"/>
    </xf>
    <xf numFmtId="9" fontId="19" fillId="0" borderId="1" xfId="8" applyFont="1" applyBorder="1" applyAlignment="1">
      <alignment horizontal="center" vertical="center"/>
    </xf>
    <xf numFmtId="9" fontId="19" fillId="0" borderId="2" xfId="8" applyFont="1" applyBorder="1" applyAlignment="1">
      <alignment horizontal="center" vertical="center"/>
    </xf>
    <xf numFmtId="3" fontId="17" fillId="7" borderId="1" xfId="10" applyNumberFormat="1" applyFont="1" applyFill="1" applyBorder="1" applyAlignment="1">
      <alignment horizontal="center" vertical="center" wrapText="1"/>
    </xf>
    <xf numFmtId="3" fontId="16" fillId="0" borderId="0" xfId="11" applyNumberFormat="1" applyFont="1" applyBorder="1" applyAlignment="1">
      <alignment horizontal="center" vertical="center"/>
    </xf>
    <xf numFmtId="0" fontId="20" fillId="0" borderId="0" xfId="10" applyFont="1"/>
    <xf numFmtId="0" fontId="17" fillId="31" borderId="1" xfId="10" applyFont="1" applyFill="1" applyBorder="1" applyAlignment="1">
      <alignment horizontal="center" vertical="center" wrapText="1"/>
    </xf>
    <xf numFmtId="0" fontId="19" fillId="0" borderId="1" xfId="10" applyFont="1" applyBorder="1"/>
    <xf numFmtId="1" fontId="19" fillId="0" borderId="1" xfId="10" applyNumberFormat="1" applyFont="1" applyBorder="1"/>
    <xf numFmtId="9" fontId="19" fillId="0" borderId="1" xfId="10" applyNumberFormat="1" applyFont="1" applyBorder="1" applyAlignment="1">
      <alignment horizontal="center" vertical="center"/>
    </xf>
    <xf numFmtId="10" fontId="19" fillId="0" borderId="1" xfId="10" applyNumberFormat="1" applyFont="1" applyBorder="1" applyAlignment="1">
      <alignment horizontal="center" vertical="center"/>
    </xf>
    <xf numFmtId="0" fontId="4" fillId="0" borderId="1" xfId="10" applyFont="1" applyBorder="1" applyAlignment="1">
      <alignment horizontal="center" vertical="center" wrapText="1"/>
    </xf>
    <xf numFmtId="0" fontId="19" fillId="0" borderId="0" xfId="10" applyFont="1" applyFill="1" applyAlignment="1">
      <alignment horizontal="center"/>
    </xf>
    <xf numFmtId="3" fontId="17" fillId="13" borderId="1" xfId="10" applyNumberFormat="1" applyFont="1" applyFill="1" applyBorder="1" applyAlignment="1">
      <alignment horizontal="center" vertical="center" wrapText="1"/>
    </xf>
    <xf numFmtId="9" fontId="17" fillId="7" borderId="1" xfId="8" applyFont="1" applyFill="1" applyBorder="1" applyAlignment="1">
      <alignment horizontal="center" vertical="center" wrapText="1"/>
    </xf>
    <xf numFmtId="0" fontId="19" fillId="5" borderId="1" xfId="10" applyFont="1" applyFill="1" applyBorder="1" applyAlignment="1">
      <alignment vertical="center" wrapText="1"/>
    </xf>
    <xf numFmtId="0" fontId="4" fillId="5" borderId="33" xfId="10" applyFont="1" applyFill="1" applyBorder="1" applyAlignment="1">
      <alignment horizontal="center" vertical="center" wrapText="1"/>
    </xf>
    <xf numFmtId="1" fontId="4" fillId="5" borderId="42" xfId="10" applyNumberFormat="1" applyFont="1" applyFill="1" applyBorder="1" applyAlignment="1">
      <alignment horizontal="justify" vertical="center" wrapText="1"/>
    </xf>
    <xf numFmtId="9" fontId="19" fillId="5" borderId="42" xfId="10" applyNumberFormat="1" applyFont="1" applyFill="1" applyBorder="1" applyAlignment="1">
      <alignment horizontal="center" vertical="center"/>
    </xf>
    <xf numFmtId="0" fontId="19" fillId="5" borderId="42" xfId="10" applyFont="1" applyFill="1" applyBorder="1" applyAlignment="1">
      <alignment horizontal="center" vertical="center"/>
    </xf>
    <xf numFmtId="9" fontId="19" fillId="5" borderId="42" xfId="8" applyFont="1" applyFill="1" applyBorder="1" applyAlignment="1">
      <alignment horizontal="center" vertical="center"/>
    </xf>
    <xf numFmtId="0" fontId="19" fillId="5" borderId="42" xfId="10" applyFont="1" applyFill="1" applyBorder="1"/>
    <xf numFmtId="0" fontId="19" fillId="5" borderId="5" xfId="10" applyFont="1" applyFill="1" applyBorder="1"/>
    <xf numFmtId="0" fontId="19" fillId="5" borderId="0" xfId="10" applyFont="1" applyFill="1"/>
    <xf numFmtId="0" fontId="19" fillId="5" borderId="0" xfId="10" applyFont="1" applyFill="1" applyBorder="1" applyAlignment="1">
      <alignment vertical="center" wrapText="1"/>
    </xf>
    <xf numFmtId="0" fontId="19" fillId="0" borderId="1" xfId="10" applyFont="1" applyBorder="1" applyAlignment="1">
      <alignment horizontal="justify" vertical="top" wrapText="1"/>
    </xf>
    <xf numFmtId="3" fontId="16" fillId="5" borderId="0" xfId="11" applyNumberFormat="1" applyFont="1" applyFill="1" applyBorder="1" applyAlignment="1">
      <alignment horizontal="center" vertical="center"/>
    </xf>
    <xf numFmtId="0" fontId="20" fillId="5" borderId="0" xfId="10" applyFont="1" applyFill="1" applyAlignment="1">
      <alignment horizontal="center" vertical="center"/>
    </xf>
    <xf numFmtId="0" fontId="19" fillId="5" borderId="0" xfId="10" applyFont="1" applyFill="1" applyBorder="1"/>
    <xf numFmtId="0" fontId="17" fillId="5" borderId="0" xfId="10" applyFont="1" applyFill="1" applyBorder="1" applyAlignment="1">
      <alignment horizontal="center" vertical="center" wrapText="1"/>
    </xf>
    <xf numFmtId="9" fontId="17" fillId="5" borderId="0" xfId="8" applyFont="1" applyFill="1" applyBorder="1" applyAlignment="1">
      <alignment horizontal="center" vertical="center" wrapText="1"/>
    </xf>
    <xf numFmtId="3" fontId="17" fillId="5" borderId="0" xfId="10" applyNumberFormat="1" applyFont="1" applyFill="1" applyBorder="1" applyAlignment="1">
      <alignment horizontal="center" vertical="center" wrapText="1"/>
    </xf>
    <xf numFmtId="9" fontId="20" fillId="5" borderId="0" xfId="8" applyFont="1" applyFill="1" applyBorder="1" applyAlignment="1">
      <alignment horizontal="center" vertical="center"/>
    </xf>
    <xf numFmtId="0" fontId="20" fillId="5" borderId="0" xfId="10" applyFont="1" applyFill="1" applyBorder="1" applyAlignment="1">
      <alignment horizontal="center" vertical="center"/>
    </xf>
    <xf numFmtId="9" fontId="17" fillId="13" borderId="1" xfId="8" applyFont="1" applyFill="1" applyBorder="1" applyAlignment="1">
      <alignment horizontal="center" vertical="center" wrapText="1"/>
    </xf>
    <xf numFmtId="0" fontId="19" fillId="0" borderId="0" xfId="10" applyFont="1" applyBorder="1" applyAlignment="1">
      <alignment vertical="center" wrapText="1"/>
    </xf>
    <xf numFmtId="0" fontId="19" fillId="0" borderId="0" xfId="10" applyFont="1" applyBorder="1"/>
    <xf numFmtId="0" fontId="19" fillId="5" borderId="0" xfId="10" applyFont="1" applyFill="1" applyBorder="1" applyAlignment="1">
      <alignment horizontal="justify" vertical="top" wrapText="1"/>
    </xf>
    <xf numFmtId="0" fontId="19" fillId="5" borderId="0" xfId="10" applyFont="1" applyFill="1" applyBorder="1" applyAlignment="1">
      <alignment horizontal="center" vertical="center" wrapText="1"/>
    </xf>
    <xf numFmtId="0" fontId="19" fillId="0" borderId="1" xfId="10" applyFont="1" applyBorder="1" applyAlignment="1">
      <alignment horizontal="center" vertical="center"/>
    </xf>
    <xf numFmtId="9" fontId="20" fillId="13" borderId="1" xfId="8" applyFont="1" applyFill="1" applyBorder="1" applyAlignment="1">
      <alignment horizontal="center" vertical="center"/>
    </xf>
    <xf numFmtId="0" fontId="23" fillId="2" borderId="1" xfId="11" applyFont="1" applyFill="1" applyBorder="1" applyAlignment="1">
      <alignment horizontal="center" vertical="center" wrapText="1"/>
    </xf>
    <xf numFmtId="1" fontId="16" fillId="2" borderId="1" xfId="11" applyNumberFormat="1" applyFont="1" applyFill="1" applyBorder="1" applyAlignment="1">
      <alignment horizontal="center" vertical="center"/>
    </xf>
    <xf numFmtId="3" fontId="16" fillId="2" borderId="1" xfId="11" applyNumberFormat="1" applyFont="1" applyFill="1" applyBorder="1" applyAlignment="1">
      <alignment horizontal="center" vertical="center"/>
    </xf>
    <xf numFmtId="1" fontId="17" fillId="2" borderId="1" xfId="10" applyNumberFormat="1" applyFont="1" applyFill="1" applyBorder="1" applyAlignment="1">
      <alignment horizontal="center" vertical="center" wrapText="1"/>
    </xf>
    <xf numFmtId="3" fontId="17" fillId="2" borderId="1" xfId="10" applyNumberFormat="1" applyFont="1" applyFill="1" applyBorder="1" applyAlignment="1">
      <alignment horizontal="center" vertical="center" wrapText="1"/>
    </xf>
    <xf numFmtId="0" fontId="23" fillId="23" borderId="6" xfId="11" applyFont="1" applyFill="1" applyBorder="1" applyAlignment="1">
      <alignment horizontal="center" vertical="center" wrapText="1"/>
    </xf>
    <xf numFmtId="9" fontId="4" fillId="23" borderId="1" xfId="13" applyFont="1" applyFill="1" applyBorder="1" applyAlignment="1">
      <alignment horizontal="center" vertical="center" wrapText="1"/>
    </xf>
    <xf numFmtId="9" fontId="17" fillId="23" borderId="1" xfId="8" applyFont="1" applyFill="1" applyBorder="1" applyAlignment="1">
      <alignment horizontal="center" vertical="center"/>
    </xf>
    <xf numFmtId="9" fontId="20" fillId="23" borderId="1" xfId="8" applyFont="1" applyFill="1" applyBorder="1" applyAlignment="1">
      <alignment horizontal="center" vertical="center"/>
    </xf>
    <xf numFmtId="9" fontId="20" fillId="23" borderId="2" xfId="8" applyFont="1" applyFill="1" applyBorder="1" applyAlignment="1">
      <alignment horizontal="center" vertical="center"/>
    </xf>
    <xf numFmtId="9" fontId="7" fillId="2" borderId="1" xfId="13" applyFont="1" applyFill="1" applyBorder="1" applyAlignment="1">
      <alignment horizontal="center" vertical="center"/>
    </xf>
    <xf numFmtId="3" fontId="7" fillId="2" borderId="1" xfId="11" applyNumberFormat="1" applyFont="1" applyFill="1" applyBorder="1" applyAlignment="1">
      <alignment horizontal="center" vertical="center"/>
    </xf>
    <xf numFmtId="9" fontId="19" fillId="2" borderId="1" xfId="8" applyFont="1" applyFill="1" applyBorder="1" applyAlignment="1">
      <alignment horizontal="center" vertical="center"/>
    </xf>
    <xf numFmtId="9" fontId="17" fillId="2" borderId="1" xfId="8" applyFont="1" applyFill="1" applyBorder="1" applyAlignment="1">
      <alignment horizontal="center" vertical="center" wrapText="1"/>
    </xf>
    <xf numFmtId="9" fontId="19" fillId="23" borderId="1" xfId="8" applyFont="1" applyFill="1" applyBorder="1" applyAlignment="1">
      <alignment horizontal="center" vertical="center"/>
    </xf>
    <xf numFmtId="0" fontId="19" fillId="2" borderId="1" xfId="10" applyFont="1" applyFill="1" applyBorder="1" applyAlignment="1">
      <alignment horizontal="center" vertical="center"/>
    </xf>
    <xf numFmtId="0" fontId="25" fillId="5" borderId="41" xfId="10" applyFont="1" applyFill="1" applyBorder="1" applyAlignment="1">
      <alignment horizontal="center" vertical="center"/>
    </xf>
    <xf numFmtId="3" fontId="7" fillId="5" borderId="0" xfId="11" applyNumberFormat="1" applyFont="1" applyFill="1" applyBorder="1" applyAlignment="1">
      <alignment horizontal="center" vertical="center"/>
    </xf>
    <xf numFmtId="0" fontId="4" fillId="5" borderId="0" xfId="11" applyFont="1" applyFill="1" applyBorder="1" applyAlignment="1">
      <alignment horizontal="left" vertical="center" wrapText="1"/>
    </xf>
    <xf numFmtId="0" fontId="25" fillId="5" borderId="0" xfId="10" applyFont="1" applyFill="1" applyBorder="1" applyAlignment="1">
      <alignment horizontal="center" vertical="center"/>
    </xf>
    <xf numFmtId="9" fontId="7" fillId="5" borderId="0" xfId="13" applyFont="1" applyFill="1" applyBorder="1" applyAlignment="1">
      <alignment horizontal="center" vertical="center"/>
    </xf>
    <xf numFmtId="0" fontId="4" fillId="5" borderId="0" xfId="11" applyFont="1" applyFill="1" applyAlignment="1">
      <alignment horizontal="left" vertical="center" wrapText="1"/>
    </xf>
    <xf numFmtId="0" fontId="19" fillId="0" borderId="1" xfId="10" applyFont="1" applyBorder="1" applyAlignment="1">
      <alignment horizontal="center" vertical="center"/>
    </xf>
    <xf numFmtId="1" fontId="17" fillId="0" borderId="1" xfId="10" applyNumberFormat="1" applyFont="1" applyBorder="1" applyAlignment="1">
      <alignment horizontal="center" vertical="center" wrapText="1"/>
    </xf>
    <xf numFmtId="3" fontId="17" fillId="0" borderId="2" xfId="10" applyNumberFormat="1" applyFont="1" applyBorder="1" applyAlignment="1">
      <alignment horizontal="center" vertical="center" wrapText="1"/>
    </xf>
    <xf numFmtId="9" fontId="4" fillId="0" borderId="4" xfId="8" applyFont="1" applyBorder="1" applyAlignment="1">
      <alignment horizontal="center" vertical="center"/>
    </xf>
    <xf numFmtId="0" fontId="4" fillId="0" borderId="4" xfId="11" applyFont="1" applyBorder="1" applyAlignment="1">
      <alignment horizontal="left" vertical="center" wrapText="1"/>
    </xf>
    <xf numFmtId="0" fontId="22" fillId="0" borderId="4" xfId="10" applyFont="1" applyFill="1" applyBorder="1" applyAlignment="1">
      <alignment horizontal="center" vertical="center" wrapText="1"/>
    </xf>
    <xf numFmtId="9" fontId="17" fillId="7" borderId="1" xfId="10" applyNumberFormat="1" applyFont="1" applyFill="1" applyBorder="1" applyAlignment="1">
      <alignment horizontal="center" vertical="center" wrapText="1"/>
    </xf>
    <xf numFmtId="9" fontId="26" fillId="7" borderId="1" xfId="8" applyFont="1" applyFill="1" applyBorder="1" applyAlignment="1">
      <alignment horizontal="center" vertical="center" wrapText="1"/>
    </xf>
    <xf numFmtId="166" fontId="17" fillId="2" borderId="1" xfId="8" applyNumberFormat="1" applyFont="1" applyFill="1" applyBorder="1" applyAlignment="1">
      <alignment horizontal="center" vertical="center" wrapText="1"/>
    </xf>
    <xf numFmtId="9" fontId="7" fillId="2" borderId="1" xfId="13" applyNumberFormat="1" applyFont="1" applyFill="1" applyBorder="1" applyAlignment="1">
      <alignment horizontal="center" vertical="center"/>
    </xf>
    <xf numFmtId="0" fontId="19" fillId="0" borderId="0" xfId="10" applyFont="1" applyAlignment="1">
      <alignment wrapText="1"/>
    </xf>
    <xf numFmtId="10" fontId="11" fillId="33" borderId="6" xfId="1" applyNumberFormat="1" applyFont="1" applyFill="1" applyBorder="1" applyAlignment="1">
      <alignment horizontal="center" vertical="center" wrapText="1"/>
    </xf>
    <xf numFmtId="3" fontId="11" fillId="34" borderId="6" xfId="1" applyNumberFormat="1" applyFont="1" applyFill="1" applyBorder="1" applyAlignment="1">
      <alignment horizontal="center" vertical="center" wrapText="1"/>
    </xf>
    <xf numFmtId="41" fontId="28" fillId="35" borderId="2" xfId="1" applyFont="1" applyFill="1" applyBorder="1" applyAlignment="1">
      <alignment horizontal="center" vertical="center" wrapText="1"/>
    </xf>
    <xf numFmtId="1" fontId="28" fillId="35" borderId="2" xfId="1" applyNumberFormat="1" applyFont="1" applyFill="1" applyBorder="1" applyAlignment="1">
      <alignment horizontal="center" vertical="center" wrapText="1"/>
    </xf>
    <xf numFmtId="41" fontId="28" fillId="35" borderId="6" xfId="1" applyFont="1" applyFill="1" applyBorder="1" applyAlignment="1">
      <alignment horizontal="center" vertical="center" wrapText="1"/>
    </xf>
    <xf numFmtId="41" fontId="11" fillId="36" borderId="6" xfId="1" applyFont="1" applyFill="1" applyBorder="1" applyAlignment="1">
      <alignment horizontal="center" vertical="center" wrapText="1"/>
    </xf>
    <xf numFmtId="41" fontId="11" fillId="36" borderId="2" xfId="1" applyFont="1" applyFill="1" applyBorder="1" applyAlignment="1">
      <alignment horizontal="center" vertical="center" wrapText="1"/>
    </xf>
    <xf numFmtId="41" fontId="11" fillId="36" borderId="3" xfId="1" applyFont="1" applyFill="1" applyBorder="1" applyAlignment="1">
      <alignment horizontal="center" vertical="center" wrapText="1"/>
    </xf>
    <xf numFmtId="9" fontId="7" fillId="14" borderId="1" xfId="5" applyNumberFormat="1" applyFont="1" applyFill="1" applyBorder="1" applyAlignment="1" applyProtection="1">
      <alignment horizontal="center" vertical="center" wrapText="1"/>
    </xf>
    <xf numFmtId="49" fontId="7" fillId="5" borderId="43" xfId="5" applyFont="1" applyFill="1" applyBorder="1" applyAlignment="1" applyProtection="1">
      <alignment horizontal="center" vertical="center" wrapText="1"/>
      <protection locked="0"/>
    </xf>
    <xf numFmtId="1" fontId="12" fillId="12" borderId="44" xfId="5" applyNumberFormat="1" applyFont="1" applyFill="1" applyBorder="1" applyAlignment="1" applyProtection="1">
      <alignment horizontal="center" vertical="center" wrapText="1"/>
    </xf>
    <xf numFmtId="49" fontId="7" fillId="5" borderId="44" xfId="5" applyFont="1" applyFill="1" applyBorder="1" applyAlignment="1" applyProtection="1">
      <alignment horizontal="justify" vertical="top" wrapText="1"/>
      <protection locked="0"/>
    </xf>
    <xf numFmtId="0" fontId="7" fillId="5" borderId="44" xfId="5" applyNumberFormat="1" applyFont="1" applyFill="1" applyBorder="1" applyAlignment="1" applyProtection="1">
      <alignment horizontal="center" vertical="center" wrapText="1"/>
      <protection locked="0"/>
    </xf>
    <xf numFmtId="49" fontId="7" fillId="5" borderId="44" xfId="5" applyFont="1" applyFill="1" applyBorder="1" applyAlignment="1" applyProtection="1">
      <alignment horizontal="center" vertical="center" wrapText="1"/>
      <protection locked="0"/>
    </xf>
    <xf numFmtId="0" fontId="7" fillId="5" borderId="1" xfId="0" applyFont="1" applyFill="1" applyBorder="1" applyAlignment="1">
      <alignment horizontal="justify" vertical="top"/>
    </xf>
    <xf numFmtId="0" fontId="12" fillId="5" borderId="1" xfId="0" applyFont="1" applyFill="1" applyBorder="1" applyAlignment="1">
      <alignment horizontal="center" vertical="center"/>
    </xf>
    <xf numFmtId="0" fontId="7" fillId="0" borderId="1" xfId="0" applyFont="1" applyBorder="1" applyAlignment="1">
      <alignment horizontal="justify" vertical="top" wrapText="1"/>
    </xf>
    <xf numFmtId="0" fontId="7" fillId="0" borderId="1" xfId="0" applyFont="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justify" vertical="top"/>
    </xf>
    <xf numFmtId="0" fontId="7" fillId="0" borderId="1" xfId="0" applyFont="1" applyBorder="1" applyAlignment="1">
      <alignment horizontal="justify" vertical="center"/>
    </xf>
    <xf numFmtId="49" fontId="7" fillId="5" borderId="33" xfId="5" applyFont="1" applyFill="1" applyBorder="1" applyAlignment="1" applyProtection="1">
      <alignment horizontal="center" vertical="center" wrapText="1"/>
      <protection locked="0"/>
    </xf>
    <xf numFmtId="49" fontId="7" fillId="5" borderId="33" xfId="5" applyFont="1" applyFill="1" applyBorder="1" applyAlignment="1" applyProtection="1">
      <alignment horizontal="justify" vertical="top" wrapText="1"/>
      <protection locked="0"/>
    </xf>
    <xf numFmtId="1" fontId="7" fillId="5" borderId="33" xfId="5" applyNumberFormat="1" applyFont="1" applyFill="1" applyBorder="1" applyAlignment="1" applyProtection="1">
      <alignment horizontal="center" vertical="center" wrapText="1"/>
      <protection locked="0"/>
    </xf>
    <xf numFmtId="0" fontId="7" fillId="0" borderId="1" xfId="0" applyFont="1" applyBorder="1"/>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7" fillId="5" borderId="1" xfId="0" applyFont="1" applyFill="1" applyBorder="1" applyAlignment="1">
      <alignment horizontal="justify" vertical="top" wrapText="1"/>
    </xf>
    <xf numFmtId="0" fontId="15" fillId="0" borderId="1" xfId="0" applyFont="1" applyBorder="1" applyAlignment="1">
      <alignment horizontal="justify" vertical="top" wrapText="1"/>
    </xf>
    <xf numFmtId="0" fontId="7"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wrapText="1"/>
    </xf>
    <xf numFmtId="9" fontId="7" fillId="14" borderId="44" xfId="5" applyNumberFormat="1" applyFont="1" applyFill="1" applyBorder="1" applyAlignment="1" applyProtection="1">
      <alignment horizontal="center" vertical="center" wrapText="1"/>
    </xf>
    <xf numFmtId="44" fontId="7" fillId="5" borderId="9" xfId="9" applyFont="1" applyFill="1" applyBorder="1" applyAlignment="1">
      <alignment vertical="center"/>
    </xf>
    <xf numFmtId="1" fontId="7" fillId="5" borderId="44" xfId="5"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justify" vertical="top" wrapText="1"/>
      <protection locked="0"/>
    </xf>
    <xf numFmtId="9" fontId="7" fillId="14" borderId="33" xfId="5" applyNumberFormat="1" applyFont="1" applyFill="1" applyBorder="1" applyAlignment="1" applyProtection="1">
      <alignment horizontal="center" vertical="center" wrapText="1"/>
    </xf>
    <xf numFmtId="49" fontId="7" fillId="5" borderId="45" xfId="5" applyFont="1" applyFill="1" applyBorder="1" applyAlignment="1" applyProtection="1">
      <alignment horizontal="center" vertical="center" wrapText="1"/>
      <protection locked="0"/>
    </xf>
    <xf numFmtId="49" fontId="7" fillId="5" borderId="34" xfId="5" applyFont="1" applyFill="1" applyBorder="1" applyAlignment="1" applyProtection="1">
      <alignment horizontal="justify" vertical="top" wrapText="1"/>
      <protection locked="0"/>
    </xf>
    <xf numFmtId="1" fontId="7" fillId="5" borderId="34" xfId="5" applyNumberFormat="1" applyFont="1" applyFill="1" applyBorder="1" applyAlignment="1" applyProtection="1">
      <alignment horizontal="center" vertical="center" wrapText="1"/>
      <protection locked="0"/>
    </xf>
    <xf numFmtId="49" fontId="7" fillId="5" borderId="34" xfId="5" applyFont="1" applyFill="1" applyBorder="1" applyAlignment="1" applyProtection="1">
      <alignment horizontal="center" vertical="center" wrapText="1"/>
      <protection locked="0"/>
    </xf>
    <xf numFmtId="9" fontId="7" fillId="14" borderId="44" xfId="0" applyNumberFormat="1" applyFont="1" applyFill="1" applyBorder="1" applyAlignment="1">
      <alignment horizontal="center" vertical="center"/>
    </xf>
    <xf numFmtId="0" fontId="7" fillId="5" borderId="43" xfId="0" applyFont="1" applyFill="1" applyBorder="1" applyAlignment="1">
      <alignment horizontal="center" vertical="center"/>
    </xf>
    <xf numFmtId="0" fontId="7" fillId="5" borderId="44" xfId="0" applyFont="1" applyFill="1" applyBorder="1" applyAlignment="1">
      <alignment horizontal="justify" vertical="top"/>
    </xf>
    <xf numFmtId="1" fontId="7" fillId="5" borderId="44" xfId="0" applyNumberFormat="1" applyFont="1" applyFill="1" applyBorder="1" applyAlignment="1">
      <alignment horizontal="center" vertical="center"/>
    </xf>
    <xf numFmtId="0" fontId="7" fillId="5" borderId="44" xfId="0" applyFont="1" applyFill="1" applyBorder="1" applyAlignment="1">
      <alignment horizontal="center" vertical="center"/>
    </xf>
    <xf numFmtId="0" fontId="4" fillId="5" borderId="1" xfId="0" applyFont="1" applyFill="1" applyBorder="1" applyAlignment="1" applyProtection="1">
      <alignment horizontal="justify" vertical="center" wrapText="1"/>
      <protection locked="0"/>
    </xf>
    <xf numFmtId="9" fontId="7" fillId="14" borderId="33" xfId="0" applyNumberFormat="1" applyFont="1" applyFill="1" applyBorder="1" applyAlignment="1">
      <alignment horizontal="center" vertical="center"/>
    </xf>
    <xf numFmtId="0" fontId="7" fillId="5" borderId="33" xfId="0" applyFont="1" applyFill="1" applyBorder="1" applyAlignment="1">
      <alignment vertical="center"/>
    </xf>
    <xf numFmtId="0" fontId="7" fillId="5" borderId="33" xfId="0" applyFont="1" applyFill="1" applyBorder="1" applyAlignment="1">
      <alignment horizontal="justify" vertical="top"/>
    </xf>
    <xf numFmtId="1" fontId="7" fillId="5" borderId="33" xfId="0" applyNumberFormat="1" applyFont="1" applyFill="1" applyBorder="1" applyAlignment="1">
      <alignment vertical="center"/>
    </xf>
    <xf numFmtId="0" fontId="7" fillId="5" borderId="1" xfId="0" applyFont="1" applyFill="1" applyBorder="1" applyAlignment="1">
      <alignment vertical="top"/>
    </xf>
    <xf numFmtId="0" fontId="7" fillId="0" borderId="1" xfId="0" applyFont="1" applyBorder="1" applyAlignment="1">
      <alignment horizontal="left" vertical="top"/>
    </xf>
    <xf numFmtId="0" fontId="7" fillId="25" borderId="3" xfId="0" applyFont="1" applyFill="1" applyBorder="1" applyAlignment="1">
      <alignment horizontal="center" vertical="center" wrapText="1"/>
    </xf>
    <xf numFmtId="49" fontId="7" fillId="18" borderId="3" xfId="5" applyFont="1" applyFill="1" applyBorder="1" applyAlignment="1" applyProtection="1">
      <alignment horizontal="center" vertical="center" wrapText="1"/>
      <protection locked="0"/>
    </xf>
    <xf numFmtId="37" fontId="4" fillId="2" borderId="3" xfId="4" applyFont="1" applyFill="1" applyBorder="1" applyAlignment="1">
      <alignment horizontal="center" vertical="center" wrapText="1"/>
    </xf>
    <xf numFmtId="9" fontId="7" fillId="14" borderId="1" xfId="0" applyNumberFormat="1" applyFont="1" applyFill="1" applyBorder="1" applyAlignment="1">
      <alignment horizontal="center" vertical="center"/>
    </xf>
    <xf numFmtId="9" fontId="7" fillId="5" borderId="3" xfId="8" applyFont="1" applyFill="1" applyBorder="1" applyAlignment="1" applyProtection="1">
      <alignment horizontal="center" vertical="center" wrapText="1"/>
      <protection locked="0"/>
    </xf>
    <xf numFmtId="0" fontId="7" fillId="5" borderId="34" xfId="0" applyFont="1" applyFill="1" applyBorder="1" applyAlignment="1">
      <alignment horizontal="center" vertical="center"/>
    </xf>
    <xf numFmtId="1" fontId="7" fillId="5" borderId="33" xfId="0" applyNumberFormat="1" applyFont="1" applyFill="1" applyBorder="1" applyAlignment="1">
      <alignment horizontal="center" vertical="center"/>
    </xf>
    <xf numFmtId="0" fontId="7" fillId="0" borderId="1" xfId="0" applyFont="1" applyBorder="1" applyAlignment="1">
      <alignment horizontal="left" vertical="center"/>
    </xf>
    <xf numFmtId="9" fontId="7" fillId="0" borderId="1" xfId="8" applyFont="1" applyBorder="1" applyAlignment="1">
      <alignment horizontal="center" vertical="center"/>
    </xf>
    <xf numFmtId="0" fontId="7" fillId="5" borderId="33" xfId="0" applyFont="1" applyFill="1" applyBorder="1" applyAlignment="1">
      <alignment horizontal="center" vertical="center"/>
    </xf>
    <xf numFmtId="9" fontId="4" fillId="14" borderId="33" xfId="0" applyNumberFormat="1" applyFont="1" applyFill="1" applyBorder="1" applyAlignment="1">
      <alignment horizontal="center" vertical="center" wrapText="1"/>
    </xf>
    <xf numFmtId="49" fontId="4" fillId="5" borderId="33" xfId="0" applyNumberFormat="1" applyFont="1" applyFill="1" applyBorder="1" applyAlignment="1">
      <alignment horizontal="center" vertical="center" wrapText="1"/>
    </xf>
    <xf numFmtId="49" fontId="4" fillId="5" borderId="33" xfId="0" applyNumberFormat="1" applyFont="1" applyFill="1" applyBorder="1" applyAlignment="1">
      <alignment horizontal="justify" vertical="top" wrapText="1"/>
    </xf>
    <xf numFmtId="1" fontId="4" fillId="5" borderId="33" xfId="0" applyNumberFormat="1" applyFont="1" applyFill="1" applyBorder="1" applyAlignment="1">
      <alignment horizontal="center" vertical="center" wrapText="1"/>
    </xf>
    <xf numFmtId="1" fontId="12" fillId="12" borderId="33" xfId="5" applyNumberFormat="1" applyFont="1" applyFill="1" applyBorder="1" applyAlignment="1" applyProtection="1">
      <alignment horizontal="center" vertical="center" wrapText="1"/>
    </xf>
    <xf numFmtId="0" fontId="27" fillId="5" borderId="1" xfId="15" applyFill="1" applyBorder="1" applyAlignment="1">
      <alignment wrapText="1"/>
    </xf>
    <xf numFmtId="0" fontId="7" fillId="23" borderId="2" xfId="0" applyFont="1" applyFill="1" applyBorder="1" applyAlignment="1">
      <alignment horizontal="center" vertical="center" wrapText="1"/>
    </xf>
    <xf numFmtId="37" fontId="4" fillId="18" borderId="2" xfId="4" applyFont="1" applyFill="1" applyBorder="1" applyAlignment="1">
      <alignment horizontal="center" vertical="center" wrapText="1"/>
    </xf>
    <xf numFmtId="9" fontId="7" fillId="14" borderId="2"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wrapText="1"/>
    </xf>
    <xf numFmtId="0" fontId="7" fillId="5" borderId="45" xfId="0" applyFont="1" applyFill="1" applyBorder="1" applyAlignment="1">
      <alignment horizontal="center" vertical="center"/>
    </xf>
    <xf numFmtId="0" fontId="4" fillId="0" borderId="1" xfId="0" applyFont="1" applyBorder="1" applyAlignment="1">
      <alignment horizontal="center" vertical="center" wrapText="1"/>
    </xf>
    <xf numFmtId="0" fontId="7" fillId="5" borderId="33" xfId="0" applyFont="1" applyFill="1" applyBorder="1" applyAlignment="1">
      <alignment horizontal="justify" vertical="top" wrapText="1"/>
    </xf>
    <xf numFmtId="0" fontId="7" fillId="5" borderId="1" xfId="0" applyFont="1" applyFill="1" applyBorder="1" applyAlignment="1">
      <alignment wrapText="1"/>
    </xf>
    <xf numFmtId="9" fontId="4" fillId="14" borderId="44" xfId="4" applyNumberFormat="1" applyFont="1" applyFill="1" applyBorder="1" applyAlignment="1">
      <alignment horizontal="center" vertical="center" wrapText="1"/>
    </xf>
    <xf numFmtId="37" fontId="4" fillId="5" borderId="43" xfId="4" applyFont="1" applyFill="1" applyBorder="1" applyAlignment="1">
      <alignment horizontal="center" vertical="center" wrapText="1"/>
    </xf>
    <xf numFmtId="37" fontId="4" fillId="5" borderId="44" xfId="4" applyFont="1" applyFill="1" applyBorder="1" applyAlignment="1">
      <alignment horizontal="justify" vertical="top" wrapText="1"/>
    </xf>
    <xf numFmtId="1" fontId="4" fillId="5" borderId="44" xfId="4" applyNumberFormat="1" applyFont="1" applyFill="1" applyBorder="1" applyAlignment="1">
      <alignment horizontal="center" vertical="center" wrapText="1"/>
    </xf>
    <xf numFmtId="37" fontId="4" fillId="5" borderId="44" xfId="4" applyFont="1" applyFill="1" applyBorder="1" applyAlignment="1">
      <alignment horizontal="center" vertical="center" wrapText="1"/>
    </xf>
    <xf numFmtId="1" fontId="4" fillId="0" borderId="1" xfId="4" applyNumberFormat="1" applyFont="1" applyBorder="1" applyAlignment="1">
      <alignment horizontal="center" vertical="center" wrapText="1"/>
    </xf>
    <xf numFmtId="9" fontId="4" fillId="14" borderId="33" xfId="4" applyNumberFormat="1" applyFont="1" applyFill="1" applyBorder="1" applyAlignment="1">
      <alignment horizontal="center" vertical="center" wrapText="1"/>
    </xf>
    <xf numFmtId="37" fontId="4" fillId="5" borderId="33" xfId="4" applyFont="1" applyFill="1" applyBorder="1" applyAlignment="1">
      <alignment horizontal="center" vertical="center" wrapText="1"/>
    </xf>
    <xf numFmtId="37" fontId="4" fillId="5" borderId="33" xfId="4" applyFont="1" applyFill="1" applyBorder="1" applyAlignment="1">
      <alignment horizontal="justify" vertical="top" wrapText="1"/>
    </xf>
    <xf numFmtId="1" fontId="4" fillId="5" borderId="33" xfId="4" applyNumberFormat="1" applyFont="1" applyFill="1" applyBorder="1" applyAlignment="1">
      <alignment horizontal="center" vertical="center" wrapText="1"/>
    </xf>
    <xf numFmtId="0" fontId="7" fillId="0" borderId="0" xfId="0" applyFont="1" applyAlignment="1">
      <alignment horizontal="justify" vertical="top"/>
    </xf>
    <xf numFmtId="37" fontId="4" fillId="9" borderId="3" xfId="4" applyFont="1" applyFill="1" applyBorder="1" applyAlignment="1">
      <alignment horizontal="center" vertical="center" wrapText="1"/>
    </xf>
    <xf numFmtId="37" fontId="4" fillId="5" borderId="3" xfId="4" applyFont="1" applyFill="1" applyBorder="1" applyAlignment="1">
      <alignment horizontal="center" vertical="center" wrapText="1"/>
    </xf>
    <xf numFmtId="1" fontId="4" fillId="5" borderId="3" xfId="4" applyNumberFormat="1" applyFont="1" applyFill="1" applyBorder="1" applyAlignment="1">
      <alignment horizontal="center" vertical="center" wrapText="1"/>
    </xf>
    <xf numFmtId="9" fontId="4" fillId="14" borderId="1" xfId="4" applyNumberFormat="1" applyFont="1" applyFill="1" applyBorder="1" applyAlignment="1">
      <alignment horizontal="center" vertical="center" wrapText="1"/>
    </xf>
    <xf numFmtId="9" fontId="4" fillId="5" borderId="3" xfId="4" applyNumberFormat="1" applyFont="1" applyFill="1" applyBorder="1" applyAlignment="1">
      <alignment horizontal="center" vertical="center" wrapText="1"/>
    </xf>
    <xf numFmtId="37" fontId="4" fillId="5" borderId="34" xfId="4" applyFont="1" applyFill="1" applyBorder="1" applyAlignment="1">
      <alignment horizontal="center" vertical="center" wrapText="1"/>
    </xf>
    <xf numFmtId="0" fontId="7" fillId="0" borderId="1" xfId="0" applyFont="1" applyBorder="1" applyAlignment="1">
      <alignment horizontal="left" vertical="center" wrapText="1"/>
    </xf>
    <xf numFmtId="0" fontId="7" fillId="6" borderId="3" xfId="0" applyFont="1" applyFill="1" applyBorder="1" applyAlignment="1">
      <alignment horizontal="center" vertical="center" wrapText="1"/>
    </xf>
    <xf numFmtId="49" fontId="7" fillId="14" borderId="3" xfId="5" applyFont="1" applyFill="1" applyBorder="1" applyAlignment="1" applyProtection="1">
      <alignment horizontal="center" vertical="center" wrapText="1"/>
      <protection locked="0"/>
    </xf>
    <xf numFmtId="37" fontId="4" fillId="11" borderId="3" xfId="4" applyFont="1" applyFill="1" applyBorder="1" applyAlignment="1">
      <alignment horizontal="center" vertical="center" wrapText="1"/>
    </xf>
    <xf numFmtId="37" fontId="4" fillId="8" borderId="3" xfId="4" applyFont="1" applyFill="1" applyBorder="1" applyAlignment="1">
      <alignment horizontal="center" vertical="center" wrapText="1"/>
    </xf>
    <xf numFmtId="9" fontId="4" fillId="8" borderId="3" xfId="4" applyNumberFormat="1" applyFont="1" applyFill="1" applyBorder="1" applyAlignment="1">
      <alignment horizontal="center" vertical="center" wrapText="1"/>
    </xf>
    <xf numFmtId="0" fontId="7" fillId="5" borderId="1" xfId="0" applyFont="1" applyFill="1" applyBorder="1" applyAlignment="1">
      <alignment horizontal="left" vertical="center"/>
    </xf>
    <xf numFmtId="9" fontId="4" fillId="14" borderId="34" xfId="4" applyNumberFormat="1" applyFont="1" applyFill="1" applyBorder="1" applyAlignment="1">
      <alignment horizontal="center" vertical="center" wrapText="1"/>
    </xf>
    <xf numFmtId="1" fontId="12" fillId="12" borderId="4" xfId="5" applyNumberFormat="1" applyFont="1" applyFill="1" applyBorder="1" applyAlignment="1" applyProtection="1">
      <alignment horizontal="center" vertical="center" wrapText="1"/>
    </xf>
    <xf numFmtId="37" fontId="4" fillId="5" borderId="34" xfId="4" applyFont="1" applyFill="1" applyBorder="1" applyAlignment="1">
      <alignment horizontal="justify" vertical="top" wrapText="1"/>
    </xf>
    <xf numFmtId="1" fontId="4" fillId="5" borderId="34" xfId="4" applyNumberFormat="1" applyFont="1" applyFill="1" applyBorder="1" applyAlignment="1">
      <alignment horizontal="center" vertical="center" wrapText="1"/>
    </xf>
    <xf numFmtId="0" fontId="7" fillId="5" borderId="3" xfId="0" applyFont="1" applyFill="1" applyBorder="1" applyAlignment="1">
      <alignment horizontal="justify" vertical="top"/>
    </xf>
    <xf numFmtId="0" fontId="7" fillId="16" borderId="46"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7" fillId="16" borderId="28" xfId="0" applyFont="1" applyFill="1" applyBorder="1" applyAlignment="1">
      <alignment horizontal="center" vertical="center" wrapText="1"/>
    </xf>
    <xf numFmtId="49" fontId="7" fillId="7" borderId="28" xfId="5" applyFont="1" applyFill="1" applyBorder="1" applyAlignment="1" applyProtection="1">
      <alignment horizontal="center" vertical="center" wrapText="1"/>
      <protection locked="0"/>
    </xf>
    <xf numFmtId="37" fontId="4" fillId="13" borderId="28" xfId="4" applyFont="1" applyFill="1" applyBorder="1" applyAlignment="1">
      <alignment horizontal="center" vertical="center" wrapText="1"/>
    </xf>
    <xf numFmtId="0" fontId="7" fillId="8" borderId="28" xfId="0" applyFont="1" applyFill="1" applyBorder="1" applyAlignment="1">
      <alignment horizontal="center" vertical="center"/>
    </xf>
    <xf numFmtId="3" fontId="7" fillId="0" borderId="28" xfId="5" applyNumberFormat="1" applyFont="1" applyFill="1" applyBorder="1" applyAlignment="1" applyProtection="1">
      <alignment horizontal="center" vertical="center" wrapText="1"/>
      <protection locked="0"/>
    </xf>
    <xf numFmtId="49" fontId="7" fillId="5" borderId="28" xfId="5" applyFont="1" applyFill="1" applyBorder="1" applyAlignment="1" applyProtection="1">
      <alignment horizontal="center" vertical="center" wrapText="1"/>
      <protection locked="0"/>
    </xf>
    <xf numFmtId="9" fontId="7" fillId="14" borderId="1" xfId="0" applyNumberFormat="1" applyFont="1" applyFill="1" applyBorder="1" applyAlignment="1">
      <alignment horizontal="center" vertical="center" wrapText="1"/>
    </xf>
    <xf numFmtId="49" fontId="7" fillId="8" borderId="28" xfId="5" applyFont="1" applyFill="1" applyBorder="1" applyAlignment="1" applyProtection="1">
      <alignment horizontal="center" vertical="center" wrapText="1"/>
      <protection locked="0"/>
    </xf>
    <xf numFmtId="44" fontId="7" fillId="5" borderId="28" xfId="9" applyFont="1" applyFill="1" applyBorder="1" applyAlignment="1">
      <alignment horizontal="center" vertical="center"/>
    </xf>
    <xf numFmtId="1" fontId="12" fillId="12" borderId="1" xfId="5" applyNumberFormat="1" applyFont="1" applyFill="1" applyBorder="1" applyAlignment="1" applyProtection="1">
      <alignment horizontal="center" vertical="center" wrapText="1"/>
    </xf>
    <xf numFmtId="1" fontId="7" fillId="5" borderId="1" xfId="0" applyNumberFormat="1" applyFont="1" applyFill="1" applyBorder="1" applyAlignment="1">
      <alignment horizontal="center" vertical="center" wrapText="1"/>
    </xf>
    <xf numFmtId="0" fontId="4" fillId="0" borderId="1" xfId="0" applyFont="1" applyBorder="1" applyAlignment="1">
      <alignment horizontal="justify" vertical="top" wrapText="1"/>
    </xf>
    <xf numFmtId="0" fontId="4" fillId="0" borderId="1" xfId="0" applyFont="1" applyBorder="1" applyAlignment="1">
      <alignment horizontal="center" vertical="center"/>
    </xf>
    <xf numFmtId="0" fontId="4" fillId="0" borderId="1" xfId="0" applyFont="1" applyBorder="1" applyAlignment="1">
      <alignment horizontal="justify" vertical="top"/>
    </xf>
    <xf numFmtId="3" fontId="7" fillId="8" borderId="1" xfId="0" applyNumberFormat="1" applyFont="1" applyFill="1" applyBorder="1" applyAlignment="1">
      <alignment horizontal="center" vertical="center"/>
    </xf>
    <xf numFmtId="3" fontId="7" fillId="5" borderId="1" xfId="5" applyNumberFormat="1" applyFont="1" applyFill="1" applyBorder="1" applyAlignment="1" applyProtection="1">
      <alignment horizontal="center" vertical="center" wrapText="1"/>
      <protection locked="0"/>
    </xf>
    <xf numFmtId="3" fontId="12" fillId="12" borderId="44" xfId="5" applyNumberFormat="1" applyFont="1" applyFill="1" applyBorder="1" applyAlignment="1" applyProtection="1">
      <alignment horizontal="center" vertical="center" wrapText="1"/>
    </xf>
    <xf numFmtId="9" fontId="12" fillId="12" borderId="44" xfId="8" applyFont="1" applyFill="1" applyBorder="1" applyAlignment="1" applyProtection="1">
      <alignment horizontal="center" vertical="center" wrapText="1"/>
    </xf>
    <xf numFmtId="9" fontId="12" fillId="5" borderId="1" xfId="8" applyFont="1" applyFill="1" applyBorder="1" applyAlignment="1">
      <alignment horizontal="center" vertical="center"/>
    </xf>
    <xf numFmtId="9" fontId="7" fillId="0" borderId="1" xfId="0" applyNumberFormat="1" applyFont="1" applyBorder="1" applyAlignment="1">
      <alignment horizontal="center" vertical="center"/>
    </xf>
    <xf numFmtId="9" fontId="12" fillId="12" borderId="44" xfId="5" applyNumberFormat="1" applyFont="1" applyFill="1" applyBorder="1" applyAlignment="1" applyProtection="1">
      <alignment horizontal="center" vertical="center" wrapText="1"/>
    </xf>
    <xf numFmtId="37" fontId="4" fillId="5" borderId="45" xfId="4" applyFont="1" applyFill="1" applyBorder="1" applyAlignment="1">
      <alignment horizontal="center" vertical="center" wrapText="1"/>
    </xf>
    <xf numFmtId="37" fontId="4" fillId="5" borderId="1" xfId="4" applyFont="1" applyFill="1" applyBorder="1" applyAlignment="1">
      <alignment horizontal="justify" vertical="top" wrapText="1"/>
    </xf>
    <xf numFmtId="37" fontId="4" fillId="8" borderId="23" xfId="4" applyFont="1" applyFill="1" applyBorder="1" applyAlignment="1">
      <alignment horizontal="center" vertical="center" wrapText="1"/>
    </xf>
    <xf numFmtId="1" fontId="4" fillId="5" borderId="23" xfId="4" applyNumberFormat="1" applyFont="1" applyFill="1" applyBorder="1" applyAlignment="1">
      <alignment horizontal="center" vertical="center" wrapText="1"/>
    </xf>
    <xf numFmtId="44" fontId="4" fillId="5" borderId="23" xfId="9" applyFont="1" applyFill="1" applyBorder="1" applyAlignment="1">
      <alignment horizontal="center" vertical="center" wrapText="1"/>
    </xf>
    <xf numFmtId="37" fontId="4" fillId="5" borderId="47" xfId="4" applyFont="1" applyFill="1" applyBorder="1" applyAlignment="1">
      <alignment horizontal="center" vertical="center" wrapText="1"/>
    </xf>
    <xf numFmtId="0" fontId="7" fillId="5" borderId="1" xfId="0" applyFont="1" applyFill="1" applyBorder="1" applyAlignment="1">
      <alignment vertical="top" wrapText="1"/>
    </xf>
    <xf numFmtId="0" fontId="7" fillId="0" borderId="2" xfId="0" applyFont="1" applyBorder="1" applyAlignment="1">
      <alignment horizontal="center" vertical="center" wrapText="1"/>
    </xf>
    <xf numFmtId="9" fontId="4" fillId="5" borderId="2" xfId="8" applyFont="1" applyFill="1" applyBorder="1" applyAlignment="1" applyProtection="1">
      <alignment horizontal="center" vertical="center" wrapText="1"/>
      <protection locked="0"/>
    </xf>
    <xf numFmtId="9" fontId="4" fillId="14" borderId="2" xfId="0" applyNumberFormat="1" applyFont="1" applyFill="1" applyBorder="1" applyAlignment="1">
      <alignment horizontal="center" vertical="center" wrapText="1"/>
    </xf>
    <xf numFmtId="0" fontId="4" fillId="5" borderId="44" xfId="0" applyFont="1" applyFill="1" applyBorder="1" applyAlignment="1" applyProtection="1">
      <alignment horizontal="justify" vertical="top" wrapText="1"/>
      <protection locked="0"/>
    </xf>
    <xf numFmtId="1" fontId="4" fillId="5" borderId="44" xfId="0" applyNumberFormat="1" applyFont="1" applyFill="1" applyBorder="1" applyAlignment="1" applyProtection="1">
      <alignment horizontal="center" vertical="center" wrapText="1"/>
      <protection locked="0"/>
    </xf>
    <xf numFmtId="0" fontId="7" fillId="5" borderId="1" xfId="0" applyFont="1" applyFill="1" applyBorder="1" applyAlignment="1">
      <alignment horizontal="justify" vertical="center"/>
    </xf>
    <xf numFmtId="9" fontId="4" fillId="14" borderId="44" xfId="0" applyNumberFormat="1"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4" xfId="0" applyFont="1" applyFill="1" applyBorder="1" applyAlignment="1">
      <alignment horizontal="justify" vertical="top" wrapText="1"/>
    </xf>
    <xf numFmtId="1" fontId="4" fillId="5" borderId="44" xfId="0" applyNumberFormat="1" applyFont="1" applyFill="1" applyBorder="1" applyAlignment="1">
      <alignment horizontal="center" vertical="center" wrapText="1"/>
    </xf>
    <xf numFmtId="0" fontId="27" fillId="0" borderId="1" xfId="15" applyBorder="1" applyAlignment="1">
      <alignment vertical="center" wrapText="1"/>
    </xf>
    <xf numFmtId="0" fontId="27" fillId="0" borderId="1" xfId="15" applyBorder="1" applyAlignment="1">
      <alignment horizontal="justify" vertical="center"/>
    </xf>
    <xf numFmtId="0" fontId="27" fillId="0" borderId="1" xfId="15" applyBorder="1" applyAlignment="1">
      <alignment horizontal="justify" vertical="center" wrapText="1"/>
    </xf>
    <xf numFmtId="9" fontId="4" fillId="14" borderId="1" xfId="0" applyNumberFormat="1"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33" xfId="0" applyFont="1" applyFill="1" applyBorder="1" applyAlignment="1">
      <alignment horizontal="justify" vertical="top" wrapText="1"/>
    </xf>
    <xf numFmtId="9" fontId="7" fillId="0" borderId="1" xfId="8" applyFont="1" applyBorder="1" applyAlignment="1">
      <alignment horizontal="justify" vertical="top"/>
    </xf>
    <xf numFmtId="0" fontId="7" fillId="5" borderId="1" xfId="0" applyFont="1" applyFill="1" applyBorder="1" applyAlignment="1">
      <alignment vertical="center" wrapText="1"/>
    </xf>
    <xf numFmtId="0" fontId="4" fillId="5" borderId="43"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44"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justify" vertical="top" wrapText="1"/>
      <protection locked="0"/>
    </xf>
    <xf numFmtId="1" fontId="4" fillId="5" borderId="33" xfId="0" applyNumberFormat="1" applyFont="1" applyFill="1" applyBorder="1" applyAlignment="1" applyProtection="1">
      <alignment horizontal="center" vertical="center" wrapText="1"/>
      <protection locked="0"/>
    </xf>
    <xf numFmtId="9" fontId="12" fillId="5" borderId="1" xfId="0" applyNumberFormat="1" applyFont="1" applyFill="1" applyBorder="1" applyAlignment="1">
      <alignment horizontal="center" vertical="center"/>
    </xf>
    <xf numFmtId="0" fontId="15" fillId="0" borderId="1" xfId="0" applyFont="1" applyBorder="1" applyAlignment="1">
      <alignment horizontal="justify" vertical="center"/>
    </xf>
    <xf numFmtId="44" fontId="4" fillId="5" borderId="9" xfId="9" applyFont="1" applyFill="1" applyBorder="1" applyAlignment="1" applyProtection="1">
      <alignment horizontal="center" vertical="center" wrapText="1"/>
      <protection locked="0"/>
    </xf>
    <xf numFmtId="0" fontId="4" fillId="16" borderId="1"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9" fontId="7" fillId="14" borderId="34" xfId="0" applyNumberFormat="1" applyFont="1" applyFill="1" applyBorder="1" applyAlignment="1">
      <alignment horizontal="center" vertical="center"/>
    </xf>
    <xf numFmtId="9" fontId="4" fillId="0" borderId="15" xfId="8" applyFont="1" applyFill="1" applyBorder="1" applyAlignment="1">
      <alignment horizontal="center" vertical="center" wrapText="1"/>
    </xf>
    <xf numFmtId="0" fontId="7" fillId="5" borderId="34" xfId="0" applyFont="1" applyFill="1" applyBorder="1" applyAlignment="1">
      <alignment horizontal="justify" vertical="top"/>
    </xf>
    <xf numFmtId="1" fontId="7" fillId="5" borderId="34" xfId="0" applyNumberFormat="1" applyFont="1" applyFill="1" applyBorder="1" applyAlignment="1">
      <alignment horizontal="center" vertical="center"/>
    </xf>
    <xf numFmtId="10" fontId="12" fillId="5"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0" fontId="4" fillId="0" borderId="1" xfId="0" applyFont="1" applyBorder="1" applyAlignment="1" applyProtection="1">
      <alignment horizontal="center" vertical="center" wrapText="1"/>
      <protection locked="0"/>
    </xf>
    <xf numFmtId="9" fontId="7" fillId="0" borderId="1" xfId="8" applyFont="1" applyBorder="1" applyAlignment="1">
      <alignment horizontal="center" vertical="center" wrapText="1"/>
    </xf>
    <xf numFmtId="0" fontId="4" fillId="5" borderId="1" xfId="0" applyFont="1" applyFill="1" applyBorder="1" applyAlignment="1">
      <alignment horizontal="justify" vertical="top"/>
    </xf>
    <xf numFmtId="0" fontId="27" fillId="0" borderId="1" xfId="15" applyBorder="1" applyAlignment="1">
      <alignment horizontal="justify" vertical="top"/>
    </xf>
    <xf numFmtId="0" fontId="4" fillId="5" borderId="45" xfId="0" applyFont="1" applyFill="1" applyBorder="1" applyAlignment="1">
      <alignment horizontal="center" vertical="center" wrapText="1"/>
    </xf>
    <xf numFmtId="0" fontId="4" fillId="5" borderId="1" xfId="0" applyFont="1" applyFill="1" applyBorder="1" applyAlignment="1">
      <alignment horizontal="justify" vertical="top" wrapText="1"/>
    </xf>
    <xf numFmtId="0" fontId="12" fillId="5" borderId="2" xfId="0" applyFont="1" applyFill="1" applyBorder="1" applyAlignment="1">
      <alignment horizontal="center" vertical="center"/>
    </xf>
    <xf numFmtId="0" fontId="27" fillId="5" borderId="1" xfId="15" applyFill="1" applyBorder="1" applyAlignment="1">
      <alignment vertical="center" wrapText="1"/>
    </xf>
    <xf numFmtId="9" fontId="4" fillId="14" borderId="34" xfId="0" applyNumberFormat="1" applyFont="1" applyFill="1" applyBorder="1" applyAlignment="1">
      <alignment horizontal="center" vertical="center" wrapText="1"/>
    </xf>
    <xf numFmtId="0" fontId="4" fillId="5" borderId="45" xfId="0" applyFont="1" applyFill="1" applyBorder="1" applyAlignment="1" applyProtection="1">
      <alignment horizontal="center" vertical="center" wrapText="1"/>
      <protection locked="0"/>
    </xf>
    <xf numFmtId="0" fontId="4" fillId="5" borderId="34" xfId="0" applyFont="1" applyFill="1" applyBorder="1" applyAlignment="1" applyProtection="1">
      <alignment horizontal="justify" vertical="top" wrapText="1"/>
      <protection locked="0"/>
    </xf>
    <xf numFmtId="1" fontId="4" fillId="5" borderId="34" xfId="0" applyNumberFormat="1" applyFont="1" applyFill="1" applyBorder="1" applyAlignment="1" applyProtection="1">
      <alignment horizontal="center" vertical="center" wrapText="1"/>
      <protection locked="0"/>
    </xf>
    <xf numFmtId="0" fontId="4" fillId="5" borderId="34" xfId="0" applyFont="1" applyFill="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locked="0"/>
    </xf>
    <xf numFmtId="1" fontId="7" fillId="0" borderId="1" xfId="8" applyNumberFormat="1" applyFont="1" applyBorder="1" applyAlignment="1">
      <alignment horizontal="center" vertical="center"/>
    </xf>
    <xf numFmtId="0" fontId="7" fillId="0" borderId="1" xfId="0" applyFont="1" applyBorder="1" applyAlignment="1">
      <alignment vertical="center"/>
    </xf>
    <xf numFmtId="1" fontId="7" fillId="5" borderId="2" xfId="0" applyNumberFormat="1" applyFont="1" applyFill="1" applyBorder="1" applyAlignment="1">
      <alignment horizontal="center" vertical="center" wrapText="1"/>
    </xf>
    <xf numFmtId="0" fontId="27" fillId="5" borderId="1" xfId="15" applyFill="1" applyBorder="1" applyAlignment="1" applyProtection="1">
      <alignment horizontal="center" vertical="center" wrapText="1"/>
      <protection locked="0"/>
    </xf>
    <xf numFmtId="0" fontId="27" fillId="0" borderId="1" xfId="15" applyBorder="1" applyAlignment="1">
      <alignment horizontal="justify" vertical="top" wrapText="1"/>
    </xf>
    <xf numFmtId="0" fontId="7" fillId="5" borderId="1" xfId="0" applyFont="1" applyFill="1" applyBorder="1" applyAlignment="1">
      <alignment horizontal="left" vertical="center" wrapText="1"/>
    </xf>
    <xf numFmtId="0" fontId="7" fillId="5" borderId="1" xfId="0" applyFont="1" applyFill="1" applyBorder="1" applyAlignment="1">
      <alignment horizontal="justify" vertical="center" wrapText="1"/>
    </xf>
    <xf numFmtId="1" fontId="7" fillId="5" borderId="15" xfId="0" applyNumberFormat="1" applyFont="1" applyFill="1" applyBorder="1" applyAlignment="1">
      <alignment horizontal="center" vertical="center" wrapText="1"/>
    </xf>
    <xf numFmtId="9" fontId="4" fillId="5" borderId="28" xfId="7" applyNumberFormat="1" applyFont="1" applyFill="1" applyBorder="1" applyAlignment="1">
      <alignment horizontal="center" vertical="center" wrapText="1"/>
    </xf>
    <xf numFmtId="0" fontId="27" fillId="5" borderId="1" xfId="15"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4" fillId="0" borderId="3" xfId="0" applyFont="1" applyBorder="1" applyAlignment="1">
      <alignment horizontal="center" vertical="center" wrapText="1"/>
    </xf>
    <xf numFmtId="49" fontId="7" fillId="0" borderId="3" xfId="0" applyNumberFormat="1" applyFont="1" applyBorder="1" applyAlignment="1" applyProtection="1">
      <alignment horizontal="center" vertical="center" wrapText="1"/>
      <protection locked="0"/>
    </xf>
    <xf numFmtId="0" fontId="7" fillId="0" borderId="3" xfId="0" applyFont="1" applyBorder="1"/>
    <xf numFmtId="1" fontId="7" fillId="0" borderId="3" xfId="0" applyNumberFormat="1" applyFont="1" applyBorder="1" applyAlignment="1" applyProtection="1">
      <alignment horizontal="center" vertical="center" wrapText="1"/>
      <protection locked="0"/>
    </xf>
    <xf numFmtId="9" fontId="4" fillId="14" borderId="34" xfId="0" applyNumberFormat="1" applyFont="1" applyFill="1" applyBorder="1" applyAlignment="1" applyProtection="1">
      <alignment horizontal="center" vertical="center" wrapText="1"/>
      <protection locked="0"/>
    </xf>
    <xf numFmtId="1" fontId="12" fillId="5" borderId="34" xfId="0" applyNumberFormat="1" applyFont="1" applyFill="1" applyBorder="1" applyAlignment="1" applyProtection="1">
      <alignment horizontal="center" vertical="center" wrapText="1"/>
      <protection locked="0"/>
    </xf>
    <xf numFmtId="0" fontId="4" fillId="5" borderId="35" xfId="0" applyFont="1" applyFill="1" applyBorder="1" applyAlignment="1" applyProtection="1">
      <alignment horizontal="center" vertical="center" wrapText="1"/>
      <protection locked="0"/>
    </xf>
    <xf numFmtId="0" fontId="12" fillId="5" borderId="3" xfId="0" applyFont="1" applyFill="1" applyBorder="1" applyAlignment="1">
      <alignment horizontal="center" vertical="center"/>
    </xf>
    <xf numFmtId="0" fontId="7" fillId="0" borderId="0" xfId="0" applyFont="1" applyAlignment="1">
      <alignment horizontal="justify" vertical="center"/>
    </xf>
    <xf numFmtId="10" fontId="7" fillId="14" borderId="0" xfId="0" applyNumberFormat="1" applyFont="1" applyFill="1" applyAlignment="1">
      <alignment horizontal="center"/>
    </xf>
    <xf numFmtId="3" fontId="7" fillId="12" borderId="0" xfId="0" applyNumberFormat="1" applyFont="1" applyFill="1"/>
    <xf numFmtId="1" fontId="16" fillId="5" borderId="1" xfId="11" applyNumberFormat="1" applyFont="1" applyFill="1" applyBorder="1" applyAlignment="1">
      <alignment horizontal="center" vertical="center"/>
    </xf>
    <xf numFmtId="1" fontId="19" fillId="2" borderId="1" xfId="10" applyNumberFormat="1" applyFont="1" applyFill="1" applyBorder="1" applyAlignment="1">
      <alignment horizontal="center" vertical="center"/>
    </xf>
    <xf numFmtId="9" fontId="17" fillId="5" borderId="0" xfId="10" applyNumberFormat="1" applyFont="1" applyFill="1" applyBorder="1" applyAlignment="1">
      <alignment horizontal="center" vertical="center" wrapText="1"/>
    </xf>
    <xf numFmtId="0" fontId="23" fillId="5" borderId="0" xfId="11" applyFont="1" applyFill="1" applyBorder="1" applyAlignment="1">
      <alignment horizontal="center" vertical="center" wrapText="1"/>
    </xf>
    <xf numFmtId="0" fontId="7" fillId="28" borderId="1" xfId="0" applyFont="1" applyFill="1" applyBorder="1" applyAlignment="1">
      <alignment horizontal="justify" vertical="top"/>
    </xf>
    <xf numFmtId="0" fontId="7" fillId="28" borderId="1" xfId="0" applyFont="1" applyFill="1" applyBorder="1" applyAlignment="1">
      <alignment horizontal="center" vertical="center"/>
    </xf>
    <xf numFmtId="0" fontId="7" fillId="28" borderId="1" xfId="0" applyFont="1" applyFill="1" applyBorder="1" applyAlignment="1">
      <alignment horizontal="justify" vertical="center" wrapText="1"/>
    </xf>
    <xf numFmtId="1" fontId="17" fillId="5" borderId="2" xfId="5" applyNumberFormat="1" applyFont="1" applyFill="1" applyBorder="1" applyAlignment="1" applyProtection="1">
      <alignment horizontal="center" vertical="center" wrapText="1"/>
      <protection locked="0"/>
    </xf>
    <xf numFmtId="1" fontId="17" fillId="5" borderId="15" xfId="5" applyNumberFormat="1" applyFont="1" applyFill="1" applyBorder="1" applyAlignment="1" applyProtection="1">
      <alignment horizontal="center" vertical="center" wrapText="1"/>
      <protection locked="0"/>
    </xf>
    <xf numFmtId="37" fontId="17" fillId="5" borderId="1" xfId="4" applyFont="1" applyFill="1" applyBorder="1" applyAlignment="1">
      <alignment horizontal="center" vertical="center" wrapText="1"/>
    </xf>
    <xf numFmtId="0" fontId="15" fillId="0" borderId="1" xfId="0" applyFont="1" applyBorder="1" applyAlignment="1">
      <alignment horizontal="justify" vertical="center" wrapText="1"/>
    </xf>
    <xf numFmtId="0" fontId="29" fillId="5" borderId="1" xfId="15" applyFont="1" applyFill="1" applyBorder="1" applyAlignment="1">
      <alignment horizontal="center" vertical="center" wrapText="1"/>
    </xf>
    <xf numFmtId="0" fontId="30" fillId="0" borderId="1" xfId="15" applyFont="1" applyBorder="1" applyAlignment="1">
      <alignment horizontal="justify" vertical="center" wrapText="1"/>
    </xf>
    <xf numFmtId="9" fontId="7" fillId="0" borderId="1" xfId="8" applyFont="1" applyBorder="1" applyAlignment="1">
      <alignment horizontal="justify" vertical="top" wrapText="1"/>
    </xf>
    <xf numFmtId="0" fontId="4" fillId="5" borderId="1" xfId="0" applyFont="1" applyFill="1" applyBorder="1" applyAlignment="1">
      <alignment vertical="center" wrapText="1"/>
    </xf>
    <xf numFmtId="0" fontId="4" fillId="0" borderId="1" xfId="0" applyFont="1" applyBorder="1" applyAlignment="1">
      <alignment horizontal="justify" vertical="center"/>
    </xf>
    <xf numFmtId="9" fontId="7" fillId="0" borderId="1" xfId="8" applyFont="1" applyFill="1" applyBorder="1" applyAlignment="1">
      <alignment horizontal="center" vertical="center"/>
    </xf>
    <xf numFmtId="0" fontId="4" fillId="0" borderId="1" xfId="0" applyFont="1" applyBorder="1" applyAlignment="1">
      <alignment horizontal="justify" vertical="center" wrapText="1"/>
    </xf>
    <xf numFmtId="1" fontId="17" fillId="5" borderId="1" xfId="8" applyNumberFormat="1" applyFont="1" applyFill="1" applyBorder="1" applyAlignment="1" applyProtection="1">
      <alignment horizontal="center" vertical="center" wrapText="1"/>
      <protection locked="0"/>
    </xf>
    <xf numFmtId="0" fontId="4" fillId="0" borderId="0" xfId="0" applyFont="1" applyAlignment="1">
      <alignment horizontal="justify" vertical="top"/>
    </xf>
    <xf numFmtId="0" fontId="30" fillId="0" borderId="1" xfId="15" applyFont="1" applyBorder="1" applyAlignment="1">
      <alignment horizontal="justify" vertical="center"/>
    </xf>
    <xf numFmtId="1" fontId="4" fillId="16"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1" fontId="12" fillId="12" borderId="44" xfId="8" applyNumberFormat="1" applyFont="1" applyFill="1" applyBorder="1" applyAlignment="1" applyProtection="1">
      <alignment horizontal="center" vertical="center" wrapText="1"/>
    </xf>
    <xf numFmtId="1" fontId="4" fillId="0" borderId="1" xfId="8" applyNumberFormat="1" applyFont="1" applyBorder="1" applyAlignment="1">
      <alignment horizontal="center" vertical="center"/>
    </xf>
    <xf numFmtId="0" fontId="19" fillId="0" borderId="2" xfId="10" applyFont="1" applyBorder="1" applyAlignment="1">
      <alignment horizontal="center" vertical="center" wrapText="1"/>
    </xf>
    <xf numFmtId="0" fontId="19" fillId="0" borderId="1" xfId="10" applyFont="1" applyBorder="1" applyAlignment="1">
      <alignment horizontal="center" vertical="center" wrapText="1"/>
    </xf>
    <xf numFmtId="0" fontId="24" fillId="29" borderId="0" xfId="11" applyFont="1" applyFill="1" applyBorder="1" applyAlignment="1">
      <alignment horizontal="center" vertical="center" wrapText="1"/>
    </xf>
    <xf numFmtId="0" fontId="24" fillId="29" borderId="40" xfId="11" applyFont="1" applyFill="1" applyBorder="1" applyAlignment="1">
      <alignment horizontal="center" vertical="center" wrapText="1"/>
    </xf>
    <xf numFmtId="0" fontId="25" fillId="32" borderId="41" xfId="10" applyFont="1" applyFill="1" applyBorder="1" applyAlignment="1">
      <alignment horizontal="center" vertical="center"/>
    </xf>
    <xf numFmtId="0" fontId="4" fillId="0" borderId="3" xfId="10" applyFont="1" applyBorder="1" applyAlignment="1">
      <alignment horizontal="center" vertical="center" wrapText="1"/>
    </xf>
    <xf numFmtId="0" fontId="4" fillId="0" borderId="6" xfId="10" applyFont="1" applyBorder="1" applyAlignment="1">
      <alignment horizontal="center" vertical="center" wrapText="1"/>
    </xf>
    <xf numFmtId="0" fontId="4" fillId="0" borderId="2" xfId="10" applyFont="1" applyBorder="1" applyAlignment="1">
      <alignment horizontal="center" vertical="center" wrapText="1"/>
    </xf>
    <xf numFmtId="0" fontId="4" fillId="0" borderId="1" xfId="10" applyFont="1" applyBorder="1" applyAlignment="1">
      <alignment horizontal="center" vertical="center" wrapText="1"/>
    </xf>
    <xf numFmtId="9" fontId="17" fillId="5" borderId="33" xfId="10" applyNumberFormat="1" applyFont="1" applyFill="1" applyBorder="1" applyAlignment="1">
      <alignment horizontal="center" vertical="center" wrapText="1"/>
    </xf>
    <xf numFmtId="9" fontId="17" fillId="5" borderId="42" xfId="10" applyNumberFormat="1" applyFont="1" applyFill="1" applyBorder="1" applyAlignment="1">
      <alignment horizontal="center" vertical="center" wrapText="1"/>
    </xf>
    <xf numFmtId="9" fontId="17" fillId="5" borderId="5" xfId="10" applyNumberFormat="1" applyFont="1" applyFill="1" applyBorder="1" applyAlignment="1">
      <alignment horizontal="center" vertical="center" wrapText="1"/>
    </xf>
    <xf numFmtId="0" fontId="19" fillId="0" borderId="1" xfId="10" applyFont="1" applyBorder="1" applyAlignment="1">
      <alignment horizontal="justify" vertical="top" wrapText="1"/>
    </xf>
    <xf numFmtId="0" fontId="21" fillId="29" borderId="0" xfId="11" applyFont="1" applyFill="1" applyBorder="1" applyAlignment="1">
      <alignment horizontal="center" vertical="center" wrapText="1"/>
    </xf>
    <xf numFmtId="0" fontId="21" fillId="29" borderId="40" xfId="11" applyFont="1" applyFill="1" applyBorder="1" applyAlignment="1">
      <alignment horizontal="center" vertical="center" wrapText="1"/>
    </xf>
    <xf numFmtId="0" fontId="19" fillId="0" borderId="1" xfId="10" applyFont="1" applyBorder="1" applyAlignment="1">
      <alignment horizontal="center" vertical="center"/>
    </xf>
    <xf numFmtId="0" fontId="19" fillId="0" borderId="3" xfId="10" applyFont="1" applyBorder="1" applyAlignment="1">
      <alignment horizontal="center" vertical="center" wrapText="1"/>
    </xf>
    <xf numFmtId="0" fontId="19" fillId="0" borderId="3" xfId="10" applyFont="1" applyBorder="1" applyAlignment="1">
      <alignment horizontal="justify" vertical="top" wrapText="1"/>
    </xf>
    <xf numFmtId="0" fontId="19" fillId="0" borderId="2" xfId="10" applyFont="1" applyBorder="1" applyAlignment="1">
      <alignment horizontal="justify" vertical="top" wrapText="1"/>
    </xf>
    <xf numFmtId="0" fontId="19" fillId="0" borderId="34" xfId="10" applyFont="1" applyBorder="1" applyAlignment="1">
      <alignment horizontal="center" vertical="center" wrapText="1"/>
    </xf>
    <xf numFmtId="0" fontId="19" fillId="0" borderId="35" xfId="10" applyFont="1" applyBorder="1" applyAlignment="1">
      <alignment horizontal="center" vertical="center" wrapText="1"/>
    </xf>
    <xf numFmtId="0" fontId="19" fillId="0" borderId="20" xfId="10" applyFont="1" applyBorder="1" applyAlignment="1">
      <alignment horizontal="center" vertical="center" wrapText="1"/>
    </xf>
    <xf numFmtId="0" fontId="4" fillId="0" borderId="33" xfId="11" applyFont="1" applyBorder="1" applyAlignment="1">
      <alignment horizontal="justify" vertical="top" wrapText="1"/>
    </xf>
    <xf numFmtId="0" fontId="4" fillId="0" borderId="5" xfId="11" applyFont="1" applyBorder="1" applyAlignment="1">
      <alignment horizontal="justify" vertical="top" wrapText="1"/>
    </xf>
    <xf numFmtId="0" fontId="22" fillId="30" borderId="33" xfId="10" applyFont="1" applyFill="1" applyBorder="1" applyAlignment="1">
      <alignment horizontal="center" vertical="center" wrapText="1"/>
    </xf>
    <xf numFmtId="0" fontId="22" fillId="30" borderId="5" xfId="10" applyFont="1" applyFill="1" applyBorder="1" applyAlignment="1">
      <alignment horizontal="center" vertical="center" wrapText="1"/>
    </xf>
  </cellXfs>
  <cellStyles count="16">
    <cellStyle name="BodyStyle" xfId="5"/>
    <cellStyle name="HeaderStyle" xfId="3"/>
    <cellStyle name="Hipervínculo" xfId="15" builtinId="8"/>
    <cellStyle name="Millares" xfId="7" builtinId="3"/>
    <cellStyle name="Millares [0]" xfId="1" builtinId="6"/>
    <cellStyle name="Millares [0] 2" xfId="6"/>
    <cellStyle name="Moneda" xfId="9" builtinId="4"/>
    <cellStyle name="Moneda [0] 2" xfId="14"/>
    <cellStyle name="Normal" xfId="0" builtinId="0"/>
    <cellStyle name="Normal 2" xfId="2"/>
    <cellStyle name="Normal 2 2" xfId="11"/>
    <cellStyle name="Normal 3" xfId="4"/>
    <cellStyle name="Normal 4" xfId="10"/>
    <cellStyle name="Porcentaje" xfId="8" builtinId="5"/>
    <cellStyle name="Porcentaje 2" xfId="13"/>
    <cellStyle name="Porcentaje 4" xfId="12"/>
  </cellStyles>
  <dxfs count="138">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4"/>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auto="1"/>
        </top>
        <bottom/>
      </border>
      <protection locked="0" hidden="0"/>
    </dxf>
    <dxf>
      <font>
        <b val="0"/>
        <i val="0"/>
        <strike val="0"/>
        <condense val="0"/>
        <extend val="0"/>
        <outline val="0"/>
        <shadow val="0"/>
        <u val="none"/>
        <vertAlign val="baseline"/>
        <sz val="14"/>
        <color theme="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numFmt numFmtId="30" formatCode="@"/>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numFmt numFmtId="1" formatCode="0"/>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patternType="solid">
          <fgColor indexed="64"/>
          <bgColor theme="0"/>
        </patternFill>
      </fill>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justify" vertical="top" textRotation="0" wrapText="1" indent="0" justifyLastLine="0" shrinkToFit="0" readingOrder="0"/>
      <border diagonalUp="0" diagonalDown="0">
        <left/>
        <right/>
        <top style="thin">
          <color auto="1"/>
        </top>
        <bottom style="thin">
          <color auto="1"/>
        </bottom>
      </border>
      <protection locked="0" hidden="0"/>
    </dxf>
    <dxf>
      <font>
        <b val="0"/>
        <i val="0"/>
        <strike val="0"/>
        <condense val="0"/>
        <extend val="0"/>
        <outline val="0"/>
        <shadow val="0"/>
        <u val="none"/>
        <vertAlign val="baseline"/>
        <sz val="14"/>
        <color theme="1"/>
        <name val="Arial"/>
        <scheme val="none"/>
      </font>
      <numFmt numFmtId="1" formatCode="0"/>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name val="Arial"/>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37"/>
      <tableStyleElement type="headerRow" dxfId="136"/>
    </tableStyle>
  </tableStyles>
  <colors>
    <mruColors>
      <color rgb="FF00FF99"/>
      <color rgb="FF99FF99"/>
      <color rgb="FF00FF00"/>
      <color rgb="FFCCCCFF"/>
      <color rgb="FFEFD4FE"/>
      <color rgb="FFFD8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a1" displayName="Tabla1" ref="A1:AA116" totalsRowCount="1" headerRowDxfId="129" dataDxfId="127" headerRowBorderDxfId="128" tableBorderDxfId="126" headerRowCellStyle="Millares [0]">
  <tableColumns count="27">
    <tableColumn id="1" name="ODS" dataDxfId="125" totalsRowDxfId="26"/>
    <tableColumn id="2" name="Derechos Humanos" dataDxfId="124" totalsRowDxfId="25"/>
    <tableColumn id="3" name="Dimensión Modelo Integrado de Planeación y Gestión" dataDxfId="123" totalsRowDxfId="24"/>
    <tableColumn id="4" name="Objetivo Institucional" dataDxfId="122" totalsRowDxfId="23"/>
    <tableColumn id="5" name="Objetivo Especifico" dataDxfId="121" totalsRowDxfId="22"/>
    <tableColumn id="6" name="Proyecto de inversión" dataDxfId="120" totalsRowDxfId="21"/>
    <tableColumn id="7" name="Producto del proyecto" dataDxfId="119" totalsRowDxfId="20"/>
    <tableColumn id="8" name="Código Producto del Proyecto" dataDxfId="118" totalsRowDxfId="19"/>
    <tableColumn id="9" name="Proceso Responsable" dataDxfId="117" totalsRowDxfId="18"/>
    <tableColumn id="10" name="Grupo de trabajo" dataDxfId="116" totalsRowDxfId="17" dataCellStyle="BodyStyle"/>
    <tableColumn id="11" name="Meta" dataDxfId="115" totalsRowDxfId="16"/>
    <tableColumn id="12" name="Meta Cuatrienio" dataDxfId="114" totalsRowDxfId="15"/>
    <tableColumn id="13" name="Meta 2020_x000a_(Actividad ó Meta anual)" dataDxfId="113" totalsRowDxfId="14" dataCellStyle="BodyStyle"/>
    <tableColumn id="14" name="Actividad " totalsRowLabel="% EJECUCIÓN  PAA" dataDxfId="112" totalsRowDxfId="13" dataCellStyle="Normal 2"/>
    <tableColumn id="22" name="Avance Porcentual Acumulado (Indicador)" totalsRowFunction="custom" dataDxfId="111" totalsRowDxfId="12" dataCellStyle="Millares">
      <calculatedColumnFormula>Tabla1[[#This Row],[Avance Acumulado númerico o Porcentaje de la Actividad]]/Tabla1[[#This Row],[Meta 2020
(Actividad ó Meta anual)]]</calculatedColumnFormula>
      <totalsRowFormula>AVERAGE(Tabla1[Avance Porcentual Acumulado (Indicador)])</totalsRowFormula>
    </tableColumn>
    <tableColumn id="19" name="Peso Porcentual de la Actividad en relación con la Meta " dataDxfId="110" totalsRowDxfId="11" dataCellStyle="Normal 2"/>
    <tableColumn id="16" name="Indicador Eficacia" dataDxfId="109" totalsRowDxfId="10"/>
    <tableColumn id="20" name=" Presupuesto por Meta del proyecto de inversión" dataDxfId="108" totalsRowDxfId="9"/>
    <tableColumn id="17" name="Fecha Inicio " dataDxfId="107" totalsRowDxfId="8" dataCellStyle="Normal 2"/>
    <tableColumn id="18" name="Fecha Fin" dataDxfId="106" totalsRowDxfId="7"/>
    <tableColumn id="27" name="Avance Acumulado númerico o Porcentaje de la Actividad" totalsRowLabel=" " dataDxfId="105" totalsRowDxfId="6">
      <calculatedColumnFormula>Tabla1[[#This Row],[Avance Mes Enero]]+Tabla1[[#This Row],[Avance Mes Febrero]]</calculatedColumnFormula>
    </tableColumn>
    <tableColumn id="23" name="Observaciones Mes Enero" dataDxfId="104" totalsRowDxfId="5"/>
    <tableColumn id="24" name="Avance Mes Enero" dataDxfId="103" totalsRowDxfId="4"/>
    <tableColumn id="26" name="Evidencia Mes Enero" dataDxfId="102" totalsRowDxfId="3"/>
    <tableColumn id="15" name="Observaciones Mes Febrero" dataDxfId="101" totalsRowDxfId="2"/>
    <tableColumn id="21" name="Avance Mes Febrero" dataDxfId="100" totalsRowDxfId="1"/>
    <tableColumn id="25" name="Evidencia Mes Febrero" dataDxfId="99" totalsRowDxfId="0"/>
  </tableColumns>
  <tableStyleInfo name="TableStyleLight1" showFirstColumn="0" showLastColumn="0" showRowStripes="1" showColumnStripes="0"/>
</table>
</file>

<file path=xl/tables/table2.xml><?xml version="1.0" encoding="utf-8"?>
<table xmlns="http://schemas.openxmlformats.org/spreadsheetml/2006/main" id="2" name="Tabla13" displayName="Tabla13" ref="A1:BF118" totalsRowShown="0" headerRowDxfId="88" dataDxfId="86" headerRowBorderDxfId="87" tableBorderDxfId="85" headerRowCellStyle="Millares [0]">
  <autoFilter ref="A1:BF118"/>
  <tableColumns count="58">
    <tableColumn id="1" name="ODS" dataDxfId="84"/>
    <tableColumn id="2" name="Derechos Humanos" dataDxfId="83"/>
    <tableColumn id="3" name="Dimensión Modelo Integrado de Planeación y Gestión" dataDxfId="82"/>
    <tableColumn id="4" name="Objetivo Institucional" dataDxfId="81"/>
    <tableColumn id="5" name="Objetivo Especifico" dataDxfId="80"/>
    <tableColumn id="6" name="Proyecto" dataDxfId="79"/>
    <tableColumn id="7" name="Producto" dataDxfId="78"/>
    <tableColumn id="8" name="Código Producto" dataDxfId="77"/>
    <tableColumn id="9" name="Proceso Responsable" dataDxfId="76"/>
    <tableColumn id="10" name="Grupo de trabajo" dataDxfId="75" dataCellStyle="BodyStyle"/>
    <tableColumn id="15" name="Funcionario responsable" dataDxfId="74" dataCellStyle="BodyStyle"/>
    <tableColumn id="11" name="Meta" dataDxfId="73"/>
    <tableColumn id="12" name="Meta Cuatrienio" dataDxfId="72"/>
    <tableColumn id="13" name="Meta 2020" dataDxfId="71" dataCellStyle="BodyStyle"/>
    <tableColumn id="14" name="Actividad " dataDxfId="70" dataCellStyle="Normal 2"/>
    <tableColumn id="19" name="Peso Porcentual de la Actividad en relación con la Meta " dataDxfId="69" dataCellStyle="Normal 2"/>
    <tableColumn id="60" name="PORCENTAJE DE AVANCE DE LA META" dataDxfId="68" dataCellStyle="Millares">
      <calculatedColumnFormula>+Tabla13[[#This Row],[ACUMULADO AVANCE ACTIVIDAD]]/Tabla13[[#This Row],[Meta 2020]]</calculatedColumnFormula>
    </tableColumn>
    <tableColumn id="16" name="Indicador Eficacia" dataDxfId="67"/>
    <tableColumn id="20" name="Presupuesto por producto" dataDxfId="66"/>
    <tableColumn id="17" name="Fecha Inicio " dataDxfId="65" dataCellStyle="Normal 2"/>
    <tableColumn id="18" name="Fecha Fin" dataDxfId="64"/>
    <tableColumn id="21" name="ACUMULADO AVANCE ACTIVIDAD" dataDxfId="63">
      <calculatedColumnFormula>+Tabla13[[#This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calculatedColumnFormula>
    </tableColumn>
    <tableColumn id="22" name="OBSERVACIONES ENERO" dataDxfId="62"/>
    <tableColumn id="23" name="AVANCE _x000a_ ENERO" dataDxfId="61"/>
    <tableColumn id="48" name="EVIDENCIA ENERO (Favor Adjuntar)" dataDxfId="60"/>
    <tableColumn id="26" name="OBSERVACIONES_x000a_ FEBRERO" dataDxfId="59"/>
    <tableColumn id="27" name="AVANCE  FEBRERO" dataDxfId="58"/>
    <tableColumn id="49" name="EVIDENCIA FEBRERO_x000a_(Favor adjuntar)" dataDxfId="57"/>
    <tableColumn id="28" name="OBSERVACIONES MARZO" dataDxfId="56"/>
    <tableColumn id="29" name="AVANCE  MARZO" dataDxfId="55"/>
    <tableColumn id="50" name="EVIDENCIA MARZO_x000a_(Favor adjuntar)" dataDxfId="54"/>
    <tableColumn id="30" name="OBSERVACIONES_x000a_ ABRIL" dataDxfId="53"/>
    <tableColumn id="31" name="AVANCE  ABRIL" dataDxfId="52"/>
    <tableColumn id="51" name="EVIDENCIA ABRIL_x000a_(Favor adjuntar)" dataDxfId="51"/>
    <tableColumn id="32" name="OBSERVACIONES_x000a_MAYO" dataDxfId="50"/>
    <tableColumn id="33" name="AVANCE L MAYO" dataDxfId="49"/>
    <tableColumn id="52" name="EVIDENCIA MAYO_x000a_(Favor adjuntar)" dataDxfId="48"/>
    <tableColumn id="34" name="OBSERVACIONES_x000a_JUNIO" dataDxfId="47"/>
    <tableColumn id="35" name="AVANCE _x000a_JUNIO" dataDxfId="46"/>
    <tableColumn id="53" name="EVIDENCIA JUNIO_x000a_(Favor adjuntar)" dataDxfId="45"/>
    <tableColumn id="36" name="OBSERVACIONES_x000a_JULIO" dataDxfId="44"/>
    <tableColumn id="37" name="AVANCE _x000a_JULIO" dataDxfId="43"/>
    <tableColumn id="54" name="EVIDENCIA JULIO (Favor adjuntar)" dataDxfId="42"/>
    <tableColumn id="38" name="OBSERVACIONES_x000a_AGOSTO" dataDxfId="41"/>
    <tableColumn id="39" name="AVANCE _x000a_AGOSTO" dataDxfId="40"/>
    <tableColumn id="55" name="EVIDENCIA AGOSTO_x000a_(Favor adjuntar)" dataDxfId="39"/>
    <tableColumn id="40" name="OBSERVACIONES_x000a_SEPTIEMBRE" dataDxfId="38"/>
    <tableColumn id="41" name="AVANCE _x000a_SEPTIEMBRE" dataDxfId="37"/>
    <tableColumn id="56" name="EVIDENCIA SEPTIEMBRE_x000a_(Favor adjuntar)" dataDxfId="36"/>
    <tableColumn id="42" name="OBSERVACIONES_x000a_OCTUBRE" dataDxfId="35"/>
    <tableColumn id="43" name="AVANCE _x000a_OCTUBRE" dataDxfId="34"/>
    <tableColumn id="57" name="EVIDENCIA OCTUBRE_x000a_(Favor adjuntar)" dataDxfId="33"/>
    <tableColumn id="44" name="OBSERVACIONES_x000a_NOVIEMBRE" dataDxfId="32"/>
    <tableColumn id="45" name="AVANCE NOVIEMBRE" dataDxfId="31"/>
    <tableColumn id="58" name="EVIDENCIA NOVIEMBRE_x000a_(Favor adjuntar)" dataDxfId="30"/>
    <tableColumn id="46" name="OBSERVACIONES_x000a_DICIEMBRE" dataDxfId="29"/>
    <tableColumn id="47" name="AVANCE DICIEMBRE" dataDxfId="28"/>
    <tableColumn id="59" name="EVIDENCIA DICIEMBRE_x000a_(Favor adjuntar)" dataDxfId="27"/>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inci.gov.co/transparencia/61-politicas-y-lineamientos-2020" TargetMode="External"/><Relationship Id="rId13" Type="http://schemas.openxmlformats.org/officeDocument/2006/relationships/hyperlink" Target="http://www.inci.gov.co/transparencia/61-politicas-y-lineamientos-2020" TargetMode="External"/><Relationship Id="rId18" Type="http://schemas.openxmlformats.org/officeDocument/2006/relationships/hyperlink" Target="http://www.inci.gov.co/transparencia/61-politicas-y-lineamientos-2020" TargetMode="External"/><Relationship Id="rId26" Type="http://schemas.openxmlformats.org/officeDocument/2006/relationships/hyperlink" Target="http://www.inci.gov.co/transparencia/61-politicas-y-lineamientos-2020" TargetMode="External"/><Relationship Id="rId3" Type="http://schemas.openxmlformats.org/officeDocument/2006/relationships/hyperlink" Target="http://www.inci.gov.co/transparencia/61-politicas-y-lineamientos-2020%20%20item%20Plan%20estrat&#233;gico%20de%20Tecnolog&#237;as%20de%20la%20Informaci&#243;n%20y%20Comunicaciones%202019-2022" TargetMode="External"/><Relationship Id="rId21" Type="http://schemas.openxmlformats.org/officeDocument/2006/relationships/hyperlink" Target="http://www.inci.gov.co/transparencia/61-politicas-y-lineamientos-2020" TargetMode="External"/><Relationship Id="rId34" Type="http://schemas.openxmlformats.org/officeDocument/2006/relationships/comments" Target="../comments1.xml"/><Relationship Id="rId7" Type="http://schemas.openxmlformats.org/officeDocument/2006/relationships/hyperlink" Target="http://www.inci.gov.co/transparencia/61-politicas-y-lineamientos-2020%20%20item%20Plan%20de%20Tratamiento%20de%20Riesgos%20de%20Seguridad%20y%20Privacidad%20de%20la%20informaci&#243;n%202020" TargetMode="External"/><Relationship Id="rId12" Type="http://schemas.openxmlformats.org/officeDocument/2006/relationships/hyperlink" Target="http://www.inci.gov.co/transparencia/61-politicas-y-lineamientos-2020" TargetMode="External"/><Relationship Id="rId17" Type="http://schemas.openxmlformats.org/officeDocument/2006/relationships/hyperlink" Target="http://inci.gov.co/transparencia/52-ejecucion-presupuestal-historica-anual-2020" TargetMode="External"/><Relationship Id="rId25" Type="http://schemas.openxmlformats.org/officeDocument/2006/relationships/hyperlink" Target="http://www.inci.gov.co/transparencia/61-politicas-y-lineamientos-2020" TargetMode="External"/><Relationship Id="rId33" Type="http://schemas.openxmlformats.org/officeDocument/2006/relationships/table" Target="../tables/table1.xml"/><Relationship Id="rId2" Type="http://schemas.openxmlformats.org/officeDocument/2006/relationships/hyperlink" Target="http://www.inci.gov.co/transparencia/61-politicas-y-lineamientos-2020" TargetMode="External"/><Relationship Id="rId16" Type="http://schemas.openxmlformats.org/officeDocument/2006/relationships/hyperlink" Target="http://www.inci.gov.co/transparencia/61-politicas-y-lineamientos-2020" TargetMode="External"/><Relationship Id="rId20" Type="http://schemas.openxmlformats.org/officeDocument/2006/relationships/hyperlink" Target="http://www.inci.gov.co/transparencia/61-politicas-y-lineamientos-2020" TargetMode="External"/><Relationship Id="rId29" Type="http://schemas.openxmlformats.org/officeDocument/2006/relationships/hyperlink" Target="http://www.inci.gov.co/transparencia/61-politicas-y-lineamientos-2020" TargetMode="External"/><Relationship Id="rId1" Type="http://schemas.openxmlformats.org/officeDocument/2006/relationships/hyperlink" Target="http://inci.gov.co/blog/la-radio-es-el-medio-de-comunicacion-preferido-por-las-personas-con-discapacidad-visual" TargetMode="External"/><Relationship Id="rId6" Type="http://schemas.openxmlformats.org/officeDocument/2006/relationships/hyperlink" Target="http://www.inci.gov.co/transparencia/61-politicas-y-lineamientos-2020%20%20item%20Plan%20de%20Mantenimiento%20de%20Tecnolog&#237;as%20de%20la%20informaci&#243;n%202020" TargetMode="External"/><Relationship Id="rId11" Type="http://schemas.openxmlformats.org/officeDocument/2006/relationships/hyperlink" Target="http://www.inci.gov.co/transparencia/61-politicas-y-lineamientos-2020" TargetMode="External"/><Relationship Id="rId24" Type="http://schemas.openxmlformats.org/officeDocument/2006/relationships/hyperlink" Target="http://www.inci.gov.co/transparencia/61-politicas-y-lineamientos-2020" TargetMode="External"/><Relationship Id="rId32" Type="http://schemas.openxmlformats.org/officeDocument/2006/relationships/vmlDrawing" Target="../drawings/vmlDrawing1.vml"/><Relationship Id="rId5" Type="http://schemas.openxmlformats.org/officeDocument/2006/relationships/hyperlink" Target="http://www.inci.gov.co/transparencia/61-politicas-y-lineamientos-2020%20%20item%20Plan%20de%20Seguridad%20y%20Privacidad%20de%20la%20Informaci&#243;n%202020" TargetMode="External"/><Relationship Id="rId15" Type="http://schemas.openxmlformats.org/officeDocument/2006/relationships/hyperlink" Target="http://www.inci.gov.co/transparencia/61-politicas-y-lineamientos-2020" TargetMode="External"/><Relationship Id="rId23" Type="http://schemas.openxmlformats.org/officeDocument/2006/relationships/hyperlink" Target="http://www.inci.gov.co/transparencia/61-politicas-y-lineamientos-2020" TargetMode="External"/><Relationship Id="rId28" Type="http://schemas.openxmlformats.org/officeDocument/2006/relationships/hyperlink" Target="https://community.secop.gov.co/Public/Tendering/ContractNoticePhases/View?PPI=CO1.PPI.9850065&amp;isFromPublicArea=True&amp;isModal=False" TargetMode="External"/><Relationship Id="rId10" Type="http://schemas.openxmlformats.org/officeDocument/2006/relationships/hyperlink" Target="http://www.inci.gov.co/transparencia/61-politicas-y-lineamientos-2020" TargetMode="External"/><Relationship Id="rId19" Type="http://schemas.openxmlformats.org/officeDocument/2006/relationships/hyperlink" Target="http://www.inci.gov.co/transparencia/61-politicas-y-lineamientos-2020" TargetMode="External"/><Relationship Id="rId31" Type="http://schemas.openxmlformats.org/officeDocument/2006/relationships/printerSettings" Target="../printerSettings/printerSettings3.bin"/><Relationship Id="rId4" Type="http://schemas.openxmlformats.org/officeDocument/2006/relationships/hyperlink" Target="http://www.inci.gov.co/transparencia/61-politicas-y-lineamientos-2020%20%20item%20Plan%20de%20Preservaci&#243;n%20Digital%202020" TargetMode="External"/><Relationship Id="rId9" Type="http://schemas.openxmlformats.org/officeDocument/2006/relationships/hyperlink" Target="http://www.inci.gov.co/transparencia/105-programa-de-gestion-documental-0" TargetMode="External"/><Relationship Id="rId14" Type="http://schemas.openxmlformats.org/officeDocument/2006/relationships/hyperlink" Target="http://www.inci.gov.co/transparencia/61-politicas-y-lineamientos-2020" TargetMode="External"/><Relationship Id="rId22" Type="http://schemas.openxmlformats.org/officeDocument/2006/relationships/hyperlink" Target="http://www.inci.gov.co/transparencia/61-politicas-y-lineamientos-2020" TargetMode="External"/><Relationship Id="rId27" Type="http://schemas.openxmlformats.org/officeDocument/2006/relationships/hyperlink" Target="http://www.inci.gov.co/atencion-al-ciudadano" TargetMode="External"/><Relationship Id="rId30" Type="http://schemas.openxmlformats.org/officeDocument/2006/relationships/hyperlink" Target="https://www.youtube.com/watch?v=nwIGKw09vXA"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topLeftCell="O7" zoomScale="55" zoomScaleNormal="55" zoomScaleSheetLayoutView="55" workbookViewId="0">
      <selection activeCell="AF11" sqref="AF11"/>
    </sheetView>
  </sheetViews>
  <sheetFormatPr baseColWidth="10" defaultColWidth="11.42578125" defaultRowHeight="15" x14ac:dyDescent="0.2"/>
  <cols>
    <col min="1" max="1" width="33.5703125" style="478" customWidth="1"/>
    <col min="2" max="2" width="43.5703125" style="461" customWidth="1"/>
    <col min="3" max="3" width="48.85546875" style="461" customWidth="1"/>
    <col min="4" max="4" width="25.28515625" style="462" customWidth="1"/>
    <col min="5" max="5" width="17.28515625" style="461" customWidth="1"/>
    <col min="6" max="6" width="15.5703125" style="461" customWidth="1"/>
    <col min="7" max="7" width="20.5703125" style="461" customWidth="1"/>
    <col min="8" max="8" width="17.140625" style="461" customWidth="1"/>
    <col min="9" max="9" width="17" style="461" customWidth="1"/>
    <col min="10" max="10" width="19.28515625" style="461" customWidth="1"/>
    <col min="11" max="11" width="16.28515625" style="461" customWidth="1"/>
    <col min="12" max="12" width="15.28515625" style="461" customWidth="1"/>
    <col min="13" max="13" width="19.7109375" style="461" customWidth="1"/>
    <col min="14" max="14" width="21.140625" style="461" customWidth="1"/>
    <col min="15" max="15" width="18.85546875" style="461" customWidth="1"/>
    <col min="16" max="16" width="21.7109375" style="461" customWidth="1"/>
    <col min="17" max="17" width="33.5703125" style="461" customWidth="1"/>
    <col min="18" max="18" width="16.7109375" style="461" customWidth="1"/>
    <col min="19" max="19" width="30.42578125" style="461" customWidth="1"/>
    <col min="20" max="20" width="18.85546875" style="461" customWidth="1"/>
    <col min="21" max="21" width="19.28515625" style="461" hidden="1" customWidth="1"/>
    <col min="22" max="22" width="21.7109375" style="461" hidden="1" customWidth="1"/>
    <col min="23" max="23" width="18.42578125" style="461" hidden="1" customWidth="1"/>
    <col min="24" max="24" width="34.42578125" style="461" hidden="1" customWidth="1"/>
    <col min="25" max="25" width="0" style="461" hidden="1" customWidth="1"/>
    <col min="26" max="16384" width="11.42578125" style="461"/>
  </cols>
  <sheetData>
    <row r="1" spans="1:25" ht="45.75" customHeight="1" thickBot="1" x14ac:dyDescent="0.25">
      <c r="A1" s="830" t="s">
        <v>509</v>
      </c>
      <c r="B1" s="830"/>
      <c r="C1" s="830"/>
      <c r="D1" s="830"/>
      <c r="E1" s="830"/>
      <c r="F1" s="831"/>
      <c r="G1" s="466" t="s">
        <v>450</v>
      </c>
      <c r="H1" s="466" t="s">
        <v>451</v>
      </c>
      <c r="I1" s="466" t="s">
        <v>452</v>
      </c>
      <c r="J1" s="467" t="s">
        <v>453</v>
      </c>
      <c r="K1" s="483"/>
      <c r="L1" s="483"/>
      <c r="M1" s="483"/>
      <c r="N1" s="483"/>
      <c r="O1" s="483"/>
      <c r="P1" s="483"/>
      <c r="Q1" s="483"/>
      <c r="S1" s="483"/>
      <c r="T1" s="483"/>
    </row>
    <row r="2" spans="1:25" ht="31.5" customHeight="1" thickBot="1" x14ac:dyDescent="0.25">
      <c r="A2" s="830"/>
      <c r="B2" s="830"/>
      <c r="C2" s="830"/>
      <c r="D2" s="830"/>
      <c r="E2" s="830"/>
      <c r="F2" s="831"/>
      <c r="G2" s="480">
        <f>AVERAGE(G4:G6)</f>
        <v>0.46388542246485165</v>
      </c>
      <c r="H2" s="484">
        <v>0.67</v>
      </c>
      <c r="I2" s="484">
        <v>0.79</v>
      </c>
      <c r="J2" s="485">
        <v>0.55000000000000004</v>
      </c>
      <c r="K2" s="471"/>
      <c r="L2" s="471"/>
      <c r="M2" s="471"/>
      <c r="N2" s="471"/>
      <c r="O2" s="471"/>
      <c r="P2" s="471"/>
      <c r="Q2" s="471"/>
      <c r="R2" s="424"/>
      <c r="S2" s="471"/>
      <c r="T2" s="471"/>
      <c r="U2" s="424"/>
      <c r="V2" s="424"/>
      <c r="W2" s="424"/>
    </row>
    <row r="3" spans="1:25" ht="47.25" x14ac:dyDescent="0.2">
      <c r="A3" s="496" t="s">
        <v>506</v>
      </c>
      <c r="B3" s="498" t="s">
        <v>507</v>
      </c>
      <c r="C3" s="472" t="s">
        <v>454</v>
      </c>
      <c r="D3" s="472" t="s">
        <v>455</v>
      </c>
      <c r="E3" s="473" t="s">
        <v>456</v>
      </c>
      <c r="F3" s="472" t="s">
        <v>110</v>
      </c>
      <c r="G3" s="563" t="s">
        <v>518</v>
      </c>
      <c r="H3" s="474" t="s">
        <v>458</v>
      </c>
      <c r="I3" s="474" t="s">
        <v>459</v>
      </c>
      <c r="J3" s="558" t="s">
        <v>460</v>
      </c>
      <c r="K3" s="474" t="s">
        <v>461</v>
      </c>
      <c r="L3" s="474" t="s">
        <v>462</v>
      </c>
      <c r="M3" s="558" t="s">
        <v>463</v>
      </c>
      <c r="N3" s="474" t="s">
        <v>464</v>
      </c>
      <c r="O3" s="474" t="s">
        <v>465</v>
      </c>
      <c r="P3" s="558" t="s">
        <v>466</v>
      </c>
      <c r="Q3" s="475" t="s">
        <v>524</v>
      </c>
      <c r="R3" s="585"/>
      <c r="W3" s="474" t="s">
        <v>467</v>
      </c>
      <c r="X3" s="474" t="s">
        <v>468</v>
      </c>
      <c r="Y3" s="558" t="s">
        <v>469</v>
      </c>
    </row>
    <row r="4" spans="1:25" ht="84.75" customHeight="1" x14ac:dyDescent="0.2">
      <c r="A4" s="556">
        <v>2203003</v>
      </c>
      <c r="B4" s="499" t="s">
        <v>122</v>
      </c>
      <c r="C4" s="425" t="s">
        <v>470</v>
      </c>
      <c r="D4" s="528" t="s">
        <v>471</v>
      </c>
      <c r="E4" s="427">
        <v>356</v>
      </c>
      <c r="F4" s="528">
        <v>85</v>
      </c>
      <c r="G4" s="564">
        <f>P4/F4</f>
        <v>0.83529411764705885</v>
      </c>
      <c r="H4" s="428">
        <v>1</v>
      </c>
      <c r="I4" s="428">
        <v>7</v>
      </c>
      <c r="J4" s="559">
        <v>11</v>
      </c>
      <c r="K4" s="429">
        <f>J4+K15</f>
        <v>15</v>
      </c>
      <c r="L4" s="429">
        <f>K4+L15</f>
        <v>29</v>
      </c>
      <c r="M4" s="559">
        <f>L4+M15</f>
        <v>41</v>
      </c>
      <c r="N4" s="803">
        <f>M4+P15</f>
        <v>54</v>
      </c>
      <c r="O4" s="803">
        <f>N4+Q15</f>
        <v>63</v>
      </c>
      <c r="P4" s="559">
        <f>O4+R15</f>
        <v>71</v>
      </c>
      <c r="Q4" s="430" t="s">
        <v>1152</v>
      </c>
      <c r="R4" s="584"/>
      <c r="W4" s="428"/>
      <c r="X4" s="428"/>
      <c r="Y4" s="559"/>
    </row>
    <row r="5" spans="1:25" ht="82.5" customHeight="1" x14ac:dyDescent="0.2">
      <c r="A5" s="556">
        <v>2203016</v>
      </c>
      <c r="B5" s="499" t="s">
        <v>124</v>
      </c>
      <c r="C5" s="425" t="s">
        <v>472</v>
      </c>
      <c r="D5" s="528" t="s">
        <v>473</v>
      </c>
      <c r="E5" s="427">
        <v>52</v>
      </c>
      <c r="F5" s="528">
        <v>13</v>
      </c>
      <c r="G5" s="564">
        <f t="shared" ref="G5:G6" si="0">P5/F5</f>
        <v>0.23076923076923078</v>
      </c>
      <c r="H5" s="428">
        <v>0</v>
      </c>
      <c r="I5" s="428">
        <v>0</v>
      </c>
      <c r="J5" s="559">
        <v>0</v>
      </c>
      <c r="K5" s="429">
        <f>J5+K21</f>
        <v>0</v>
      </c>
      <c r="L5" s="429">
        <f>K5+L21</f>
        <v>0</v>
      </c>
      <c r="M5" s="559">
        <f>L5+N21</f>
        <v>2</v>
      </c>
      <c r="N5" s="803">
        <f>M5+P21</f>
        <v>2</v>
      </c>
      <c r="O5" s="803">
        <f t="shared" ref="O5:P5" si="1">N5+Q21</f>
        <v>3</v>
      </c>
      <c r="P5" s="559">
        <f t="shared" si="1"/>
        <v>3</v>
      </c>
      <c r="Q5" s="430" t="s">
        <v>1153</v>
      </c>
      <c r="R5" s="584"/>
      <c r="W5" s="428"/>
      <c r="X5" s="428"/>
      <c r="Y5" s="559"/>
    </row>
    <row r="6" spans="1:25" ht="182.25" customHeight="1" x14ac:dyDescent="0.2">
      <c r="A6" s="556">
        <v>2203018</v>
      </c>
      <c r="B6" s="499" t="s">
        <v>474</v>
      </c>
      <c r="C6" s="425" t="s">
        <v>475</v>
      </c>
      <c r="D6" s="528" t="s">
        <v>476</v>
      </c>
      <c r="E6" s="432">
        <v>773713</v>
      </c>
      <c r="F6" s="433">
        <v>102923</v>
      </c>
      <c r="G6" s="564">
        <f t="shared" si="0"/>
        <v>0.32559291897826531</v>
      </c>
      <c r="H6" s="434">
        <v>7657</v>
      </c>
      <c r="I6" s="434">
        <v>20179</v>
      </c>
      <c r="J6" s="560">
        <v>25093</v>
      </c>
      <c r="K6" s="435">
        <f>J6+K32</f>
        <v>25205</v>
      </c>
      <c r="L6" s="435">
        <f>K6+L32</f>
        <v>25333</v>
      </c>
      <c r="M6" s="560">
        <f>L6+M32</f>
        <v>25705</v>
      </c>
      <c r="N6" s="560">
        <f>M6+P32</f>
        <v>27668</v>
      </c>
      <c r="O6" s="560">
        <f t="shared" ref="O6:P6" si="2">N6+Q32</f>
        <v>31484</v>
      </c>
      <c r="P6" s="560">
        <f t="shared" si="2"/>
        <v>33511</v>
      </c>
      <c r="Q6" s="430" t="s">
        <v>1154</v>
      </c>
      <c r="R6" s="584"/>
      <c r="W6" s="434"/>
      <c r="X6" s="434"/>
      <c r="Y6" s="560"/>
    </row>
    <row r="7" spans="1:25" s="493" customFormat="1" ht="50.25" customHeight="1" x14ac:dyDescent="0.2">
      <c r="A7" s="487"/>
      <c r="B7" s="488"/>
      <c r="C7" s="488"/>
      <c r="D7" s="494"/>
      <c r="E7" s="495"/>
      <c r="F7" s="495"/>
      <c r="G7" s="451"/>
      <c r="H7" s="490"/>
      <c r="I7" s="490"/>
      <c r="J7" s="491"/>
      <c r="K7" s="490"/>
      <c r="L7" s="490"/>
      <c r="M7" s="491"/>
      <c r="N7" s="491"/>
      <c r="O7" s="491"/>
      <c r="P7" s="490"/>
      <c r="Q7" s="490"/>
      <c r="R7" s="491"/>
      <c r="S7" s="491"/>
      <c r="T7" s="491"/>
      <c r="U7" s="490"/>
      <c r="V7" s="490"/>
      <c r="W7" s="491"/>
      <c r="X7" s="492"/>
    </row>
    <row r="8" spans="1:25" s="493" customFormat="1" ht="75" customHeight="1" x14ac:dyDescent="0.2">
      <c r="A8" s="832" t="s">
        <v>517</v>
      </c>
      <c r="B8" s="832"/>
      <c r="C8" s="832"/>
      <c r="D8" s="832"/>
      <c r="E8" s="832"/>
      <c r="F8" s="832"/>
      <c r="G8" s="832"/>
      <c r="H8" s="832"/>
      <c r="I8" s="832"/>
      <c r="J8" s="832"/>
      <c r="K8" s="490"/>
      <c r="L8" s="490"/>
      <c r="M8" s="491"/>
      <c r="N8" s="491"/>
      <c r="O8" s="491"/>
      <c r="P8" s="490"/>
      <c r="Q8" s="490"/>
      <c r="R8" s="491"/>
      <c r="S8" s="491"/>
      <c r="T8" s="491"/>
      <c r="U8" s="490"/>
      <c r="V8" s="490"/>
      <c r="W8" s="491"/>
      <c r="X8" s="492"/>
    </row>
    <row r="9" spans="1:25" s="540" customFormat="1" ht="50.25" customHeight="1" x14ac:dyDescent="0.2">
      <c r="A9" s="574"/>
      <c r="B9" s="574"/>
      <c r="C9" s="574"/>
      <c r="D9" s="574"/>
      <c r="E9" s="574"/>
      <c r="F9" s="574"/>
      <c r="G9" s="574"/>
      <c r="H9" s="574"/>
      <c r="I9" s="574"/>
      <c r="J9" s="574"/>
      <c r="K9" s="575"/>
      <c r="L9" s="575"/>
      <c r="M9" s="543"/>
      <c r="N9" s="543"/>
      <c r="O9" s="543"/>
      <c r="P9" s="575"/>
      <c r="Q9" s="575"/>
      <c r="R9" s="543"/>
      <c r="S9" s="543"/>
      <c r="T9" s="543"/>
      <c r="U9" s="575"/>
      <c r="V9" s="575"/>
      <c r="W9" s="543"/>
      <c r="X9" s="576"/>
    </row>
    <row r="10" spans="1:25" s="493" customFormat="1" ht="75" customHeight="1" x14ac:dyDescent="0.2">
      <c r="A10" s="496" t="s">
        <v>510</v>
      </c>
      <c r="B10" s="496" t="s">
        <v>507</v>
      </c>
      <c r="C10" s="496" t="s">
        <v>512</v>
      </c>
      <c r="D10" s="496" t="s">
        <v>505</v>
      </c>
      <c r="E10" s="496" t="s">
        <v>515</v>
      </c>
      <c r="F10" s="496" t="s">
        <v>492</v>
      </c>
      <c r="G10" s="496" t="s">
        <v>493</v>
      </c>
      <c r="H10" s="496" t="s">
        <v>494</v>
      </c>
      <c r="I10" s="496" t="s">
        <v>516</v>
      </c>
      <c r="J10" s="496" t="s">
        <v>514</v>
      </c>
      <c r="K10" s="496" t="s">
        <v>495</v>
      </c>
      <c r="L10" s="496" t="s">
        <v>496</v>
      </c>
      <c r="M10" s="496" t="s">
        <v>497</v>
      </c>
      <c r="N10" s="496" t="s">
        <v>519</v>
      </c>
      <c r="O10" s="496" t="s">
        <v>520</v>
      </c>
      <c r="P10" s="496" t="s">
        <v>498</v>
      </c>
      <c r="Q10" s="496" t="s">
        <v>499</v>
      </c>
      <c r="R10" s="496" t="s">
        <v>500</v>
      </c>
      <c r="S10" s="496" t="s">
        <v>1148</v>
      </c>
      <c r="T10" s="496" t="s">
        <v>1149</v>
      </c>
      <c r="U10" s="496" t="s">
        <v>501</v>
      </c>
      <c r="V10" s="496" t="s">
        <v>502</v>
      </c>
      <c r="W10" s="496" t="s">
        <v>503</v>
      </c>
      <c r="X10" s="490"/>
    </row>
    <row r="11" spans="1:25" ht="78" customHeight="1" x14ac:dyDescent="0.2">
      <c r="A11" s="829" t="s">
        <v>509</v>
      </c>
      <c r="B11" s="833" t="s">
        <v>122</v>
      </c>
      <c r="C11" s="500" t="s">
        <v>1</v>
      </c>
      <c r="D11" s="528">
        <v>20</v>
      </c>
      <c r="E11" s="581">
        <f>SUM(F11+G11+H11+K11+L11+M11+P11+Q11+R11+U11+V11+W11)</f>
        <v>4</v>
      </c>
      <c r="F11" s="501">
        <v>0</v>
      </c>
      <c r="G11" s="501">
        <v>0</v>
      </c>
      <c r="H11" s="501">
        <v>0</v>
      </c>
      <c r="I11" s="501">
        <f>F11+G11+H11</f>
        <v>0</v>
      </c>
      <c r="J11" s="423">
        <f>+I11/D11</f>
        <v>0</v>
      </c>
      <c r="K11" s="501">
        <v>0</v>
      </c>
      <c r="L11" s="501">
        <v>1</v>
      </c>
      <c r="M11" s="501">
        <v>2</v>
      </c>
      <c r="N11" s="501">
        <f>K11+L11+M11+I11</f>
        <v>3</v>
      </c>
      <c r="O11" s="423">
        <f>+N11/$D11</f>
        <v>0.15</v>
      </c>
      <c r="P11" s="501">
        <v>0</v>
      </c>
      <c r="Q11" s="501">
        <v>1</v>
      </c>
      <c r="R11" s="501">
        <v>0</v>
      </c>
      <c r="S11" s="501">
        <f>P11+Q11+R11+N11</f>
        <v>4</v>
      </c>
      <c r="T11" s="423">
        <f>+S11/$D11</f>
        <v>0.2</v>
      </c>
      <c r="U11" s="502"/>
      <c r="V11" s="502"/>
      <c r="W11" s="502"/>
      <c r="X11" s="583"/>
    </row>
    <row r="12" spans="1:25" ht="108.75" customHeight="1" x14ac:dyDescent="0.2">
      <c r="A12" s="829"/>
      <c r="B12" s="834"/>
      <c r="C12" s="500" t="s">
        <v>3</v>
      </c>
      <c r="D12" s="528">
        <v>50</v>
      </c>
      <c r="E12" s="581">
        <f>SUM(F12+G12+H12+K12+L12+M12+P12+Q12+R12+U12+V12+W12)</f>
        <v>41</v>
      </c>
      <c r="F12" s="503">
        <v>0</v>
      </c>
      <c r="G12" s="503">
        <v>4</v>
      </c>
      <c r="H12" s="503">
        <v>2</v>
      </c>
      <c r="I12" s="501">
        <f t="shared" ref="I12:I14" si="3">F12+G12+H12</f>
        <v>6</v>
      </c>
      <c r="J12" s="423">
        <f t="shared" ref="J12:J14" si="4">+I12/D12</f>
        <v>0.12</v>
      </c>
      <c r="K12" s="503">
        <v>0</v>
      </c>
      <c r="L12" s="503">
        <v>8</v>
      </c>
      <c r="M12" s="503">
        <v>8</v>
      </c>
      <c r="N12" s="501">
        <f>K12+L12+M12+I12</f>
        <v>22</v>
      </c>
      <c r="O12" s="423">
        <f>+N12/$D12</f>
        <v>0.44</v>
      </c>
      <c r="P12" s="503">
        <v>6</v>
      </c>
      <c r="Q12" s="503">
        <v>6</v>
      </c>
      <c r="R12" s="503">
        <v>7</v>
      </c>
      <c r="S12" s="501">
        <f>P12+Q12+R12+N12</f>
        <v>41</v>
      </c>
      <c r="T12" s="423">
        <f>+S12/$D12</f>
        <v>0.82</v>
      </c>
      <c r="U12" s="504"/>
      <c r="V12" s="504"/>
      <c r="W12" s="504"/>
      <c r="X12" s="486"/>
    </row>
    <row r="13" spans="1:25" ht="67.5" customHeight="1" x14ac:dyDescent="0.2">
      <c r="A13" s="829"/>
      <c r="B13" s="834"/>
      <c r="C13" s="505" t="s">
        <v>6</v>
      </c>
      <c r="D13" s="506">
        <v>5</v>
      </c>
      <c r="E13" s="581">
        <f t="shared" ref="E13:E14" si="5">SUM(F13+G13+H13+K13+L13+M13+P13+Q13+R13+U13+V13+W13)</f>
        <v>5</v>
      </c>
      <c r="F13" s="501">
        <v>0</v>
      </c>
      <c r="G13" s="501">
        <v>0</v>
      </c>
      <c r="H13" s="501">
        <v>0</v>
      </c>
      <c r="I13" s="501">
        <f t="shared" si="3"/>
        <v>0</v>
      </c>
      <c r="J13" s="423">
        <f t="shared" si="4"/>
        <v>0</v>
      </c>
      <c r="K13" s="501">
        <v>0</v>
      </c>
      <c r="L13" s="501">
        <v>2</v>
      </c>
      <c r="M13" s="501">
        <v>0</v>
      </c>
      <c r="N13" s="501">
        <f>K13+L13+M13+I13</f>
        <v>2</v>
      </c>
      <c r="O13" s="423">
        <f>+N13/$D13</f>
        <v>0.4</v>
      </c>
      <c r="P13" s="501">
        <v>3</v>
      </c>
      <c r="Q13" s="501">
        <v>0</v>
      </c>
      <c r="R13" s="501">
        <v>0</v>
      </c>
      <c r="S13" s="501">
        <f>P13+Q13+R13+N13</f>
        <v>5</v>
      </c>
      <c r="T13" s="423">
        <f>+S13/$D13</f>
        <v>1</v>
      </c>
      <c r="U13" s="502"/>
      <c r="V13" s="502"/>
      <c r="W13" s="502"/>
      <c r="X13" s="486"/>
    </row>
    <row r="14" spans="1:25" ht="73.5" customHeight="1" x14ac:dyDescent="0.2">
      <c r="A14" s="829"/>
      <c r="B14" s="834"/>
      <c r="C14" s="500" t="s">
        <v>10</v>
      </c>
      <c r="D14" s="507">
        <v>10</v>
      </c>
      <c r="E14" s="581">
        <f t="shared" si="5"/>
        <v>21</v>
      </c>
      <c r="F14" s="508">
        <v>1</v>
      </c>
      <c r="G14" s="508">
        <v>2</v>
      </c>
      <c r="H14" s="508">
        <v>2</v>
      </c>
      <c r="I14" s="501">
        <f t="shared" si="3"/>
        <v>5</v>
      </c>
      <c r="J14" s="423">
        <f t="shared" si="4"/>
        <v>0.5</v>
      </c>
      <c r="K14" s="501">
        <v>4</v>
      </c>
      <c r="L14" s="501">
        <v>3</v>
      </c>
      <c r="M14" s="501">
        <v>2</v>
      </c>
      <c r="N14" s="501">
        <f>K14+L14+M14+I14</f>
        <v>14</v>
      </c>
      <c r="O14" s="423">
        <f>+N14/$D14</f>
        <v>1.4</v>
      </c>
      <c r="P14" s="501">
        <v>4</v>
      </c>
      <c r="Q14" s="501">
        <v>2</v>
      </c>
      <c r="R14" s="501">
        <v>1</v>
      </c>
      <c r="S14" s="501">
        <f>P14+Q14+R14+N14</f>
        <v>21</v>
      </c>
      <c r="T14" s="423">
        <f>+S14/$D14</f>
        <v>2.1</v>
      </c>
      <c r="U14" s="508"/>
      <c r="V14" s="508"/>
      <c r="W14" s="508"/>
      <c r="X14" s="486"/>
    </row>
    <row r="15" spans="1:25" s="522" customFormat="1" ht="46.5" customHeight="1" x14ac:dyDescent="0.25">
      <c r="A15" s="829"/>
      <c r="B15" s="835"/>
      <c r="C15" s="523" t="s">
        <v>504</v>
      </c>
      <c r="D15" s="509">
        <f>SUM(D11:D14)</f>
        <v>85</v>
      </c>
      <c r="E15" s="509">
        <f>SUM(E11:E14)</f>
        <v>71</v>
      </c>
      <c r="F15" s="509">
        <f t="shared" ref="F15:W15" si="6">SUM(F11:F14)</f>
        <v>1</v>
      </c>
      <c r="G15" s="517">
        <f t="shared" si="6"/>
        <v>6</v>
      </c>
      <c r="H15" s="517">
        <f t="shared" si="6"/>
        <v>4</v>
      </c>
      <c r="I15" s="561">
        <f t="shared" si="6"/>
        <v>11</v>
      </c>
      <c r="J15" s="565">
        <f>+I15/D15</f>
        <v>0.12941176470588237</v>
      </c>
      <c r="K15" s="509">
        <f t="shared" si="6"/>
        <v>4</v>
      </c>
      <c r="L15" s="509">
        <f t="shared" si="6"/>
        <v>14</v>
      </c>
      <c r="M15" s="509">
        <f t="shared" si="6"/>
        <v>12</v>
      </c>
      <c r="N15" s="561">
        <f t="shared" ref="N15" si="7">SUM(N11:N14)</f>
        <v>41</v>
      </c>
      <c r="O15" s="565">
        <f>+N15/$D15</f>
        <v>0.4823529411764706</v>
      </c>
      <c r="P15" s="509">
        <f t="shared" si="6"/>
        <v>13</v>
      </c>
      <c r="Q15" s="509">
        <f t="shared" si="6"/>
        <v>9</v>
      </c>
      <c r="R15" s="509">
        <f t="shared" si="6"/>
        <v>8</v>
      </c>
      <c r="S15" s="561">
        <f t="shared" si="6"/>
        <v>71</v>
      </c>
      <c r="T15" s="565">
        <f>+S15/$D15</f>
        <v>0.83529411764705885</v>
      </c>
      <c r="U15" s="509">
        <f t="shared" si="6"/>
        <v>0</v>
      </c>
      <c r="V15" s="509">
        <f t="shared" si="6"/>
        <v>0</v>
      </c>
      <c r="W15" s="509">
        <f t="shared" si="6"/>
        <v>0</v>
      </c>
      <c r="X15" s="521"/>
    </row>
    <row r="16" spans="1:25" s="493" customFormat="1" ht="54.75" customHeight="1" x14ac:dyDescent="0.25">
      <c r="B16" s="487"/>
      <c r="C16" s="488"/>
      <c r="D16" s="489"/>
      <c r="E16" s="489"/>
      <c r="F16" s="489"/>
      <c r="G16" s="489"/>
      <c r="H16" s="489"/>
      <c r="I16" s="489"/>
      <c r="J16" s="489"/>
      <c r="K16" s="489"/>
      <c r="L16" s="489"/>
      <c r="M16" s="489"/>
      <c r="N16" s="489"/>
      <c r="O16" s="489"/>
      <c r="P16" s="489"/>
      <c r="Q16" s="489"/>
      <c r="R16" s="489"/>
      <c r="S16" s="489"/>
      <c r="T16" s="489"/>
      <c r="U16" s="489"/>
      <c r="V16" s="490"/>
      <c r="W16" s="490"/>
      <c r="X16" s="491"/>
    </row>
    <row r="17" spans="1:25" s="493" customFormat="1" ht="75" customHeight="1" x14ac:dyDescent="0.2">
      <c r="A17" s="496" t="s">
        <v>510</v>
      </c>
      <c r="B17" s="496" t="s">
        <v>507</v>
      </c>
      <c r="C17" s="496" t="s">
        <v>513</v>
      </c>
      <c r="D17" s="496" t="s">
        <v>505</v>
      </c>
      <c r="E17" s="496" t="s">
        <v>515</v>
      </c>
      <c r="F17" s="496" t="s">
        <v>492</v>
      </c>
      <c r="G17" s="496" t="s">
        <v>493</v>
      </c>
      <c r="H17" s="496" t="s">
        <v>494</v>
      </c>
      <c r="I17" s="496" t="s">
        <v>516</v>
      </c>
      <c r="J17" s="496" t="s">
        <v>514</v>
      </c>
      <c r="K17" s="496" t="s">
        <v>495</v>
      </c>
      <c r="L17" s="496" t="s">
        <v>496</v>
      </c>
      <c r="M17" s="496" t="s">
        <v>497</v>
      </c>
      <c r="N17" s="496" t="s">
        <v>519</v>
      </c>
      <c r="O17" s="496" t="s">
        <v>520</v>
      </c>
      <c r="P17" s="496" t="s">
        <v>498</v>
      </c>
      <c r="Q17" s="496" t="s">
        <v>499</v>
      </c>
      <c r="R17" s="496" t="s">
        <v>500</v>
      </c>
      <c r="S17" s="496" t="s">
        <v>1148</v>
      </c>
      <c r="T17" s="496" t="s">
        <v>1149</v>
      </c>
      <c r="U17" s="496" t="s">
        <v>501</v>
      </c>
      <c r="V17" s="496" t="s">
        <v>502</v>
      </c>
      <c r="W17" s="496" t="s">
        <v>503</v>
      </c>
      <c r="X17" s="490"/>
    </row>
    <row r="18" spans="1:25" s="478" customFormat="1" ht="58.5" customHeight="1" x14ac:dyDescent="0.25">
      <c r="A18" s="833" t="s">
        <v>509</v>
      </c>
      <c r="B18" s="836" t="s">
        <v>124</v>
      </c>
      <c r="C18" s="510" t="s">
        <v>40</v>
      </c>
      <c r="D18" s="463">
        <v>1</v>
      </c>
      <c r="E18" s="464">
        <f>SUM(F18+G18+H18+K18+L18+M18+P18+Q18+R18+U18+V18+W18)</f>
        <v>0</v>
      </c>
      <c r="F18" s="501">
        <v>0</v>
      </c>
      <c r="G18" s="508">
        <v>0</v>
      </c>
      <c r="H18" s="508">
        <v>0</v>
      </c>
      <c r="I18" s="508">
        <f>F18+G18+H18</f>
        <v>0</v>
      </c>
      <c r="J18" s="518">
        <f>+I18/D18</f>
        <v>0</v>
      </c>
      <c r="K18" s="508">
        <v>0</v>
      </c>
      <c r="L18" s="508">
        <v>0</v>
      </c>
      <c r="M18" s="508">
        <v>0</v>
      </c>
      <c r="N18" s="508">
        <f>K18+L18+M18+I18</f>
        <v>0</v>
      </c>
      <c r="O18" s="518">
        <f>+N18/$D18</f>
        <v>0</v>
      </c>
      <c r="P18" s="508">
        <v>0</v>
      </c>
      <c r="Q18" s="508">
        <v>0</v>
      </c>
      <c r="R18" s="508">
        <v>0</v>
      </c>
      <c r="S18" s="508">
        <f>P18+Q18+R18+N18</f>
        <v>0</v>
      </c>
      <c r="T18" s="518">
        <f>+S18/$D18</f>
        <v>0</v>
      </c>
      <c r="U18" s="508"/>
      <c r="V18" s="508"/>
      <c r="W18" s="508"/>
      <c r="X18" s="486"/>
    </row>
    <row r="19" spans="1:25" s="478" customFormat="1" ht="70.5" customHeight="1" x14ac:dyDescent="0.25">
      <c r="A19" s="834"/>
      <c r="B19" s="836"/>
      <c r="C19" s="510" t="s">
        <v>45</v>
      </c>
      <c r="D19" s="463">
        <v>2</v>
      </c>
      <c r="E19" s="464">
        <f t="shared" ref="E19:E20" si="8">SUM(F19+G19+H19+K19+L19+M19+P19+Q19+R19+U19+V19+W19)</f>
        <v>2</v>
      </c>
      <c r="F19" s="501">
        <v>0</v>
      </c>
      <c r="G19" s="508">
        <v>0</v>
      </c>
      <c r="H19" s="508">
        <v>0</v>
      </c>
      <c r="I19" s="508">
        <f t="shared" ref="I19:I20" si="9">F19+G19+H19</f>
        <v>0</v>
      </c>
      <c r="J19" s="518">
        <f t="shared" ref="J19:J20" si="10">+I19/D19</f>
        <v>0</v>
      </c>
      <c r="K19" s="508">
        <v>0</v>
      </c>
      <c r="L19" s="508">
        <v>0</v>
      </c>
      <c r="M19" s="508">
        <v>1</v>
      </c>
      <c r="N19" s="508">
        <f>K19+L19+M19+I19</f>
        <v>1</v>
      </c>
      <c r="O19" s="518">
        <f>+N19/$D19</f>
        <v>0.5</v>
      </c>
      <c r="P19" s="508">
        <v>0</v>
      </c>
      <c r="Q19" s="508">
        <v>1</v>
      </c>
      <c r="R19" s="508">
        <v>0</v>
      </c>
      <c r="S19" s="508">
        <f>P19+Q19+R19+N19</f>
        <v>2</v>
      </c>
      <c r="T19" s="518">
        <f>+S19/$D19</f>
        <v>1</v>
      </c>
      <c r="U19" s="508"/>
      <c r="V19" s="508"/>
      <c r="W19" s="508"/>
      <c r="X19" s="486"/>
    </row>
    <row r="20" spans="1:25" s="478" customFormat="1" ht="76.5" customHeight="1" x14ac:dyDescent="0.25">
      <c r="A20" s="834"/>
      <c r="B20" s="836"/>
      <c r="C20" s="511" t="s">
        <v>46</v>
      </c>
      <c r="D20" s="465">
        <v>10</v>
      </c>
      <c r="E20" s="464">
        <f t="shared" si="8"/>
        <v>1</v>
      </c>
      <c r="F20" s="501">
        <v>0</v>
      </c>
      <c r="G20" s="501">
        <v>0</v>
      </c>
      <c r="H20" s="501">
        <v>0</v>
      </c>
      <c r="I20" s="508">
        <f t="shared" si="9"/>
        <v>0</v>
      </c>
      <c r="J20" s="518">
        <f t="shared" si="10"/>
        <v>0</v>
      </c>
      <c r="K20" s="501">
        <v>0</v>
      </c>
      <c r="L20" s="501">
        <v>0</v>
      </c>
      <c r="M20" s="501">
        <v>1</v>
      </c>
      <c r="N20" s="508">
        <f>K20+L20+M20+I20</f>
        <v>1</v>
      </c>
      <c r="O20" s="518">
        <f>+N20/$D20</f>
        <v>0.1</v>
      </c>
      <c r="P20" s="502">
        <v>0</v>
      </c>
      <c r="Q20" s="502">
        <v>0</v>
      </c>
      <c r="R20" s="502">
        <v>0</v>
      </c>
      <c r="S20" s="508">
        <f>P20+Q20+R20+N20</f>
        <v>1</v>
      </c>
      <c r="T20" s="518">
        <f>+S20/$D20</f>
        <v>0.1</v>
      </c>
      <c r="U20" s="502"/>
      <c r="V20" s="502"/>
      <c r="W20" s="502"/>
      <c r="X20" s="486"/>
    </row>
    <row r="21" spans="1:25" s="481" customFormat="1" ht="41.25" customHeight="1" x14ac:dyDescent="0.25">
      <c r="A21" s="835"/>
      <c r="B21" s="836"/>
      <c r="C21" s="523" t="s">
        <v>504</v>
      </c>
      <c r="D21" s="509">
        <f t="shared" ref="D21:W21" si="11">SUM(D18:D20)</f>
        <v>13</v>
      </c>
      <c r="E21" s="509">
        <f t="shared" si="11"/>
        <v>3</v>
      </c>
      <c r="F21" s="509">
        <f t="shared" si="11"/>
        <v>0</v>
      </c>
      <c r="G21" s="517">
        <f t="shared" si="11"/>
        <v>0</v>
      </c>
      <c r="H21" s="517">
        <f t="shared" si="11"/>
        <v>0</v>
      </c>
      <c r="I21" s="561">
        <f t="shared" si="11"/>
        <v>0</v>
      </c>
      <c r="J21" s="566">
        <f>+I21/D21</f>
        <v>0</v>
      </c>
      <c r="K21" s="509">
        <f t="shared" si="11"/>
        <v>0</v>
      </c>
      <c r="L21" s="509">
        <f t="shared" si="11"/>
        <v>0</v>
      </c>
      <c r="M21" s="509">
        <f t="shared" si="11"/>
        <v>2</v>
      </c>
      <c r="N21" s="561">
        <f t="shared" ref="N21" si="12">SUM(N18:N20)</f>
        <v>2</v>
      </c>
      <c r="O21" s="566">
        <f>+N21/$D21</f>
        <v>0.15384615384615385</v>
      </c>
      <c r="P21" s="509">
        <f t="shared" si="11"/>
        <v>0</v>
      </c>
      <c r="Q21" s="509">
        <f t="shared" si="11"/>
        <v>1</v>
      </c>
      <c r="R21" s="509">
        <f t="shared" si="11"/>
        <v>0</v>
      </c>
      <c r="S21" s="561">
        <f t="shared" ref="S21" si="13">SUM(S18:S20)</f>
        <v>3</v>
      </c>
      <c r="T21" s="566">
        <f>+S21/$D21</f>
        <v>0.23076923076923078</v>
      </c>
      <c r="U21" s="509">
        <f t="shared" si="11"/>
        <v>0</v>
      </c>
      <c r="V21" s="509">
        <f t="shared" si="11"/>
        <v>0</v>
      </c>
      <c r="W21" s="509">
        <f t="shared" si="11"/>
        <v>0</v>
      </c>
      <c r="X21" s="521"/>
    </row>
    <row r="22" spans="1:25" s="493" customFormat="1" ht="38.25" customHeight="1" x14ac:dyDescent="0.25">
      <c r="A22" s="528"/>
      <c r="B22" s="487"/>
      <c r="C22" s="488"/>
      <c r="D22" s="489"/>
      <c r="E22" s="489"/>
      <c r="F22" s="489"/>
      <c r="G22" s="489"/>
      <c r="H22" s="489"/>
      <c r="I22" s="489"/>
      <c r="J22" s="489"/>
      <c r="K22" s="489"/>
      <c r="L22" s="489"/>
      <c r="M22" s="489"/>
      <c r="N22" s="489"/>
      <c r="O22" s="489"/>
      <c r="P22" s="489"/>
      <c r="Q22" s="489"/>
      <c r="R22" s="489"/>
      <c r="S22" s="489"/>
      <c r="T22" s="489"/>
      <c r="U22" s="489"/>
      <c r="V22" s="490"/>
      <c r="W22" s="490"/>
      <c r="X22" s="491"/>
    </row>
    <row r="23" spans="1:25" s="493" customFormat="1" ht="75" customHeight="1" x14ac:dyDescent="0.2">
      <c r="A23" s="496" t="s">
        <v>510</v>
      </c>
      <c r="B23" s="496" t="s">
        <v>507</v>
      </c>
      <c r="C23" s="496" t="s">
        <v>512</v>
      </c>
      <c r="D23" s="496" t="s">
        <v>505</v>
      </c>
      <c r="E23" s="496" t="s">
        <v>515</v>
      </c>
      <c r="F23" s="496" t="s">
        <v>492</v>
      </c>
      <c r="G23" s="496" t="s">
        <v>493</v>
      </c>
      <c r="H23" s="496" t="s">
        <v>494</v>
      </c>
      <c r="I23" s="496" t="s">
        <v>516</v>
      </c>
      <c r="J23" s="496" t="s">
        <v>514</v>
      </c>
      <c r="K23" s="496" t="s">
        <v>495</v>
      </c>
      <c r="L23" s="496" t="s">
        <v>496</v>
      </c>
      <c r="M23" s="496" t="s">
        <v>497</v>
      </c>
      <c r="N23" s="496" t="s">
        <v>519</v>
      </c>
      <c r="O23" s="496" t="s">
        <v>520</v>
      </c>
      <c r="P23" s="496" t="s">
        <v>498</v>
      </c>
      <c r="Q23" s="496" t="s">
        <v>499</v>
      </c>
      <c r="R23" s="496" t="s">
        <v>500</v>
      </c>
      <c r="S23" s="496" t="s">
        <v>1148</v>
      </c>
      <c r="T23" s="496" t="s">
        <v>1149</v>
      </c>
      <c r="U23" s="496" t="s">
        <v>501</v>
      </c>
      <c r="V23" s="496" t="s">
        <v>502</v>
      </c>
      <c r="W23" s="496" t="s">
        <v>503</v>
      </c>
      <c r="X23" s="516"/>
      <c r="Y23" s="490"/>
    </row>
    <row r="24" spans="1:25" ht="69.75" customHeight="1" x14ac:dyDescent="0.2">
      <c r="A24" s="828" t="s">
        <v>509</v>
      </c>
      <c r="B24" s="828" t="s">
        <v>474</v>
      </c>
      <c r="C24" s="512" t="s">
        <v>14</v>
      </c>
      <c r="D24" s="513">
        <v>600</v>
      </c>
      <c r="E24" s="582">
        <f>F24+G24+H24+K24+L24+M24+P24+Q24+R24+U24+V24+W24</f>
        <v>30</v>
      </c>
      <c r="F24" s="514">
        <v>0</v>
      </c>
      <c r="G24" s="514">
        <v>0</v>
      </c>
      <c r="H24" s="514">
        <v>0</v>
      </c>
      <c r="I24" s="514">
        <f>F24+G24+H24</f>
        <v>0</v>
      </c>
      <c r="J24" s="519">
        <f>+I24/D24</f>
        <v>0</v>
      </c>
      <c r="K24" s="514">
        <v>0</v>
      </c>
      <c r="L24" s="514">
        <v>0</v>
      </c>
      <c r="M24" s="514">
        <v>0</v>
      </c>
      <c r="N24" s="514">
        <f>K24+L24+M24+I24</f>
        <v>0</v>
      </c>
      <c r="O24" s="519">
        <f t="shared" ref="O24:O31" si="14">+N24/$D24</f>
        <v>0</v>
      </c>
      <c r="P24" s="514">
        <v>0</v>
      </c>
      <c r="Q24" s="514">
        <v>30</v>
      </c>
      <c r="R24" s="514">
        <v>0</v>
      </c>
      <c r="S24" s="514">
        <f>P24+Q24+R24+N24</f>
        <v>30</v>
      </c>
      <c r="T24" s="519">
        <f t="shared" ref="T24:T31" si="15">+S24/$D24</f>
        <v>0.05</v>
      </c>
      <c r="U24" s="514"/>
      <c r="V24" s="514"/>
      <c r="W24" s="515"/>
      <c r="X24" s="486"/>
      <c r="Y24" s="486"/>
    </row>
    <row r="25" spans="1:25" ht="51.75" customHeight="1" x14ac:dyDescent="0.2">
      <c r="A25" s="829"/>
      <c r="B25" s="829"/>
      <c r="C25" s="453" t="s">
        <v>35</v>
      </c>
      <c r="D25" s="433">
        <v>1000</v>
      </c>
      <c r="E25" s="582">
        <f t="shared" ref="E25:E31" si="16">F25+G25+H25+K25+L25+M25+P25+Q25+R25+U25+V25+W25</f>
        <v>344</v>
      </c>
      <c r="F25" s="454">
        <v>73</v>
      </c>
      <c r="G25" s="454">
        <v>77</v>
      </c>
      <c r="H25" s="454">
        <v>76</v>
      </c>
      <c r="I25" s="514">
        <f t="shared" ref="I25:I31" si="17">F25+G25+H25</f>
        <v>226</v>
      </c>
      <c r="J25" s="519">
        <f t="shared" ref="J25:J31" si="18">+I25/D25</f>
        <v>0.22600000000000001</v>
      </c>
      <c r="K25" s="454">
        <v>11</v>
      </c>
      <c r="L25" s="454">
        <v>0</v>
      </c>
      <c r="M25" s="454">
        <v>19</v>
      </c>
      <c r="N25" s="514">
        <f>K25+L25+M25+I25</f>
        <v>256</v>
      </c>
      <c r="O25" s="519">
        <f t="shared" si="14"/>
        <v>0.25600000000000001</v>
      </c>
      <c r="P25" s="454">
        <v>14</v>
      </c>
      <c r="Q25" s="454">
        <v>37</v>
      </c>
      <c r="R25" s="454">
        <v>37</v>
      </c>
      <c r="S25" s="514">
        <f>P25+Q25+R25+N25</f>
        <v>344</v>
      </c>
      <c r="T25" s="519">
        <f t="shared" si="15"/>
        <v>0.34399999999999997</v>
      </c>
      <c r="U25" s="454"/>
      <c r="V25" s="454"/>
      <c r="W25" s="455"/>
      <c r="X25" s="486"/>
      <c r="Y25" s="486"/>
    </row>
    <row r="26" spans="1:25" ht="51.75" customHeight="1" x14ac:dyDescent="0.2">
      <c r="A26" s="829"/>
      <c r="B26" s="829"/>
      <c r="C26" s="453" t="s">
        <v>37</v>
      </c>
      <c r="D26" s="433">
        <v>100000</v>
      </c>
      <c r="E26" s="582">
        <f t="shared" si="16"/>
        <v>32063</v>
      </c>
      <c r="F26" s="456">
        <v>7558</v>
      </c>
      <c r="G26" s="456">
        <v>12357</v>
      </c>
      <c r="H26" s="456">
        <v>4696</v>
      </c>
      <c r="I26" s="514">
        <f t="shared" si="17"/>
        <v>24611</v>
      </c>
      <c r="J26" s="519">
        <f t="shared" si="18"/>
        <v>0.24611</v>
      </c>
      <c r="K26" s="456">
        <v>5</v>
      </c>
      <c r="L26" s="456">
        <v>0</v>
      </c>
      <c r="M26" s="456">
        <v>217</v>
      </c>
      <c r="N26" s="514">
        <f t="shared" ref="N26:N31" si="19">K26+L26+M26+I26</f>
        <v>24833</v>
      </c>
      <c r="O26" s="519">
        <f t="shared" si="14"/>
        <v>0.24833</v>
      </c>
      <c r="P26" s="456">
        <v>1800</v>
      </c>
      <c r="Q26" s="456">
        <v>3589</v>
      </c>
      <c r="R26" s="456">
        <v>1841</v>
      </c>
      <c r="S26" s="514">
        <f t="shared" ref="S26:S31" si="20">P26+Q26+R26+N26</f>
        <v>32063</v>
      </c>
      <c r="T26" s="519">
        <f t="shared" si="15"/>
        <v>0.32063000000000003</v>
      </c>
      <c r="U26" s="456"/>
      <c r="V26" s="456"/>
      <c r="W26" s="457"/>
      <c r="X26" s="486"/>
      <c r="Y26" s="486"/>
    </row>
    <row r="27" spans="1:25" ht="57" customHeight="1" x14ac:dyDescent="0.2">
      <c r="A27" s="829"/>
      <c r="B27" s="829"/>
      <c r="C27" s="453" t="s">
        <v>18</v>
      </c>
      <c r="D27" s="433">
        <v>50</v>
      </c>
      <c r="E27" s="582">
        <f t="shared" si="16"/>
        <v>46</v>
      </c>
      <c r="F27" s="454">
        <v>6</v>
      </c>
      <c r="G27" s="454">
        <v>12</v>
      </c>
      <c r="H27" s="454">
        <v>6</v>
      </c>
      <c r="I27" s="514">
        <f t="shared" si="17"/>
        <v>24</v>
      </c>
      <c r="J27" s="519">
        <f t="shared" si="18"/>
        <v>0.48</v>
      </c>
      <c r="K27" s="454">
        <v>0</v>
      </c>
      <c r="L27" s="454">
        <v>0</v>
      </c>
      <c r="M27" s="454">
        <v>8</v>
      </c>
      <c r="N27" s="514">
        <f t="shared" si="19"/>
        <v>32</v>
      </c>
      <c r="O27" s="519">
        <f t="shared" si="14"/>
        <v>0.64</v>
      </c>
      <c r="P27" s="454">
        <v>6</v>
      </c>
      <c r="Q27" s="454">
        <v>4</v>
      </c>
      <c r="R27" s="454">
        <v>4</v>
      </c>
      <c r="S27" s="514">
        <f t="shared" si="20"/>
        <v>46</v>
      </c>
      <c r="T27" s="519">
        <f t="shared" si="15"/>
        <v>0.92</v>
      </c>
      <c r="U27" s="454"/>
      <c r="V27" s="454"/>
      <c r="W27" s="455"/>
      <c r="X27" s="486"/>
      <c r="Y27" s="486"/>
    </row>
    <row r="28" spans="1:25" ht="75" customHeight="1" x14ac:dyDescent="0.2">
      <c r="A28" s="829"/>
      <c r="B28" s="829"/>
      <c r="C28" s="453" t="s">
        <v>20</v>
      </c>
      <c r="D28" s="433">
        <v>400</v>
      </c>
      <c r="E28" s="582">
        <f t="shared" si="16"/>
        <v>517</v>
      </c>
      <c r="F28" s="456">
        <v>7</v>
      </c>
      <c r="G28" s="456">
        <v>6</v>
      </c>
      <c r="H28" s="456">
        <v>64</v>
      </c>
      <c r="I28" s="514">
        <f t="shared" si="17"/>
        <v>77</v>
      </c>
      <c r="J28" s="519">
        <f t="shared" si="18"/>
        <v>0.1925</v>
      </c>
      <c r="K28" s="456">
        <v>64</v>
      </c>
      <c r="L28" s="456">
        <v>75</v>
      </c>
      <c r="M28" s="456">
        <v>75</v>
      </c>
      <c r="N28" s="514">
        <f t="shared" si="19"/>
        <v>291</v>
      </c>
      <c r="O28" s="519">
        <f t="shared" si="14"/>
        <v>0.72750000000000004</v>
      </c>
      <c r="P28" s="456">
        <v>76</v>
      </c>
      <c r="Q28" s="456">
        <v>77</v>
      </c>
      <c r="R28" s="456">
        <v>73</v>
      </c>
      <c r="S28" s="514">
        <f t="shared" si="20"/>
        <v>517</v>
      </c>
      <c r="T28" s="519">
        <f t="shared" si="15"/>
        <v>1.2925</v>
      </c>
      <c r="U28" s="456"/>
      <c r="V28" s="456"/>
      <c r="W28" s="457"/>
      <c r="X28" s="486"/>
      <c r="Y28" s="486"/>
    </row>
    <row r="29" spans="1:25" ht="75" customHeight="1" x14ac:dyDescent="0.2">
      <c r="A29" s="829"/>
      <c r="B29" s="829"/>
      <c r="C29" s="453" t="s">
        <v>25</v>
      </c>
      <c r="D29" s="433">
        <v>3</v>
      </c>
      <c r="E29" s="582">
        <f t="shared" si="16"/>
        <v>0</v>
      </c>
      <c r="F29" s="458">
        <v>0</v>
      </c>
      <c r="G29" s="454">
        <v>0</v>
      </c>
      <c r="H29" s="454">
        <v>0</v>
      </c>
      <c r="I29" s="514">
        <f t="shared" si="17"/>
        <v>0</v>
      </c>
      <c r="J29" s="519">
        <f t="shared" si="18"/>
        <v>0</v>
      </c>
      <c r="K29" s="454">
        <v>0</v>
      </c>
      <c r="L29" s="454">
        <v>0</v>
      </c>
      <c r="M29" s="454">
        <v>0</v>
      </c>
      <c r="N29" s="514">
        <f t="shared" si="19"/>
        <v>0</v>
      </c>
      <c r="O29" s="519">
        <f t="shared" si="14"/>
        <v>0</v>
      </c>
      <c r="P29" s="454">
        <v>0</v>
      </c>
      <c r="Q29" s="454">
        <v>0</v>
      </c>
      <c r="R29" s="454">
        <v>0</v>
      </c>
      <c r="S29" s="514">
        <f t="shared" si="20"/>
        <v>0</v>
      </c>
      <c r="T29" s="519">
        <f t="shared" si="15"/>
        <v>0</v>
      </c>
      <c r="U29" s="454"/>
      <c r="V29" s="454"/>
      <c r="W29" s="455"/>
      <c r="X29" s="486"/>
      <c r="Y29" s="486"/>
    </row>
    <row r="30" spans="1:25" ht="75" customHeight="1" x14ac:dyDescent="0.2">
      <c r="A30" s="829"/>
      <c r="B30" s="829"/>
      <c r="C30" s="453" t="s">
        <v>28</v>
      </c>
      <c r="D30" s="433">
        <v>70</v>
      </c>
      <c r="E30" s="582">
        <f t="shared" si="16"/>
        <v>56</v>
      </c>
      <c r="F30" s="456">
        <v>1</v>
      </c>
      <c r="G30" s="456">
        <v>5</v>
      </c>
      <c r="H30" s="456">
        <v>21</v>
      </c>
      <c r="I30" s="514">
        <f t="shared" si="17"/>
        <v>27</v>
      </c>
      <c r="J30" s="519">
        <f t="shared" si="18"/>
        <v>0.38571428571428573</v>
      </c>
      <c r="K30" s="456">
        <v>3</v>
      </c>
      <c r="L30" s="456">
        <v>6</v>
      </c>
      <c r="M30" s="456">
        <v>4</v>
      </c>
      <c r="N30" s="514">
        <f t="shared" si="19"/>
        <v>40</v>
      </c>
      <c r="O30" s="519">
        <f t="shared" si="14"/>
        <v>0.5714285714285714</v>
      </c>
      <c r="P30" s="456">
        <v>3</v>
      </c>
      <c r="Q30" s="456">
        <v>7</v>
      </c>
      <c r="R30" s="456">
        <v>6</v>
      </c>
      <c r="S30" s="514">
        <f t="shared" si="20"/>
        <v>56</v>
      </c>
      <c r="T30" s="519">
        <f t="shared" si="15"/>
        <v>0.8</v>
      </c>
      <c r="U30" s="456"/>
      <c r="V30" s="456"/>
      <c r="W30" s="456"/>
      <c r="X30" s="486"/>
      <c r="Y30" s="486"/>
    </row>
    <row r="31" spans="1:25" ht="75" customHeight="1" x14ac:dyDescent="0.2">
      <c r="A31" s="829"/>
      <c r="B31" s="829"/>
      <c r="C31" s="459" t="s">
        <v>31</v>
      </c>
      <c r="D31" s="433">
        <v>800</v>
      </c>
      <c r="E31" s="582">
        <f t="shared" si="16"/>
        <v>455</v>
      </c>
      <c r="F31" s="456">
        <v>12</v>
      </c>
      <c r="G31" s="456">
        <v>65</v>
      </c>
      <c r="H31" s="456">
        <v>51</v>
      </c>
      <c r="I31" s="514">
        <f t="shared" si="17"/>
        <v>128</v>
      </c>
      <c r="J31" s="519">
        <f t="shared" si="18"/>
        <v>0.16</v>
      </c>
      <c r="K31" s="456">
        <v>29</v>
      </c>
      <c r="L31" s="456">
        <v>47</v>
      </c>
      <c r="M31" s="456">
        <v>49</v>
      </c>
      <c r="N31" s="514">
        <f t="shared" si="19"/>
        <v>253</v>
      </c>
      <c r="O31" s="519">
        <f t="shared" si="14"/>
        <v>0.31624999999999998</v>
      </c>
      <c r="P31" s="456">
        <v>64</v>
      </c>
      <c r="Q31" s="456">
        <v>72</v>
      </c>
      <c r="R31" s="456">
        <v>66</v>
      </c>
      <c r="S31" s="514">
        <f t="shared" si="20"/>
        <v>455</v>
      </c>
      <c r="T31" s="519">
        <f t="shared" si="15"/>
        <v>0.56874999999999998</v>
      </c>
      <c r="U31" s="460"/>
      <c r="V31" s="460"/>
      <c r="W31" s="460"/>
      <c r="X31" s="486"/>
      <c r="Y31" s="486"/>
    </row>
    <row r="32" spans="1:25" s="481" customFormat="1" ht="33.75" customHeight="1" x14ac:dyDescent="0.25">
      <c r="A32" s="829"/>
      <c r="B32" s="829"/>
      <c r="C32" s="523" t="s">
        <v>504</v>
      </c>
      <c r="D32" s="520">
        <f t="shared" ref="D32:W32" si="21">SUM(D24:D31)</f>
        <v>102923</v>
      </c>
      <c r="E32" s="530">
        <f>SUM(E24:E31)</f>
        <v>33511</v>
      </c>
      <c r="F32" s="520">
        <f t="shared" si="21"/>
        <v>7657</v>
      </c>
      <c r="G32" s="520">
        <f t="shared" si="21"/>
        <v>12522</v>
      </c>
      <c r="H32" s="520">
        <f t="shared" si="21"/>
        <v>4914</v>
      </c>
      <c r="I32" s="562">
        <f t="shared" si="21"/>
        <v>25093</v>
      </c>
      <c r="J32" s="567">
        <f>+I32/D32</f>
        <v>0.24380362018207785</v>
      </c>
      <c r="K32" s="520">
        <f t="shared" si="21"/>
        <v>112</v>
      </c>
      <c r="L32" s="520">
        <f t="shared" si="21"/>
        <v>128</v>
      </c>
      <c r="M32" s="520">
        <f t="shared" si="21"/>
        <v>372</v>
      </c>
      <c r="N32" s="562">
        <f t="shared" ref="N32" si="22">SUM(N24:N31)</f>
        <v>25705</v>
      </c>
      <c r="O32" s="567">
        <f>+N32/D32</f>
        <v>0.24974981296697532</v>
      </c>
      <c r="P32" s="520">
        <f t="shared" si="21"/>
        <v>1963</v>
      </c>
      <c r="Q32" s="520">
        <f t="shared" si="21"/>
        <v>3816</v>
      </c>
      <c r="R32" s="520">
        <f t="shared" si="21"/>
        <v>2027</v>
      </c>
      <c r="S32" s="562">
        <f t="shared" si="21"/>
        <v>33511</v>
      </c>
      <c r="T32" s="567">
        <f>+S32/D32</f>
        <v>0.32559291897826531</v>
      </c>
      <c r="U32" s="520">
        <f t="shared" si="21"/>
        <v>0</v>
      </c>
      <c r="V32" s="520">
        <f t="shared" si="21"/>
        <v>0</v>
      </c>
      <c r="W32" s="520">
        <f t="shared" si="21"/>
        <v>0</v>
      </c>
      <c r="X32" s="521"/>
      <c r="Y32" s="521"/>
    </row>
    <row r="33" spans="1:4" s="493" customFormat="1" ht="49.5" customHeight="1" x14ac:dyDescent="0.2">
      <c r="A33" s="487"/>
      <c r="D33" s="529"/>
    </row>
    <row r="34" spans="1:4" x14ac:dyDescent="0.2">
      <c r="D34" s="461"/>
    </row>
    <row r="35" spans="1:4" s="482" customFormat="1" x14ac:dyDescent="0.2">
      <c r="A35" s="476"/>
    </row>
    <row r="36" spans="1:4" s="482" customFormat="1" ht="18" customHeight="1" x14ac:dyDescent="0.2">
      <c r="A36" s="479"/>
    </row>
    <row r="37" spans="1:4" x14ac:dyDescent="0.2">
      <c r="A37" s="476"/>
      <c r="D37" s="461"/>
    </row>
    <row r="38" spans="1:4" ht="15.75" x14ac:dyDescent="0.2">
      <c r="A38" s="477"/>
      <c r="D38" s="461"/>
    </row>
  </sheetData>
  <mergeCells count="8">
    <mergeCell ref="A24:A32"/>
    <mergeCell ref="B24:B32"/>
    <mergeCell ref="A1:F2"/>
    <mergeCell ref="A8:J8"/>
    <mergeCell ref="A11:A15"/>
    <mergeCell ref="B11:B15"/>
    <mergeCell ref="A18:A21"/>
    <mergeCell ref="B18:B21"/>
  </mergeCells>
  <conditionalFormatting sqref="H2:Q2">
    <cfRule type="iconSet" priority="3">
      <iconSet>
        <cfvo type="percent" val="0"/>
        <cfvo type="percent" val="33"/>
        <cfvo type="percent" val="67"/>
      </iconSet>
    </cfRule>
  </conditionalFormatting>
  <conditionalFormatting sqref="S2:T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showGridLines="0" topLeftCell="A13" zoomScale="55" zoomScaleNormal="55" zoomScaleSheetLayoutView="55" workbookViewId="0">
      <selection activeCell="AC23" sqref="AC23"/>
    </sheetView>
  </sheetViews>
  <sheetFormatPr baseColWidth="10" defaultColWidth="11.42578125" defaultRowHeight="15" x14ac:dyDescent="0.2"/>
  <cols>
    <col min="1" max="1" width="33.5703125" style="478" customWidth="1"/>
    <col min="2" max="2" width="43.5703125" style="461" customWidth="1"/>
    <col min="3" max="3" width="48.85546875" style="461" customWidth="1"/>
    <col min="4" max="4" width="25.28515625" style="462" customWidth="1"/>
    <col min="5" max="5" width="17.85546875" style="461" customWidth="1"/>
    <col min="6" max="6" width="15.5703125" style="461" customWidth="1"/>
    <col min="7" max="7" width="20.5703125" style="461" customWidth="1"/>
    <col min="8" max="8" width="17.140625" style="461" customWidth="1"/>
    <col min="9" max="9" width="17" style="461" customWidth="1"/>
    <col min="10" max="10" width="19.28515625" style="461" customWidth="1"/>
    <col min="11" max="11" width="16.28515625" style="461" customWidth="1"/>
    <col min="12" max="12" width="13.7109375" style="461" customWidth="1"/>
    <col min="13" max="15" width="18.85546875" style="461" customWidth="1"/>
    <col min="16" max="16" width="19.140625" style="461" customWidth="1"/>
    <col min="17" max="17" width="16.5703125" style="461" customWidth="1"/>
    <col min="18" max="20" width="16.7109375" style="461" customWidth="1"/>
    <col min="21" max="21" width="16.7109375" style="461" hidden="1" customWidth="1"/>
    <col min="22" max="22" width="17.5703125" style="461" hidden="1" customWidth="1"/>
    <col min="23" max="23" width="18.42578125" style="461" hidden="1" customWidth="1"/>
    <col min="24" max="24" width="21.42578125" style="461" hidden="1" customWidth="1"/>
    <col min="25" max="25" width="20.28515625" style="461" hidden="1" customWidth="1"/>
    <col min="26" max="26" width="34.42578125" style="461" customWidth="1"/>
    <col min="27" max="16384" width="11.42578125" style="461"/>
  </cols>
  <sheetData>
    <row r="1" spans="1:26" ht="51" customHeight="1" thickBot="1" x14ac:dyDescent="0.25">
      <c r="A1" s="841" t="s">
        <v>477</v>
      </c>
      <c r="B1" s="841"/>
      <c r="C1" s="841"/>
      <c r="D1" s="841"/>
      <c r="E1" s="841"/>
      <c r="F1" s="842"/>
      <c r="G1" s="466" t="s">
        <v>450</v>
      </c>
      <c r="H1" s="466" t="s">
        <v>451</v>
      </c>
      <c r="I1" s="466" t="s">
        <v>452</v>
      </c>
      <c r="J1" s="467" t="s">
        <v>453</v>
      </c>
      <c r="K1" s="468"/>
      <c r="L1" s="468"/>
      <c r="M1" s="468"/>
      <c r="N1" s="468"/>
      <c r="O1" s="468"/>
      <c r="P1" s="468"/>
      <c r="Q1" s="468"/>
    </row>
    <row r="2" spans="1:26" ht="16.5" customHeight="1" thickBot="1" x14ac:dyDescent="0.25">
      <c r="A2" s="841"/>
      <c r="B2" s="841"/>
      <c r="C2" s="841"/>
      <c r="D2" s="841"/>
      <c r="E2" s="841"/>
      <c r="F2" s="842"/>
      <c r="G2" s="480">
        <f>AVERAGE(G6:G8)</f>
        <v>0.60666666666666658</v>
      </c>
      <c r="H2" s="469">
        <v>0.89</v>
      </c>
      <c r="I2" s="469">
        <v>0.99</v>
      </c>
      <c r="J2" s="470">
        <v>0.72</v>
      </c>
      <c r="K2" s="471"/>
      <c r="L2" s="471"/>
      <c r="M2" s="471"/>
      <c r="N2" s="471"/>
      <c r="O2" s="471"/>
      <c r="P2" s="471"/>
      <c r="Q2" s="471"/>
      <c r="R2" s="424"/>
      <c r="S2" s="424"/>
      <c r="T2" s="424"/>
      <c r="U2" s="424"/>
      <c r="V2" s="424"/>
      <c r="W2" s="424"/>
      <c r="X2" s="424"/>
      <c r="Y2" s="424"/>
      <c r="Z2" s="424"/>
    </row>
    <row r="3" spans="1:26" ht="57" customHeight="1" x14ac:dyDescent="0.2">
      <c r="A3" s="496" t="s">
        <v>506</v>
      </c>
      <c r="B3" s="472" t="s">
        <v>507</v>
      </c>
      <c r="C3" s="472" t="s">
        <v>454</v>
      </c>
      <c r="D3" s="472" t="s">
        <v>455</v>
      </c>
      <c r="E3" s="473" t="s">
        <v>456</v>
      </c>
      <c r="F3" s="472" t="s">
        <v>110</v>
      </c>
      <c r="G3" s="563" t="s">
        <v>457</v>
      </c>
      <c r="H3" s="474" t="s">
        <v>458</v>
      </c>
      <c r="I3" s="474" t="s">
        <v>459</v>
      </c>
      <c r="J3" s="558" t="s">
        <v>460</v>
      </c>
      <c r="K3" s="474" t="s">
        <v>461</v>
      </c>
      <c r="L3" s="474" t="s">
        <v>462</v>
      </c>
      <c r="M3" s="558" t="s">
        <v>463</v>
      </c>
      <c r="N3" s="474" t="s">
        <v>464</v>
      </c>
      <c r="O3" s="474" t="s">
        <v>1155</v>
      </c>
      <c r="P3" s="558" t="s">
        <v>1156</v>
      </c>
      <c r="Q3" s="852" t="s">
        <v>478</v>
      </c>
      <c r="R3" s="853"/>
      <c r="S3" s="806"/>
      <c r="U3" s="474" t="s">
        <v>467</v>
      </c>
      <c r="V3" s="474" t="s">
        <v>468</v>
      </c>
      <c r="W3" s="474" t="s">
        <v>469</v>
      </c>
      <c r="X3" s="806"/>
    </row>
    <row r="4" spans="1:26" ht="84" customHeight="1" x14ac:dyDescent="0.2">
      <c r="A4" s="497">
        <v>2299011</v>
      </c>
      <c r="B4" s="425" t="s">
        <v>126</v>
      </c>
      <c r="C4" s="425" t="s">
        <v>126</v>
      </c>
      <c r="D4" s="439" t="s">
        <v>483</v>
      </c>
      <c r="E4" s="426">
        <v>1</v>
      </c>
      <c r="F4" s="440">
        <v>0.5</v>
      </c>
      <c r="G4" s="564">
        <f>P4/F4</f>
        <v>0.14000000000000001</v>
      </c>
      <c r="H4" s="441">
        <v>0</v>
      </c>
      <c r="I4" s="442">
        <v>0</v>
      </c>
      <c r="J4" s="568">
        <v>0</v>
      </c>
      <c r="K4" s="441">
        <f>J4+K13</f>
        <v>2.5000000000000001E-2</v>
      </c>
      <c r="L4" s="441">
        <f>K4+L13</f>
        <v>2.5000000000000001E-2</v>
      </c>
      <c r="M4" s="568">
        <f>L4+M13</f>
        <v>2.5000000000000001E-2</v>
      </c>
      <c r="N4" s="441">
        <f>M4+P13</f>
        <v>2.5000000000000001E-2</v>
      </c>
      <c r="O4" s="441">
        <f t="shared" ref="O4:P4" si="0">N4+Q13</f>
        <v>0.05</v>
      </c>
      <c r="P4" s="441">
        <f t="shared" si="0"/>
        <v>7.0000000000000007E-2</v>
      </c>
      <c r="Q4" s="850" t="s">
        <v>526</v>
      </c>
      <c r="R4" s="851"/>
      <c r="S4" s="578"/>
      <c r="U4" s="441"/>
      <c r="V4" s="444"/>
      <c r="W4" s="443"/>
      <c r="X4" s="578"/>
    </row>
    <row r="5" spans="1:26" ht="135" customHeight="1" x14ac:dyDescent="0.2">
      <c r="A5" s="497">
        <v>2299052</v>
      </c>
      <c r="B5" s="425" t="s">
        <v>125</v>
      </c>
      <c r="C5" s="425" t="s">
        <v>484</v>
      </c>
      <c r="D5" s="439" t="s">
        <v>485</v>
      </c>
      <c r="E5" s="445">
        <v>0.5</v>
      </c>
      <c r="F5" s="446">
        <v>0.25</v>
      </c>
      <c r="G5" s="564">
        <f>P5/F5</f>
        <v>0.74</v>
      </c>
      <c r="H5" s="441">
        <v>2.0799999999999999E-2</v>
      </c>
      <c r="I5" s="442">
        <v>0.04</v>
      </c>
      <c r="J5" s="568">
        <v>0.06</v>
      </c>
      <c r="K5" s="441">
        <f>J5+K18</f>
        <v>0.08</v>
      </c>
      <c r="L5" s="441">
        <f>K5+L18</f>
        <v>0.1</v>
      </c>
      <c r="M5" s="568">
        <f>L5+M18</f>
        <v>0.12000000000000001</v>
      </c>
      <c r="N5" s="441">
        <f>M5+P18</f>
        <v>0.14000000000000001</v>
      </c>
      <c r="O5" s="441">
        <f t="shared" ref="O5:P5" si="1">N5+Q18</f>
        <v>0.16</v>
      </c>
      <c r="P5" s="441">
        <f t="shared" si="1"/>
        <v>0.185</v>
      </c>
      <c r="Q5" s="850" t="s">
        <v>527</v>
      </c>
      <c r="R5" s="851"/>
      <c r="S5" s="578"/>
      <c r="U5" s="441"/>
      <c r="V5" s="444"/>
      <c r="W5" s="443"/>
      <c r="X5" s="578"/>
    </row>
    <row r="6" spans="1:26" ht="48.75" customHeight="1" x14ac:dyDescent="0.2">
      <c r="A6" s="497">
        <v>2299058</v>
      </c>
      <c r="B6" s="425" t="s">
        <v>479</v>
      </c>
      <c r="C6" s="425" t="s">
        <v>480</v>
      </c>
      <c r="D6" s="426" t="s">
        <v>481</v>
      </c>
      <c r="E6" s="426">
        <v>400</v>
      </c>
      <c r="F6" s="426">
        <v>100</v>
      </c>
      <c r="G6" s="564">
        <f>P6/F6</f>
        <v>0.4</v>
      </c>
      <c r="H6" s="436">
        <v>0</v>
      </c>
      <c r="I6" s="436">
        <v>0</v>
      </c>
      <c r="J6" s="569">
        <v>0</v>
      </c>
      <c r="K6" s="434">
        <f>J6+K22</f>
        <v>0</v>
      </c>
      <c r="L6" s="434">
        <f>K6+L22</f>
        <v>0</v>
      </c>
      <c r="M6" s="569">
        <f>L6+M22</f>
        <v>10</v>
      </c>
      <c r="N6" s="434">
        <f>M6+P22</f>
        <v>20</v>
      </c>
      <c r="O6" s="434">
        <f t="shared" ref="O6:P6" si="2">N6+Q22</f>
        <v>30</v>
      </c>
      <c r="P6" s="434">
        <f t="shared" si="2"/>
        <v>40</v>
      </c>
      <c r="Q6" s="850" t="s">
        <v>482</v>
      </c>
      <c r="R6" s="851"/>
      <c r="S6" s="575"/>
      <c r="U6" s="434"/>
      <c r="V6" s="438"/>
      <c r="W6" s="437"/>
      <c r="X6" s="575"/>
    </row>
    <row r="7" spans="1:26" ht="90" customHeight="1" x14ac:dyDescent="0.2">
      <c r="A7" s="497">
        <v>2299060</v>
      </c>
      <c r="B7" s="425" t="s">
        <v>128</v>
      </c>
      <c r="C7" s="425" t="s">
        <v>486</v>
      </c>
      <c r="D7" s="439" t="s">
        <v>485</v>
      </c>
      <c r="E7" s="445">
        <v>1</v>
      </c>
      <c r="F7" s="440">
        <v>0.25</v>
      </c>
      <c r="G7" s="564">
        <f>P7/F7</f>
        <v>0.65999999999999992</v>
      </c>
      <c r="H7" s="441">
        <v>0.04</v>
      </c>
      <c r="I7" s="442">
        <v>0.08</v>
      </c>
      <c r="J7" s="568">
        <v>0.09</v>
      </c>
      <c r="K7" s="441">
        <f>J7+K28</f>
        <v>9.9999999999999992E-2</v>
      </c>
      <c r="L7" s="441">
        <f>K7+L28</f>
        <v>0.10999999999999999</v>
      </c>
      <c r="M7" s="589">
        <f>L7+M28</f>
        <v>0.12499999999999999</v>
      </c>
      <c r="N7" s="441">
        <f>M7+P28</f>
        <v>0.13499999999999998</v>
      </c>
      <c r="O7" s="441">
        <f t="shared" ref="O7:P7" si="3">N7+Q28</f>
        <v>0.14499999999999999</v>
      </c>
      <c r="P7" s="441">
        <f t="shared" si="3"/>
        <v>0.16499999999999998</v>
      </c>
      <c r="Q7" s="850" t="s">
        <v>487</v>
      </c>
      <c r="R7" s="851"/>
      <c r="S7" s="578"/>
      <c r="U7" s="441"/>
      <c r="V7" s="444"/>
      <c r="W7" s="443"/>
      <c r="X7" s="578"/>
    </row>
    <row r="8" spans="1:26" ht="47.25" customHeight="1" x14ac:dyDescent="0.2">
      <c r="A8" s="497">
        <v>2299062</v>
      </c>
      <c r="B8" s="425" t="s">
        <v>488</v>
      </c>
      <c r="C8" s="425" t="s">
        <v>489</v>
      </c>
      <c r="D8" s="447" t="s">
        <v>490</v>
      </c>
      <c r="E8" s="445">
        <v>1</v>
      </c>
      <c r="F8" s="446">
        <v>0.25</v>
      </c>
      <c r="G8" s="564">
        <f>P8/F8</f>
        <v>0.7599999999999999</v>
      </c>
      <c r="H8" s="441">
        <v>0.02</v>
      </c>
      <c r="I8" s="442">
        <v>0.04</v>
      </c>
      <c r="J8" s="568">
        <v>0.05</v>
      </c>
      <c r="K8" s="441">
        <f>J8+K33</f>
        <v>0.08</v>
      </c>
      <c r="L8" s="441">
        <f t="shared" ref="L8:M8" si="4">K8+L33</f>
        <v>0.1</v>
      </c>
      <c r="M8" s="568">
        <f t="shared" si="4"/>
        <v>0.13</v>
      </c>
      <c r="N8" s="441">
        <f>M8+P33</f>
        <v>0.15</v>
      </c>
      <c r="O8" s="441">
        <f t="shared" ref="O8:P8" si="5">N8+Q33</f>
        <v>0.16999999999999998</v>
      </c>
      <c r="P8" s="441">
        <f t="shared" si="5"/>
        <v>0.18999999999999997</v>
      </c>
      <c r="Q8" s="850" t="s">
        <v>491</v>
      </c>
      <c r="R8" s="851"/>
      <c r="S8" s="578"/>
      <c r="U8" s="441"/>
      <c r="V8" s="444"/>
      <c r="W8" s="443"/>
      <c r="X8" s="578"/>
    </row>
    <row r="9" spans="1:26" ht="36" customHeight="1" x14ac:dyDescent="0.2">
      <c r="B9" s="448"/>
      <c r="C9" s="449"/>
      <c r="D9" s="450"/>
      <c r="E9" s="450"/>
      <c r="F9" s="451"/>
      <c r="G9" s="451"/>
      <c r="H9" s="452"/>
      <c r="I9" s="452"/>
      <c r="J9" s="452"/>
      <c r="K9" s="452"/>
      <c r="L9" s="452"/>
      <c r="M9" s="452"/>
      <c r="N9" s="452"/>
      <c r="O9" s="452"/>
      <c r="P9" s="452"/>
      <c r="Q9" s="452"/>
      <c r="R9" s="452"/>
      <c r="S9" s="452"/>
      <c r="T9" s="452"/>
      <c r="U9" s="452"/>
      <c r="V9" s="452"/>
      <c r="W9" s="452"/>
      <c r="X9" s="578"/>
      <c r="Y9" s="578"/>
      <c r="Z9" s="431"/>
    </row>
    <row r="10" spans="1:26" ht="36" customHeight="1" x14ac:dyDescent="0.2">
      <c r="A10" s="832" t="s">
        <v>517</v>
      </c>
      <c r="B10" s="832"/>
      <c r="C10" s="832"/>
      <c r="D10" s="832"/>
      <c r="E10" s="832"/>
      <c r="F10" s="832"/>
      <c r="G10" s="832"/>
      <c r="H10" s="832"/>
      <c r="I10" s="832"/>
      <c r="J10" s="832"/>
      <c r="K10" s="452"/>
      <c r="L10" s="452"/>
      <c r="M10" s="452"/>
      <c r="N10" s="452"/>
      <c r="O10" s="452"/>
      <c r="P10" s="452"/>
      <c r="Q10" s="452"/>
      <c r="R10" s="452"/>
      <c r="S10" s="452"/>
      <c r="T10" s="452"/>
      <c r="U10" s="452"/>
      <c r="V10" s="452"/>
      <c r="W10" s="452"/>
      <c r="X10" s="452"/>
      <c r="Y10" s="452"/>
      <c r="Z10" s="431"/>
    </row>
    <row r="11" spans="1:26" s="540" customFormat="1" ht="36" customHeight="1" x14ac:dyDescent="0.2">
      <c r="A11" s="577"/>
      <c r="B11" s="577"/>
      <c r="C11" s="577"/>
      <c r="D11" s="574"/>
      <c r="E11" s="574"/>
      <c r="F11" s="574"/>
      <c r="G11" s="574"/>
      <c r="H11" s="574"/>
      <c r="I11" s="574"/>
      <c r="J11" s="574"/>
      <c r="K11" s="578"/>
      <c r="L11" s="578"/>
      <c r="M11" s="578"/>
      <c r="N11" s="578"/>
      <c r="O11" s="578"/>
      <c r="P11" s="578"/>
      <c r="Q11" s="578"/>
      <c r="R11" s="578"/>
      <c r="S11" s="578"/>
      <c r="T11" s="578"/>
      <c r="U11" s="578"/>
      <c r="V11" s="578"/>
      <c r="W11" s="578"/>
      <c r="X11" s="578"/>
      <c r="Y11" s="578"/>
      <c r="Z11" s="579"/>
    </row>
    <row r="12" spans="1:26" ht="48.75" customHeight="1" x14ac:dyDescent="0.2">
      <c r="A12" s="472" t="s">
        <v>510</v>
      </c>
      <c r="B12" s="472" t="s">
        <v>507</v>
      </c>
      <c r="C12" s="472" t="s">
        <v>508</v>
      </c>
      <c r="D12" s="496" t="s">
        <v>505</v>
      </c>
      <c r="E12" s="496" t="s">
        <v>515</v>
      </c>
      <c r="F12" s="496" t="s">
        <v>492</v>
      </c>
      <c r="G12" s="496" t="s">
        <v>493</v>
      </c>
      <c r="H12" s="496" t="s">
        <v>494</v>
      </c>
      <c r="I12" s="496" t="s">
        <v>516</v>
      </c>
      <c r="J12" s="496" t="s">
        <v>514</v>
      </c>
      <c r="K12" s="496" t="s">
        <v>495</v>
      </c>
      <c r="L12" s="496" t="s">
        <v>496</v>
      </c>
      <c r="M12" s="496" t="s">
        <v>497</v>
      </c>
      <c r="N12" s="496" t="s">
        <v>519</v>
      </c>
      <c r="O12" s="496" t="s">
        <v>520</v>
      </c>
      <c r="P12" s="496" t="s">
        <v>498</v>
      </c>
      <c r="Q12" s="496" t="s">
        <v>499</v>
      </c>
      <c r="R12" s="496" t="s">
        <v>500</v>
      </c>
      <c r="S12" s="496" t="s">
        <v>1148</v>
      </c>
      <c r="T12" s="496" t="s">
        <v>1149</v>
      </c>
      <c r="U12" s="496" t="s">
        <v>501</v>
      </c>
      <c r="V12" s="496" t="s">
        <v>502</v>
      </c>
      <c r="W12" s="496" t="s">
        <v>503</v>
      </c>
      <c r="X12" s="496" t="s">
        <v>1150</v>
      </c>
      <c r="Y12" s="496" t="s">
        <v>1151</v>
      </c>
    </row>
    <row r="13" spans="1:26" ht="123.75" customHeight="1" x14ac:dyDescent="0.2">
      <c r="A13" s="542" t="s">
        <v>511</v>
      </c>
      <c r="B13" s="426" t="s">
        <v>126</v>
      </c>
      <c r="C13" s="459" t="s">
        <v>50</v>
      </c>
      <c r="D13" s="526">
        <v>0.5</v>
      </c>
      <c r="E13" s="518">
        <f>F13+G13+H13+K13+L13+M13+P13+Q13+R13+U13+V13+W13</f>
        <v>7.0000000000000007E-2</v>
      </c>
      <c r="F13" s="518">
        <v>0</v>
      </c>
      <c r="G13" s="518">
        <v>0</v>
      </c>
      <c r="H13" s="518">
        <v>0</v>
      </c>
      <c r="I13" s="570">
        <f>F13+G13+H13</f>
        <v>0</v>
      </c>
      <c r="J13" s="572">
        <f>+I13/$D13</f>
        <v>0</v>
      </c>
      <c r="K13" s="526">
        <v>2.5000000000000001E-2</v>
      </c>
      <c r="L13" s="580">
        <v>0</v>
      </c>
      <c r="M13" s="580">
        <v>0</v>
      </c>
      <c r="N13" s="570">
        <f>K13+L13+M13+I13</f>
        <v>2.5000000000000001E-2</v>
      </c>
      <c r="O13" s="572">
        <f>N13/$D13</f>
        <v>0.05</v>
      </c>
      <c r="P13" s="526">
        <v>0</v>
      </c>
      <c r="Q13" s="526">
        <v>2.5000000000000001E-2</v>
      </c>
      <c r="R13" s="526">
        <v>0.02</v>
      </c>
      <c r="S13" s="570">
        <f>N13+P13+Q13+R13</f>
        <v>7.0000000000000007E-2</v>
      </c>
      <c r="T13" s="572">
        <f>S13/$D13</f>
        <v>0.14000000000000001</v>
      </c>
      <c r="U13" s="526">
        <v>0</v>
      </c>
      <c r="V13" s="526">
        <v>0</v>
      </c>
      <c r="W13" s="526">
        <v>0</v>
      </c>
      <c r="X13" s="570">
        <f>U13+V13+W13+S13</f>
        <v>7.0000000000000007E-2</v>
      </c>
      <c r="Y13" s="572">
        <f>X13/$D13</f>
        <v>0.14000000000000001</v>
      </c>
    </row>
    <row r="14" spans="1:26" s="540" customFormat="1" ht="38.25" customHeight="1" x14ac:dyDescent="0.2">
      <c r="A14" s="532"/>
      <c r="B14" s="533"/>
      <c r="C14" s="534"/>
      <c r="D14" s="535"/>
      <c r="E14" s="536"/>
      <c r="F14" s="536"/>
      <c r="G14" s="536"/>
      <c r="H14" s="536"/>
      <c r="I14" s="536"/>
      <c r="J14" s="537"/>
      <c r="K14" s="538" t="s">
        <v>525</v>
      </c>
      <c r="L14" s="538"/>
      <c r="M14" s="538"/>
      <c r="N14" s="538"/>
      <c r="O14" s="538"/>
      <c r="P14" s="538"/>
      <c r="Q14" s="538"/>
      <c r="R14" s="538"/>
      <c r="S14" s="538"/>
      <c r="T14" s="538"/>
      <c r="U14" s="538"/>
      <c r="V14" s="538"/>
      <c r="W14" s="539"/>
      <c r="X14" s="538"/>
      <c r="Y14" s="538"/>
    </row>
    <row r="15" spans="1:26" ht="48.75" customHeight="1" x14ac:dyDescent="0.2">
      <c r="A15" s="472" t="s">
        <v>510</v>
      </c>
      <c r="B15" s="472" t="s">
        <v>507</v>
      </c>
      <c r="C15" s="472" t="s">
        <v>508</v>
      </c>
      <c r="D15" s="496" t="s">
        <v>505</v>
      </c>
      <c r="E15" s="496" t="s">
        <v>515</v>
      </c>
      <c r="F15" s="496" t="s">
        <v>492</v>
      </c>
      <c r="G15" s="496" t="s">
        <v>493</v>
      </c>
      <c r="H15" s="496" t="s">
        <v>494</v>
      </c>
      <c r="I15" s="496" t="s">
        <v>516</v>
      </c>
      <c r="J15" s="496" t="s">
        <v>514</v>
      </c>
      <c r="K15" s="496" t="s">
        <v>495</v>
      </c>
      <c r="L15" s="496" t="s">
        <v>496</v>
      </c>
      <c r="M15" s="496" t="s">
        <v>497</v>
      </c>
      <c r="N15" s="496" t="s">
        <v>519</v>
      </c>
      <c r="O15" s="496" t="s">
        <v>520</v>
      </c>
      <c r="P15" s="496" t="s">
        <v>498</v>
      </c>
      <c r="Q15" s="496" t="s">
        <v>499</v>
      </c>
      <c r="R15" s="496" t="s">
        <v>500</v>
      </c>
      <c r="S15" s="496" t="s">
        <v>1148</v>
      </c>
      <c r="T15" s="496" t="s">
        <v>1149</v>
      </c>
      <c r="U15" s="496" t="s">
        <v>501</v>
      </c>
      <c r="V15" s="496" t="s">
        <v>502</v>
      </c>
      <c r="W15" s="496" t="s">
        <v>503</v>
      </c>
      <c r="X15" s="496" t="s">
        <v>1150</v>
      </c>
      <c r="Y15" s="496" t="s">
        <v>1151</v>
      </c>
    </row>
    <row r="16" spans="1:26" ht="58.5" customHeight="1" x14ac:dyDescent="0.2">
      <c r="A16" s="840" t="s">
        <v>511</v>
      </c>
      <c r="B16" s="829" t="s">
        <v>125</v>
      </c>
      <c r="C16" s="459" t="s">
        <v>53</v>
      </c>
      <c r="D16" s="527">
        <v>0.125</v>
      </c>
      <c r="E16" s="518">
        <f>F16+G16+H16+K16+L16+M16+P16+Q16+R16+U16+V16+Y16</f>
        <v>0.09</v>
      </c>
      <c r="F16" s="518">
        <v>0.01</v>
      </c>
      <c r="G16" s="518">
        <v>0.01</v>
      </c>
      <c r="H16" s="518">
        <v>0.01</v>
      </c>
      <c r="I16" s="518">
        <f t="shared" ref="I16:I32" si="6">F16+G16+H16</f>
        <v>0.03</v>
      </c>
      <c r="J16" s="518">
        <f>+I16/D16</f>
        <v>0.24</v>
      </c>
      <c r="K16" s="518">
        <v>0.01</v>
      </c>
      <c r="L16" s="518">
        <v>0.01</v>
      </c>
      <c r="M16" s="518">
        <v>0.01</v>
      </c>
      <c r="N16" s="518">
        <f>K16+L16+M16+I16</f>
        <v>0.06</v>
      </c>
      <c r="O16" s="518">
        <f>+N16/$D16</f>
        <v>0.48</v>
      </c>
      <c r="P16" s="518">
        <v>0.01</v>
      </c>
      <c r="Q16" s="518">
        <v>0.01</v>
      </c>
      <c r="R16" s="518">
        <v>0.01</v>
      </c>
      <c r="S16" s="518">
        <f>P16+Q16+R16+N16</f>
        <v>0.09</v>
      </c>
      <c r="T16" s="518">
        <f>+S16/$D16</f>
        <v>0.72</v>
      </c>
      <c r="U16" s="524"/>
      <c r="V16" s="524"/>
      <c r="W16" s="524"/>
      <c r="X16" s="524"/>
      <c r="Y16" s="524"/>
    </row>
    <row r="17" spans="1:27" ht="58.5" customHeight="1" x14ac:dyDescent="0.2">
      <c r="A17" s="840"/>
      <c r="B17" s="829"/>
      <c r="C17" s="459" t="s">
        <v>56</v>
      </c>
      <c r="D17" s="527">
        <v>0.125</v>
      </c>
      <c r="E17" s="518">
        <f>F17+G17+H17+K17+L17+M17+P17+Q17+R17+U17+V17+Y17</f>
        <v>9.5000000000000001E-2</v>
      </c>
      <c r="F17" s="518">
        <v>0.01</v>
      </c>
      <c r="G17" s="518">
        <v>0.01</v>
      </c>
      <c r="H17" s="518">
        <v>0.01</v>
      </c>
      <c r="I17" s="518">
        <f t="shared" si="6"/>
        <v>0.03</v>
      </c>
      <c r="J17" s="518">
        <f>+I17/D17</f>
        <v>0.24</v>
      </c>
      <c r="K17" s="518">
        <v>0.01</v>
      </c>
      <c r="L17" s="518">
        <v>0.01</v>
      </c>
      <c r="M17" s="518">
        <v>0.01</v>
      </c>
      <c r="N17" s="518">
        <f>K17+L17+M17+I17</f>
        <v>0.06</v>
      </c>
      <c r="O17" s="518">
        <f>+N17/$D17</f>
        <v>0.48</v>
      </c>
      <c r="P17" s="518">
        <v>0.01</v>
      </c>
      <c r="Q17" s="518">
        <v>0.01</v>
      </c>
      <c r="R17" s="518">
        <v>1.4999999999999999E-2</v>
      </c>
      <c r="S17" s="518">
        <f>P17+Q17+R17+N17</f>
        <v>9.5000000000000001E-2</v>
      </c>
      <c r="T17" s="518">
        <f>+S17/$D17</f>
        <v>0.76</v>
      </c>
      <c r="U17" s="524"/>
      <c r="V17" s="508"/>
      <c r="W17" s="508"/>
      <c r="X17" s="524"/>
      <c r="Y17" s="524"/>
    </row>
    <row r="18" spans="1:27" s="481" customFormat="1" ht="33.75" customHeight="1" x14ac:dyDescent="0.25">
      <c r="A18" s="840"/>
      <c r="B18" s="829"/>
      <c r="C18" s="523" t="s">
        <v>504</v>
      </c>
      <c r="D18" s="531">
        <f t="shared" ref="D18:I18" si="7">SUM(D16:D17)</f>
        <v>0.25</v>
      </c>
      <c r="E18" s="551">
        <f t="shared" si="7"/>
        <v>0.185</v>
      </c>
      <c r="F18" s="531">
        <f t="shared" si="7"/>
        <v>0.02</v>
      </c>
      <c r="G18" s="531">
        <f t="shared" si="7"/>
        <v>0.02</v>
      </c>
      <c r="H18" s="531">
        <f t="shared" si="7"/>
        <v>0.02</v>
      </c>
      <c r="I18" s="571">
        <f t="shared" si="7"/>
        <v>0.06</v>
      </c>
      <c r="J18" s="566">
        <f>+I18/$D18</f>
        <v>0.24</v>
      </c>
      <c r="K18" s="586">
        <f>SUM(K16:K17)</f>
        <v>0.02</v>
      </c>
      <c r="L18" s="586">
        <f t="shared" ref="L18:M18" si="8">SUM(L16:L17)</f>
        <v>0.02</v>
      </c>
      <c r="M18" s="586">
        <f t="shared" si="8"/>
        <v>0.02</v>
      </c>
      <c r="N18" s="571">
        <f t="shared" ref="N18" si="9">SUM(N16:N17)</f>
        <v>0.12</v>
      </c>
      <c r="O18" s="566">
        <f>+N18/$D18</f>
        <v>0.48</v>
      </c>
      <c r="P18" s="586">
        <f>SUM(P16:P17)</f>
        <v>0.02</v>
      </c>
      <c r="Q18" s="586">
        <f t="shared" ref="Q18:S18" si="10">SUM(Q16:Q17)</f>
        <v>0.02</v>
      </c>
      <c r="R18" s="586">
        <f t="shared" si="10"/>
        <v>2.5000000000000001E-2</v>
      </c>
      <c r="S18" s="571">
        <f t="shared" si="10"/>
        <v>0.185</v>
      </c>
      <c r="T18" s="566">
        <f>+S18/$D18</f>
        <v>0.74</v>
      </c>
      <c r="U18" s="520">
        <f>SUM(U5:U17)</f>
        <v>0</v>
      </c>
      <c r="V18" s="520">
        <f>SUM(V9:V17)</f>
        <v>0</v>
      </c>
      <c r="W18" s="520">
        <f>SUM(W9:W17)</f>
        <v>0</v>
      </c>
      <c r="X18" s="520"/>
      <c r="Y18" s="520"/>
      <c r="Z18" s="521"/>
      <c r="AA18" s="521"/>
    </row>
    <row r="19" spans="1:27" s="550" customFormat="1" ht="33.75" customHeight="1" x14ac:dyDescent="0.2">
      <c r="A19" s="541"/>
      <c r="B19" s="545"/>
      <c r="C19" s="546"/>
      <c r="D19" s="547"/>
      <c r="E19" s="548"/>
      <c r="F19" s="548"/>
      <c r="G19" s="548"/>
      <c r="H19" s="548"/>
      <c r="I19" s="548"/>
      <c r="J19" s="549"/>
      <c r="K19" s="548"/>
      <c r="L19" s="548"/>
      <c r="M19" s="548"/>
      <c r="N19" s="548"/>
      <c r="O19" s="548"/>
      <c r="P19" s="548"/>
      <c r="Q19" s="548"/>
      <c r="R19" s="548"/>
      <c r="S19" s="548"/>
      <c r="T19" s="548"/>
      <c r="U19" s="548"/>
      <c r="V19" s="548"/>
      <c r="W19" s="548"/>
      <c r="X19" s="548"/>
      <c r="Y19" s="548"/>
      <c r="Z19" s="543"/>
      <c r="AA19" s="543"/>
    </row>
    <row r="20" spans="1:27" ht="48.75" customHeight="1" x14ac:dyDescent="0.2">
      <c r="A20" s="496" t="s">
        <v>510</v>
      </c>
      <c r="B20" s="496" t="s">
        <v>507</v>
      </c>
      <c r="C20" s="496" t="s">
        <v>508</v>
      </c>
      <c r="D20" s="496" t="s">
        <v>505</v>
      </c>
      <c r="E20" s="496" t="s">
        <v>515</v>
      </c>
      <c r="F20" s="496" t="s">
        <v>492</v>
      </c>
      <c r="G20" s="496" t="s">
        <v>493</v>
      </c>
      <c r="H20" s="496" t="s">
        <v>494</v>
      </c>
      <c r="I20" s="496" t="s">
        <v>516</v>
      </c>
      <c r="J20" s="496" t="s">
        <v>514</v>
      </c>
      <c r="K20" s="496" t="s">
        <v>495</v>
      </c>
      <c r="L20" s="496" t="s">
        <v>496</v>
      </c>
      <c r="M20" s="496" t="s">
        <v>497</v>
      </c>
      <c r="N20" s="496" t="s">
        <v>519</v>
      </c>
      <c r="O20" s="496" t="s">
        <v>520</v>
      </c>
      <c r="P20" s="496" t="s">
        <v>498</v>
      </c>
      <c r="Q20" s="496" t="s">
        <v>499</v>
      </c>
      <c r="R20" s="496" t="s">
        <v>500</v>
      </c>
      <c r="S20" s="496" t="s">
        <v>1148</v>
      </c>
      <c r="T20" s="496" t="s">
        <v>1149</v>
      </c>
      <c r="U20" s="496" t="s">
        <v>501</v>
      </c>
      <c r="V20" s="496" t="s">
        <v>502</v>
      </c>
      <c r="W20" s="496" t="s">
        <v>503</v>
      </c>
      <c r="X20" s="496" t="s">
        <v>1150</v>
      </c>
      <c r="Y20" s="496" t="s">
        <v>1151</v>
      </c>
    </row>
    <row r="21" spans="1:27" ht="58.5" customHeight="1" x14ac:dyDescent="0.2">
      <c r="A21" s="845" t="s">
        <v>511</v>
      </c>
      <c r="B21" s="844" t="s">
        <v>479</v>
      </c>
      <c r="C21" s="459" t="s">
        <v>522</v>
      </c>
      <c r="D21" s="526">
        <v>0.25</v>
      </c>
      <c r="E21" s="518">
        <f>F21+G21+H21+K21+L21+M21+P21+Q21+R21+U21+V21+Y21</f>
        <v>0.10249999999999999</v>
      </c>
      <c r="F21" s="518">
        <v>0</v>
      </c>
      <c r="G21" s="518">
        <v>0</v>
      </c>
      <c r="H21" s="518">
        <v>0</v>
      </c>
      <c r="I21" s="518">
        <f t="shared" si="6"/>
        <v>0</v>
      </c>
      <c r="J21" s="518">
        <f>+I21/$D21</f>
        <v>0</v>
      </c>
      <c r="K21" s="518">
        <v>0</v>
      </c>
      <c r="L21" s="518">
        <v>0</v>
      </c>
      <c r="M21" s="518">
        <v>0</v>
      </c>
      <c r="N21" s="518">
        <f>K21+L21+M21+I21</f>
        <v>0</v>
      </c>
      <c r="O21" s="518">
        <f>+N21/$D21</f>
        <v>0</v>
      </c>
      <c r="P21" s="518">
        <v>6.25E-2</v>
      </c>
      <c r="Q21" s="518">
        <v>0.01</v>
      </c>
      <c r="R21" s="518">
        <v>0.03</v>
      </c>
      <c r="S21" s="518">
        <f>P21+Q21+R21+N21</f>
        <v>0.10249999999999999</v>
      </c>
      <c r="T21" s="518">
        <f>+S21/$D21</f>
        <v>0.41</v>
      </c>
      <c r="U21" s="524"/>
      <c r="V21" s="524"/>
      <c r="W21" s="524"/>
      <c r="X21" s="524"/>
      <c r="Y21" s="524"/>
      <c r="Z21" s="590" t="s">
        <v>521</v>
      </c>
    </row>
    <row r="22" spans="1:27" ht="81.75" customHeight="1" x14ac:dyDescent="0.2">
      <c r="A22" s="846"/>
      <c r="B22" s="828"/>
      <c r="C22" s="459" t="s">
        <v>64</v>
      </c>
      <c r="D22" s="497">
        <v>100</v>
      </c>
      <c r="E22" s="497">
        <f>F22+G22+H22+K22+L22+M22+P22+Q22+R22+U22+V22+Y22</f>
        <v>40</v>
      </c>
      <c r="F22" s="497">
        <v>0</v>
      </c>
      <c r="G22" s="497">
        <v>0</v>
      </c>
      <c r="H22" s="497">
        <v>0</v>
      </c>
      <c r="I22" s="573">
        <f t="shared" si="6"/>
        <v>0</v>
      </c>
      <c r="J22" s="572">
        <f>+I22/$D22</f>
        <v>0</v>
      </c>
      <c r="K22" s="508">
        <v>0</v>
      </c>
      <c r="L22" s="508">
        <v>0</v>
      </c>
      <c r="M22" s="508">
        <v>10</v>
      </c>
      <c r="N22" s="573">
        <f>K22+L22+M22</f>
        <v>10</v>
      </c>
      <c r="O22" s="572">
        <f>+N22/$D22</f>
        <v>0.1</v>
      </c>
      <c r="P22" s="508">
        <v>10</v>
      </c>
      <c r="Q22" s="508">
        <v>10</v>
      </c>
      <c r="R22" s="508">
        <v>10</v>
      </c>
      <c r="S22" s="804">
        <f>P22+Q22+R22+N22</f>
        <v>40</v>
      </c>
      <c r="T22" s="572">
        <f>+S22/$D22</f>
        <v>0.4</v>
      </c>
      <c r="U22" s="524"/>
      <c r="V22" s="524"/>
      <c r="W22" s="524"/>
      <c r="X22" s="524"/>
      <c r="Y22" s="524"/>
    </row>
    <row r="23" spans="1:27" s="481" customFormat="1" ht="33.75" customHeight="1" x14ac:dyDescent="0.25">
      <c r="A23" s="847" t="s">
        <v>523</v>
      </c>
      <c r="B23" s="848"/>
      <c r="C23" s="848"/>
      <c r="D23" s="848"/>
      <c r="E23" s="848"/>
      <c r="F23" s="848"/>
      <c r="G23" s="848"/>
      <c r="H23" s="848"/>
      <c r="I23" s="849"/>
      <c r="J23" s="557">
        <f>SUM(J21:J22)</f>
        <v>0</v>
      </c>
      <c r="K23" s="837"/>
      <c r="L23" s="838"/>
      <c r="M23" s="839"/>
      <c r="N23" s="520"/>
      <c r="O23" s="557">
        <f>O22</f>
        <v>0.1</v>
      </c>
      <c r="P23" s="837"/>
      <c r="Q23" s="838"/>
      <c r="R23" s="839"/>
      <c r="S23" s="520"/>
      <c r="T23" s="557">
        <f>T22</f>
        <v>0.4</v>
      </c>
      <c r="U23" s="520">
        <f>SUM(U8:U22)</f>
        <v>0</v>
      </c>
      <c r="V23" s="520">
        <f>SUM(V9:V22)</f>
        <v>0</v>
      </c>
      <c r="W23" s="520">
        <f>SUM(W9:W22)</f>
        <v>0</v>
      </c>
      <c r="X23" s="520"/>
      <c r="Y23" s="520"/>
      <c r="Z23" s="521"/>
      <c r="AA23" s="521"/>
    </row>
    <row r="24" spans="1:27" s="481" customFormat="1" ht="33.75" customHeight="1" x14ac:dyDescent="0.2">
      <c r="A24" s="552"/>
      <c r="B24" s="553"/>
      <c r="C24" s="546"/>
      <c r="D24" s="548"/>
      <c r="E24" s="548"/>
      <c r="F24" s="548"/>
      <c r="G24" s="548"/>
      <c r="H24" s="548"/>
      <c r="I24" s="548"/>
      <c r="J24" s="549"/>
      <c r="K24" s="548"/>
      <c r="L24" s="548"/>
      <c r="M24" s="548"/>
      <c r="N24" s="548"/>
      <c r="O24" s="548"/>
      <c r="P24" s="548"/>
      <c r="Q24" s="548"/>
      <c r="R24" s="548"/>
      <c r="S24" s="548"/>
      <c r="T24" s="548"/>
      <c r="U24" s="548"/>
      <c r="V24" s="548"/>
      <c r="W24" s="548"/>
      <c r="X24" s="548"/>
      <c r="Y24" s="548"/>
      <c r="Z24" s="521"/>
      <c r="AA24" s="521"/>
    </row>
    <row r="25" spans="1:27" ht="48.75" customHeight="1" x14ac:dyDescent="0.2">
      <c r="A25" s="496" t="s">
        <v>510</v>
      </c>
      <c r="B25" s="496" t="s">
        <v>507</v>
      </c>
      <c r="C25" s="496" t="s">
        <v>508</v>
      </c>
      <c r="D25" s="496" t="s">
        <v>505</v>
      </c>
      <c r="E25" s="496" t="s">
        <v>515</v>
      </c>
      <c r="F25" s="496" t="s">
        <v>492</v>
      </c>
      <c r="G25" s="496" t="s">
        <v>493</v>
      </c>
      <c r="H25" s="496" t="s">
        <v>494</v>
      </c>
      <c r="I25" s="496" t="s">
        <v>516</v>
      </c>
      <c r="J25" s="496" t="s">
        <v>514</v>
      </c>
      <c r="K25" s="496" t="s">
        <v>495</v>
      </c>
      <c r="L25" s="496" t="s">
        <v>496</v>
      </c>
      <c r="M25" s="496" t="s">
        <v>497</v>
      </c>
      <c r="N25" s="496" t="s">
        <v>519</v>
      </c>
      <c r="O25" s="496" t="s">
        <v>520</v>
      </c>
      <c r="P25" s="496" t="s">
        <v>498</v>
      </c>
      <c r="Q25" s="496" t="s">
        <v>499</v>
      </c>
      <c r="R25" s="496" t="s">
        <v>500</v>
      </c>
      <c r="S25" s="496" t="s">
        <v>1148</v>
      </c>
      <c r="T25" s="496" t="s">
        <v>1149</v>
      </c>
      <c r="U25" s="496" t="s">
        <v>501</v>
      </c>
      <c r="V25" s="496" t="s">
        <v>502</v>
      </c>
      <c r="W25" s="496" t="s">
        <v>503</v>
      </c>
      <c r="X25" s="496" t="s">
        <v>1150</v>
      </c>
      <c r="Y25" s="496" t="s">
        <v>1151</v>
      </c>
    </row>
    <row r="26" spans="1:27" ht="58.5" customHeight="1" x14ac:dyDescent="0.2">
      <c r="A26" s="840" t="s">
        <v>511</v>
      </c>
      <c r="B26" s="829" t="s">
        <v>128</v>
      </c>
      <c r="C26" s="459" t="s">
        <v>68</v>
      </c>
      <c r="D26" s="527">
        <v>0.125</v>
      </c>
      <c r="E26" s="518">
        <f>F26+G26+H26+K26+L26+M26+P26+Q26+R26+U26+V26+Y26</f>
        <v>0.09</v>
      </c>
      <c r="F26" s="518">
        <v>0.02</v>
      </c>
      <c r="G26" s="518">
        <v>0.02</v>
      </c>
      <c r="H26" s="518">
        <v>5.0000000000000001E-3</v>
      </c>
      <c r="I26" s="518">
        <f t="shared" si="6"/>
        <v>4.4999999999999998E-2</v>
      </c>
      <c r="J26" s="518">
        <f>+H26/$D26</f>
        <v>0.04</v>
      </c>
      <c r="K26" s="518">
        <v>5.0000000000000001E-3</v>
      </c>
      <c r="L26" s="518">
        <v>5.0000000000000001E-3</v>
      </c>
      <c r="M26" s="518">
        <v>0.01</v>
      </c>
      <c r="N26" s="518">
        <f>K26+L26+M26+I26</f>
        <v>6.5000000000000002E-2</v>
      </c>
      <c r="O26" s="518">
        <f>+N26/$D26</f>
        <v>0.52</v>
      </c>
      <c r="P26" s="518">
        <v>5.0000000000000001E-3</v>
      </c>
      <c r="Q26" s="518">
        <v>5.0000000000000001E-3</v>
      </c>
      <c r="R26" s="518">
        <v>1.4999999999999999E-2</v>
      </c>
      <c r="S26" s="518">
        <f>P26+Q26+R26+N26</f>
        <v>0.09</v>
      </c>
      <c r="T26" s="518">
        <f>+S26/$D26</f>
        <v>0.72</v>
      </c>
      <c r="U26" s="524"/>
      <c r="V26" s="524"/>
      <c r="W26" s="524"/>
      <c r="X26" s="524"/>
      <c r="Y26" s="524"/>
    </row>
    <row r="27" spans="1:27" ht="58.5" customHeight="1" x14ac:dyDescent="0.2">
      <c r="A27" s="840"/>
      <c r="B27" s="829"/>
      <c r="C27" s="459" t="s">
        <v>71</v>
      </c>
      <c r="D27" s="527">
        <v>0.125</v>
      </c>
      <c r="E27" s="518">
        <f>F27+G27+H27+K27+L27+M27+P27+Q27+R27+U27+V27+Y27</f>
        <v>7.4999999999999997E-2</v>
      </c>
      <c r="F27" s="518">
        <v>0.02</v>
      </c>
      <c r="G27" s="518">
        <v>0.02</v>
      </c>
      <c r="H27" s="518">
        <v>5.0000000000000001E-3</v>
      </c>
      <c r="I27" s="518">
        <f t="shared" si="6"/>
        <v>4.4999999999999998E-2</v>
      </c>
      <c r="J27" s="518">
        <f>+H27/$D27</f>
        <v>0.04</v>
      </c>
      <c r="K27" s="518">
        <v>5.0000000000000001E-3</v>
      </c>
      <c r="L27" s="518">
        <v>5.0000000000000001E-3</v>
      </c>
      <c r="M27" s="518">
        <v>5.0000000000000001E-3</v>
      </c>
      <c r="N27" s="518">
        <f>K27+L27+M27+I27</f>
        <v>0.06</v>
      </c>
      <c r="O27" s="518">
        <f>+N27/$D27</f>
        <v>0.48</v>
      </c>
      <c r="P27" s="518">
        <v>5.0000000000000001E-3</v>
      </c>
      <c r="Q27" s="518">
        <v>5.0000000000000001E-3</v>
      </c>
      <c r="R27" s="518">
        <v>5.0000000000000001E-3</v>
      </c>
      <c r="S27" s="518">
        <f>P27+Q27+R27+N27</f>
        <v>7.4999999999999997E-2</v>
      </c>
      <c r="T27" s="518">
        <f>+S27/$D27</f>
        <v>0.6</v>
      </c>
      <c r="U27" s="524"/>
      <c r="V27" s="524"/>
      <c r="W27" s="524"/>
      <c r="X27" s="524"/>
      <c r="Y27" s="524"/>
    </row>
    <row r="28" spans="1:27" s="481" customFormat="1" ht="33.75" customHeight="1" x14ac:dyDescent="0.25">
      <c r="A28" s="840"/>
      <c r="B28" s="829"/>
      <c r="C28" s="523" t="s">
        <v>504</v>
      </c>
      <c r="D28" s="587">
        <f>SUM(D26:D27)</f>
        <v>0.25</v>
      </c>
      <c r="E28" s="551">
        <f>SUM(E26:E27)</f>
        <v>0.16499999999999998</v>
      </c>
      <c r="F28" s="551">
        <f t="shared" ref="F28:I28" si="11">SUM(F26:F27)</f>
        <v>0.04</v>
      </c>
      <c r="G28" s="551">
        <f t="shared" si="11"/>
        <v>0.04</v>
      </c>
      <c r="H28" s="551">
        <f t="shared" si="11"/>
        <v>0.01</v>
      </c>
      <c r="I28" s="571">
        <f t="shared" si="11"/>
        <v>0.09</v>
      </c>
      <c r="J28" s="566">
        <f>+I28/$D28</f>
        <v>0.36</v>
      </c>
      <c r="K28" s="586">
        <f>SUM(K26:K27)</f>
        <v>0.01</v>
      </c>
      <c r="L28" s="586">
        <f t="shared" ref="L28:M28" si="12">SUM(L26:L27)</f>
        <v>0.01</v>
      </c>
      <c r="M28" s="586">
        <f t="shared" si="12"/>
        <v>1.4999999999999999E-2</v>
      </c>
      <c r="N28" s="588">
        <f t="shared" ref="N28" si="13">SUM(N26:N27)</f>
        <v>0.125</v>
      </c>
      <c r="O28" s="566">
        <f>+N28/$D28</f>
        <v>0.5</v>
      </c>
      <c r="P28" s="586">
        <f>SUM(P26:P27)</f>
        <v>0.01</v>
      </c>
      <c r="Q28" s="586">
        <f t="shared" ref="Q28:S28" si="14">SUM(Q26:Q27)</f>
        <v>0.01</v>
      </c>
      <c r="R28" s="586">
        <f t="shared" si="14"/>
        <v>0.02</v>
      </c>
      <c r="S28" s="588">
        <f t="shared" si="14"/>
        <v>0.16499999999999998</v>
      </c>
      <c r="T28" s="566">
        <f>+S28/$D28</f>
        <v>0.65999999999999992</v>
      </c>
      <c r="U28" s="520">
        <f>SUM(U12:U27)</f>
        <v>0</v>
      </c>
      <c r="V28" s="520">
        <f t="shared" ref="V28" si="15">SUM(V12:V27)</f>
        <v>0</v>
      </c>
      <c r="W28" s="520">
        <f t="shared" ref="W28" si="16">SUM(W12:W27)</f>
        <v>0</v>
      </c>
      <c r="X28" s="520"/>
      <c r="Y28" s="520"/>
      <c r="Z28" s="521"/>
      <c r="AA28" s="521"/>
    </row>
    <row r="29" spans="1:27" s="544" customFormat="1" ht="33.75" customHeight="1" x14ac:dyDescent="0.25">
      <c r="A29" s="554"/>
      <c r="B29" s="555"/>
      <c r="C29" s="546"/>
      <c r="D29" s="547"/>
      <c r="E29" s="548"/>
      <c r="F29" s="548"/>
      <c r="G29" s="548"/>
      <c r="H29" s="548"/>
      <c r="I29" s="548"/>
      <c r="J29" s="549"/>
      <c r="K29" s="548"/>
      <c r="L29" s="548"/>
      <c r="M29" s="548"/>
      <c r="N29" s="548"/>
      <c r="O29" s="548"/>
      <c r="P29" s="548"/>
      <c r="Q29" s="548"/>
      <c r="R29" s="548"/>
      <c r="S29" s="805">
        <f>+S28*2</f>
        <v>0.32999999999999996</v>
      </c>
      <c r="T29" s="548"/>
      <c r="U29" s="548"/>
      <c r="V29" s="548"/>
      <c r="W29" s="548"/>
      <c r="X29" s="548"/>
      <c r="Y29" s="548"/>
      <c r="Z29" s="543"/>
      <c r="AA29" s="543"/>
    </row>
    <row r="30" spans="1:27" ht="48.75" customHeight="1" x14ac:dyDescent="0.2">
      <c r="A30" s="496" t="s">
        <v>510</v>
      </c>
      <c r="B30" s="496" t="s">
        <v>507</v>
      </c>
      <c r="C30" s="496" t="s">
        <v>508</v>
      </c>
      <c r="D30" s="496" t="s">
        <v>505</v>
      </c>
      <c r="E30" s="496" t="s">
        <v>515</v>
      </c>
      <c r="F30" s="496" t="s">
        <v>492</v>
      </c>
      <c r="G30" s="496" t="s">
        <v>493</v>
      </c>
      <c r="H30" s="496" t="s">
        <v>494</v>
      </c>
      <c r="I30" s="496" t="s">
        <v>516</v>
      </c>
      <c r="J30" s="496" t="s">
        <v>514</v>
      </c>
      <c r="K30" s="496" t="s">
        <v>495</v>
      </c>
      <c r="L30" s="496" t="s">
        <v>496</v>
      </c>
      <c r="M30" s="496" t="s">
        <v>497</v>
      </c>
      <c r="N30" s="496" t="s">
        <v>519</v>
      </c>
      <c r="O30" s="496" t="s">
        <v>520</v>
      </c>
      <c r="P30" s="496" t="s">
        <v>498</v>
      </c>
      <c r="Q30" s="496" t="s">
        <v>499</v>
      </c>
      <c r="R30" s="496" t="s">
        <v>500</v>
      </c>
      <c r="S30" s="496" t="s">
        <v>1148</v>
      </c>
      <c r="T30" s="496" t="s">
        <v>1149</v>
      </c>
      <c r="U30" s="496" t="s">
        <v>501</v>
      </c>
      <c r="V30" s="496" t="s">
        <v>502</v>
      </c>
      <c r="W30" s="496" t="s">
        <v>503</v>
      </c>
      <c r="X30" s="496" t="s">
        <v>1150</v>
      </c>
      <c r="Y30" s="496" t="s">
        <v>1151</v>
      </c>
    </row>
    <row r="31" spans="1:27" ht="58.5" customHeight="1" x14ac:dyDescent="0.2">
      <c r="A31" s="840" t="s">
        <v>511</v>
      </c>
      <c r="B31" s="843" t="s">
        <v>488</v>
      </c>
      <c r="C31" s="459" t="s">
        <v>80</v>
      </c>
      <c r="D31" s="527">
        <v>0.125</v>
      </c>
      <c r="E31" s="518">
        <f>F31+G31+H31+K31+L31+M31+P31+Q31+R31+U31+V31+Y31</f>
        <v>9.4999999999999987E-2</v>
      </c>
      <c r="F31" s="518">
        <v>0.01</v>
      </c>
      <c r="G31" s="518">
        <v>0.01</v>
      </c>
      <c r="H31" s="518">
        <v>5.0000000000000001E-3</v>
      </c>
      <c r="I31" s="518">
        <f t="shared" si="6"/>
        <v>2.5000000000000001E-2</v>
      </c>
      <c r="J31" s="518">
        <f>+H31/$D31</f>
        <v>0.04</v>
      </c>
      <c r="K31" s="518">
        <v>1.4999999999999999E-2</v>
      </c>
      <c r="L31" s="518">
        <v>0.01</v>
      </c>
      <c r="M31" s="518">
        <v>1.4999999999999999E-2</v>
      </c>
      <c r="N31" s="518">
        <f>K31+L31+M31+I31</f>
        <v>6.5000000000000002E-2</v>
      </c>
      <c r="O31" s="518">
        <f>+N31/$D31</f>
        <v>0.52</v>
      </c>
      <c r="P31" s="423">
        <v>0.01</v>
      </c>
      <c r="Q31" s="423">
        <v>0.01</v>
      </c>
      <c r="R31" s="423">
        <v>0.01</v>
      </c>
      <c r="S31" s="518">
        <f>P31+Q31+R31+N31</f>
        <v>9.5000000000000001E-2</v>
      </c>
      <c r="T31" s="518">
        <f>+S31/$D31</f>
        <v>0.76</v>
      </c>
      <c r="U31" s="524"/>
      <c r="V31" s="524"/>
      <c r="W31" s="524"/>
      <c r="X31" s="524"/>
      <c r="Y31" s="524"/>
    </row>
    <row r="32" spans="1:27" s="482" customFormat="1" ht="58.5" customHeight="1" x14ac:dyDescent="0.2">
      <c r="A32" s="840"/>
      <c r="B32" s="843"/>
      <c r="C32" s="459" t="s">
        <v>88</v>
      </c>
      <c r="D32" s="527">
        <v>0.125</v>
      </c>
      <c r="E32" s="518">
        <f>F32+G32+H32+K32+L32+M32+P32+Q32+R32+U32+V32+Y32</f>
        <v>9.4999999999999987E-2</v>
      </c>
      <c r="F32" s="518">
        <v>0.01</v>
      </c>
      <c r="G32" s="518">
        <v>0.01</v>
      </c>
      <c r="H32" s="518">
        <v>5.0000000000000001E-3</v>
      </c>
      <c r="I32" s="518">
        <f t="shared" si="6"/>
        <v>2.5000000000000001E-2</v>
      </c>
      <c r="J32" s="518">
        <f>+H32/$D32</f>
        <v>0.04</v>
      </c>
      <c r="K32" s="518">
        <v>1.4999999999999999E-2</v>
      </c>
      <c r="L32" s="518">
        <v>0.01</v>
      </c>
      <c r="M32" s="518">
        <v>1.4999999999999999E-2</v>
      </c>
      <c r="N32" s="518">
        <f>K32+L32+M32+I32</f>
        <v>6.5000000000000002E-2</v>
      </c>
      <c r="O32" s="518">
        <f>+N32/$D32</f>
        <v>0.52</v>
      </c>
      <c r="P32" s="423">
        <v>0.01</v>
      </c>
      <c r="Q32" s="423">
        <v>0.01</v>
      </c>
      <c r="R32" s="423">
        <v>0.01</v>
      </c>
      <c r="S32" s="518">
        <f>P32+Q32+R32+N32</f>
        <v>9.5000000000000001E-2</v>
      </c>
      <c r="T32" s="518">
        <f>+S32/$D32</f>
        <v>0.76</v>
      </c>
      <c r="U32" s="525"/>
      <c r="V32" s="525"/>
      <c r="W32" s="525"/>
      <c r="X32" s="525"/>
      <c r="Y32" s="525"/>
    </row>
    <row r="33" spans="1:27" s="481" customFormat="1" ht="33.75" customHeight="1" x14ac:dyDescent="0.25">
      <c r="A33" s="840"/>
      <c r="B33" s="843"/>
      <c r="C33" s="523" t="s">
        <v>504</v>
      </c>
      <c r="D33" s="531">
        <f>SUM(D31:D32)</f>
        <v>0.25</v>
      </c>
      <c r="E33" s="551">
        <f>SUM(E31:E32)</f>
        <v>0.18999999999999997</v>
      </c>
      <c r="F33" s="551">
        <f>SUM(F31:F32)</f>
        <v>0.02</v>
      </c>
      <c r="G33" s="551">
        <f>SUM(G31:G32)</f>
        <v>0.02</v>
      </c>
      <c r="H33" s="551">
        <f t="shared" ref="H33" si="17">SUM(H31:H32)</f>
        <v>0.01</v>
      </c>
      <c r="I33" s="571">
        <f>SUM(I31:I32)</f>
        <v>0.05</v>
      </c>
      <c r="J33" s="567">
        <f>+I33/$D33</f>
        <v>0.2</v>
      </c>
      <c r="K33" s="586">
        <f>SUM(K31:K32)</f>
        <v>0.03</v>
      </c>
      <c r="L33" s="586">
        <f t="shared" ref="L33:M33" si="18">SUM(L31:L32)</f>
        <v>0.02</v>
      </c>
      <c r="M33" s="586">
        <f t="shared" si="18"/>
        <v>0.03</v>
      </c>
      <c r="N33" s="571">
        <f>SUM(N31:N32)</f>
        <v>0.13</v>
      </c>
      <c r="O33" s="567">
        <f>+N33/$D33</f>
        <v>0.52</v>
      </c>
      <c r="P33" s="586">
        <f>SUM(P31:P32)</f>
        <v>0.02</v>
      </c>
      <c r="Q33" s="586">
        <f t="shared" ref="Q33:R33" si="19">SUM(Q31:Q32)</f>
        <v>0.02</v>
      </c>
      <c r="R33" s="586">
        <f t="shared" si="19"/>
        <v>0.02</v>
      </c>
      <c r="S33" s="571">
        <f>SUM(S31:S32)</f>
        <v>0.19</v>
      </c>
      <c r="T33" s="567">
        <f>+S33/$D33</f>
        <v>0.76</v>
      </c>
      <c r="U33" s="520">
        <f>SUM(U17:U32)</f>
        <v>0</v>
      </c>
      <c r="V33" s="520">
        <f t="shared" ref="V33" si="20">SUM(V17:V32)</f>
        <v>0</v>
      </c>
      <c r="W33" s="520">
        <f t="shared" ref="W33" si="21">SUM(W17:W32)</f>
        <v>0</v>
      </c>
      <c r="X33" s="520"/>
      <c r="Y33" s="520"/>
      <c r="Z33" s="521"/>
      <c r="AA33" s="521"/>
    </row>
    <row r="34" spans="1:27" x14ac:dyDescent="0.2">
      <c r="A34" s="476"/>
      <c r="D34" s="461"/>
    </row>
    <row r="35" spans="1:27" s="478" customFormat="1" x14ac:dyDescent="0.25">
      <c r="A35" s="476"/>
    </row>
    <row r="36" spans="1:27" x14ac:dyDescent="0.2">
      <c r="A36" s="476"/>
      <c r="D36" s="461"/>
    </row>
    <row r="37" spans="1:27" x14ac:dyDescent="0.2">
      <c r="A37" s="476"/>
      <c r="D37" s="461"/>
    </row>
    <row r="38" spans="1:27" ht="15.75" x14ac:dyDescent="0.2">
      <c r="A38" s="477"/>
      <c r="D38" s="461"/>
    </row>
    <row r="39" spans="1:27" x14ac:dyDescent="0.2">
      <c r="D39" s="461"/>
    </row>
    <row r="40" spans="1:27" s="482" customFormat="1" x14ac:dyDescent="0.2">
      <c r="A40" s="476"/>
    </row>
    <row r="41" spans="1:27" s="482" customFormat="1" ht="18" customHeight="1" x14ac:dyDescent="0.2">
      <c r="A41" s="479"/>
    </row>
    <row r="42" spans="1:27" x14ac:dyDescent="0.2">
      <c r="A42" s="476"/>
      <c r="D42" s="461"/>
    </row>
    <row r="43" spans="1:27" ht="15.75" x14ac:dyDescent="0.2">
      <c r="A43" s="477"/>
      <c r="D43" s="461"/>
    </row>
  </sheetData>
  <mergeCells count="19">
    <mergeCell ref="Q8:R8"/>
    <mergeCell ref="Q3:R3"/>
    <mergeCell ref="Q4:R4"/>
    <mergeCell ref="Q5:R5"/>
    <mergeCell ref="Q6:R6"/>
    <mergeCell ref="Q7:R7"/>
    <mergeCell ref="A1:F2"/>
    <mergeCell ref="A31:A33"/>
    <mergeCell ref="B31:B33"/>
    <mergeCell ref="B21:B22"/>
    <mergeCell ref="A21:A22"/>
    <mergeCell ref="A26:A28"/>
    <mergeCell ref="B26:B28"/>
    <mergeCell ref="A23:I23"/>
    <mergeCell ref="P23:R23"/>
    <mergeCell ref="K23:M23"/>
    <mergeCell ref="A10:J10"/>
    <mergeCell ref="A16:A18"/>
    <mergeCell ref="B16:B18"/>
  </mergeCells>
  <conditionalFormatting sqref="H2:Q2">
    <cfRule type="iconSet" priority="1">
      <iconSet>
        <cfvo type="percent" val="0"/>
        <cfvo type="percent" val="33"/>
        <cfvo type="percent" val="67"/>
      </iconSet>
    </cfRule>
  </conditionalFormatting>
  <dataValidations count="1">
    <dataValidation type="list" allowBlank="1" showInputMessage="1" showErrorMessage="1" sqref="C32 C21:C22 C16:C17 C27">
      <formula1>META</formula1>
    </dataValidation>
  </dataValidation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450"/>
  <sheetViews>
    <sheetView tabSelected="1" topLeftCell="I1" zoomScale="55" zoomScaleNormal="55" workbookViewId="0">
      <pane xSplit="16" ySplit="1" topLeftCell="Y2" activePane="bottomRight" state="frozen"/>
      <selection activeCell="I1" sqref="I1"/>
      <selection pane="topRight" activeCell="Y1" sqref="Y1"/>
      <selection pane="bottomLeft" activeCell="I2" sqref="I2"/>
      <selection pane="bottomRight" activeCell="K2" sqref="K2"/>
    </sheetView>
  </sheetViews>
  <sheetFormatPr baseColWidth="10" defaultRowHeight="15.75" x14ac:dyDescent="0.25"/>
  <cols>
    <col min="1" max="1" width="34.28515625" style="35" customWidth="1"/>
    <col min="2" max="2" width="49.85546875" style="35" customWidth="1"/>
    <col min="3" max="3" width="40" style="35" customWidth="1"/>
    <col min="4" max="4" width="30.140625" style="35" customWidth="1"/>
    <col min="5" max="5" width="28" style="35" customWidth="1"/>
    <col min="6" max="7" width="31.85546875" style="35" customWidth="1"/>
    <col min="8" max="8" width="17.42578125" style="35" hidden="1" customWidth="1"/>
    <col min="9" max="9" width="30.85546875" style="35" customWidth="1"/>
    <col min="10" max="10" width="24.7109375" style="35" customWidth="1"/>
    <col min="11" max="11" width="37.7109375" style="44" customWidth="1"/>
    <col min="12" max="12" width="20" style="44" hidden="1" customWidth="1"/>
    <col min="13" max="13" width="21.7109375" style="95" customWidth="1"/>
    <col min="14" max="14" width="33.5703125" customWidth="1"/>
    <col min="15" max="15" width="27" style="801" customWidth="1"/>
    <col min="16" max="16" width="27.85546875" style="44" hidden="1" customWidth="1"/>
    <col min="17" max="17" width="30.5703125" style="44" customWidth="1"/>
    <col min="18" max="18" width="38.7109375" hidden="1" customWidth="1"/>
    <col min="19" max="19" width="18" style="50" hidden="1" customWidth="1"/>
    <col min="20" max="20" width="3.85546875" style="44" hidden="1" customWidth="1"/>
    <col min="21" max="21" width="20.85546875" style="802" customWidth="1"/>
    <col min="22" max="22" width="41.28515625" style="44" hidden="1" customWidth="1"/>
    <col min="23" max="23" width="22.85546875" style="95" hidden="1" customWidth="1"/>
    <col min="24" max="24" width="37" hidden="1" customWidth="1"/>
    <col min="25" max="25" width="47.85546875" style="44" customWidth="1"/>
    <col min="26" max="26" width="27.85546875" style="44" customWidth="1"/>
    <col min="27" max="27" width="47.42578125" style="44" hidden="1" customWidth="1"/>
    <col min="28" max="28" width="37.42578125" style="44" customWidth="1"/>
    <col min="29" max="29" width="31.5703125" style="44" customWidth="1"/>
    <col min="30" max="30" width="39.85546875" style="44" hidden="1" customWidth="1"/>
    <col min="31" max="31" width="36" style="677" customWidth="1"/>
    <col min="32" max="32" width="26.28515625" style="35" customWidth="1"/>
    <col min="33" max="33" width="42.5703125" style="800" hidden="1" customWidth="1"/>
    <col min="34" max="34" width="36" style="677" customWidth="1"/>
    <col min="35" max="35" width="26.28515625" style="35" customWidth="1"/>
    <col min="36" max="36" width="42.5703125" style="800" hidden="1" customWidth="1"/>
    <col min="37" max="37" width="36" style="677" customWidth="1"/>
    <col min="38" max="38" width="26.28515625" style="35" customWidth="1"/>
    <col min="39" max="39" width="42.5703125" style="800" hidden="1" customWidth="1"/>
    <col min="40" max="40" width="36" style="677" customWidth="1"/>
    <col min="41" max="41" width="26.28515625" style="35" customWidth="1"/>
    <col min="42" max="42" width="42.5703125" style="800" hidden="1" customWidth="1"/>
    <col min="43" max="43" width="36" style="677" customWidth="1"/>
    <col min="44" max="44" width="26.28515625" style="35" customWidth="1"/>
    <col min="45" max="45" width="42.5703125" style="800" hidden="1" customWidth="1"/>
    <col min="46" max="46" width="36" style="677" customWidth="1"/>
    <col min="47" max="47" width="26.28515625" style="35" customWidth="1"/>
    <col min="48" max="48" width="42.5703125" style="800" hidden="1" customWidth="1"/>
    <col min="49" max="16384" width="11.42578125" style="44"/>
  </cols>
  <sheetData>
    <row r="1" spans="1:48" s="72" customFormat="1" ht="99" customHeight="1" thickBot="1" x14ac:dyDescent="0.3">
      <c r="A1" s="102" t="s">
        <v>97</v>
      </c>
      <c r="B1" s="102" t="s">
        <v>104</v>
      </c>
      <c r="C1" s="102" t="s">
        <v>103</v>
      </c>
      <c r="D1" s="103" t="s">
        <v>99</v>
      </c>
      <c r="E1" s="103" t="s">
        <v>100</v>
      </c>
      <c r="F1" s="103" t="s">
        <v>528</v>
      </c>
      <c r="G1" s="103" t="s">
        <v>529</v>
      </c>
      <c r="H1" s="103" t="s">
        <v>530</v>
      </c>
      <c r="I1" s="103" t="s">
        <v>96</v>
      </c>
      <c r="J1" s="103" t="s">
        <v>108</v>
      </c>
      <c r="K1" s="104" t="s">
        <v>102</v>
      </c>
      <c r="L1" s="104" t="s">
        <v>109</v>
      </c>
      <c r="M1" s="105" t="s">
        <v>531</v>
      </c>
      <c r="N1" s="105" t="s">
        <v>107</v>
      </c>
      <c r="O1" s="591" t="s">
        <v>532</v>
      </c>
      <c r="P1" s="105" t="s">
        <v>258</v>
      </c>
      <c r="Q1" s="104" t="s">
        <v>442</v>
      </c>
      <c r="R1" s="104" t="s">
        <v>533</v>
      </c>
      <c r="S1" s="104" t="s">
        <v>105</v>
      </c>
      <c r="T1" s="104" t="s">
        <v>106</v>
      </c>
      <c r="U1" s="592" t="s">
        <v>534</v>
      </c>
      <c r="V1" s="593" t="s">
        <v>535</v>
      </c>
      <c r="W1" s="594" t="s">
        <v>536</v>
      </c>
      <c r="X1" s="595" t="s">
        <v>537</v>
      </c>
      <c r="Y1" s="596" t="s">
        <v>538</v>
      </c>
      <c r="Z1" s="597" t="s">
        <v>539</v>
      </c>
      <c r="AA1" s="597" t="s">
        <v>540</v>
      </c>
      <c r="AB1" s="598" t="s">
        <v>541</v>
      </c>
      <c r="AC1" s="598" t="s">
        <v>542</v>
      </c>
      <c r="AD1" s="598" t="s">
        <v>543</v>
      </c>
      <c r="AE1" s="598" t="s">
        <v>544</v>
      </c>
      <c r="AF1" s="598" t="s">
        <v>545</v>
      </c>
      <c r="AG1" s="598" t="s">
        <v>546</v>
      </c>
      <c r="AH1" s="598" t="s">
        <v>547</v>
      </c>
      <c r="AI1" s="598" t="s">
        <v>548</v>
      </c>
      <c r="AJ1" s="598" t="s">
        <v>549</v>
      </c>
      <c r="AK1" s="598" t="s">
        <v>550</v>
      </c>
      <c r="AL1" s="598" t="s">
        <v>551</v>
      </c>
      <c r="AM1" s="598" t="s">
        <v>552</v>
      </c>
      <c r="AN1" s="598" t="s">
        <v>1157</v>
      </c>
      <c r="AO1" s="598" t="s">
        <v>1158</v>
      </c>
      <c r="AP1" s="598" t="s">
        <v>1159</v>
      </c>
      <c r="AQ1" s="598" t="s">
        <v>1160</v>
      </c>
      <c r="AR1" s="598" t="s">
        <v>1161</v>
      </c>
      <c r="AS1" s="598" t="s">
        <v>1162</v>
      </c>
      <c r="AT1" s="598" t="s">
        <v>1163</v>
      </c>
      <c r="AU1" s="598" t="s">
        <v>1164</v>
      </c>
      <c r="AV1" s="598" t="s">
        <v>1165</v>
      </c>
    </row>
    <row r="2" spans="1:48" ht="204" customHeight="1" x14ac:dyDescent="0.2">
      <c r="A2" s="120" t="s">
        <v>139</v>
      </c>
      <c r="B2" s="121" t="s">
        <v>145</v>
      </c>
      <c r="C2" s="122" t="s">
        <v>141</v>
      </c>
      <c r="D2" s="123" t="s">
        <v>134</v>
      </c>
      <c r="E2" s="124" t="s">
        <v>133</v>
      </c>
      <c r="F2" s="125" t="s">
        <v>130</v>
      </c>
      <c r="G2" s="126" t="s">
        <v>122</v>
      </c>
      <c r="H2" s="127" t="s">
        <v>0</v>
      </c>
      <c r="I2" s="128" t="s">
        <v>112</v>
      </c>
      <c r="J2" s="129" t="s">
        <v>2</v>
      </c>
      <c r="K2" s="130" t="s">
        <v>1</v>
      </c>
      <c r="L2" s="131" t="s">
        <v>179</v>
      </c>
      <c r="M2" s="132">
        <v>2</v>
      </c>
      <c r="N2" s="133" t="s">
        <v>208</v>
      </c>
      <c r="O2" s="599">
        <f>Tabla1[[#This Row],[Avance Acumulado númerico o Porcentaje de la Actividad]]/Tabla1[[#This Row],[Meta 2020
(Actividad ó Meta anual)]]</f>
        <v>0.5</v>
      </c>
      <c r="P2" s="134">
        <v>0.1</v>
      </c>
      <c r="Q2" s="133" t="s">
        <v>259</v>
      </c>
      <c r="R2" s="136">
        <v>231448571</v>
      </c>
      <c r="S2" s="137" t="s">
        <v>55</v>
      </c>
      <c r="T2" s="600" t="s">
        <v>147</v>
      </c>
      <c r="U2" s="601">
        <f>Tabla1[[#This Row],[Avance Mes Enero]]+Tabla1[[#This Row],[Avance Mes Febrero]]+AC2+AF2+AI2+AL2+AO2</f>
        <v>1</v>
      </c>
      <c r="V2" s="602"/>
      <c r="W2" s="603">
        <v>0</v>
      </c>
      <c r="X2" s="604"/>
      <c r="Y2" s="605" t="s">
        <v>553</v>
      </c>
      <c r="Z2" s="606">
        <v>0</v>
      </c>
      <c r="AA2" s="41" t="s">
        <v>554</v>
      </c>
      <c r="AB2" s="607" t="s">
        <v>555</v>
      </c>
      <c r="AC2" s="608">
        <v>0</v>
      </c>
      <c r="AD2" s="609" t="s">
        <v>556</v>
      </c>
      <c r="AE2" s="610" t="s">
        <v>557</v>
      </c>
      <c r="AF2" s="608">
        <v>0</v>
      </c>
      <c r="AG2" s="611" t="s">
        <v>558</v>
      </c>
      <c r="AH2" s="610" t="s">
        <v>559</v>
      </c>
      <c r="AI2" s="608">
        <v>0</v>
      </c>
      <c r="AJ2" s="611" t="s">
        <v>560</v>
      </c>
      <c r="AK2" s="610" t="s">
        <v>561</v>
      </c>
      <c r="AL2" s="608">
        <v>0</v>
      </c>
      <c r="AM2" s="611" t="s">
        <v>560</v>
      </c>
      <c r="AN2" s="610" t="s">
        <v>1166</v>
      </c>
      <c r="AO2" s="608">
        <v>1</v>
      </c>
      <c r="AP2" s="611" t="s">
        <v>1167</v>
      </c>
      <c r="AQ2" s="610" t="s">
        <v>1168</v>
      </c>
      <c r="AR2" s="608">
        <v>0</v>
      </c>
      <c r="AS2" s="611" t="s">
        <v>560</v>
      </c>
      <c r="AT2" s="610" t="s">
        <v>1169</v>
      </c>
      <c r="AU2" s="608">
        <v>0</v>
      </c>
      <c r="AV2" s="611" t="s">
        <v>560</v>
      </c>
    </row>
    <row r="3" spans="1:48" ht="204" customHeight="1" x14ac:dyDescent="0.2">
      <c r="A3" s="141" t="s">
        <v>139</v>
      </c>
      <c r="B3" s="27" t="s">
        <v>145</v>
      </c>
      <c r="C3" s="39" t="s">
        <v>141</v>
      </c>
      <c r="D3" s="31" t="s">
        <v>134</v>
      </c>
      <c r="E3" s="32" t="s">
        <v>133</v>
      </c>
      <c r="F3" s="37" t="s">
        <v>130</v>
      </c>
      <c r="G3" s="45" t="s">
        <v>122</v>
      </c>
      <c r="H3" s="11" t="s">
        <v>0</v>
      </c>
      <c r="I3" s="26" t="s">
        <v>112</v>
      </c>
      <c r="J3" s="21" t="s">
        <v>2</v>
      </c>
      <c r="K3" s="1" t="s">
        <v>1</v>
      </c>
      <c r="L3" s="43" t="s">
        <v>179</v>
      </c>
      <c r="M3" s="55">
        <v>2</v>
      </c>
      <c r="N3" s="8" t="s">
        <v>207</v>
      </c>
      <c r="O3" s="599">
        <f>Tabla1[[#This Row],[Avance Acumulado númerico o Porcentaje de la Actividad]]/Tabla1[[#This Row],[Meta 2020
(Actividad ó Meta anual)]]</f>
        <v>0.5</v>
      </c>
      <c r="P3" s="51">
        <v>0.1</v>
      </c>
      <c r="Q3" s="8" t="s">
        <v>277</v>
      </c>
      <c r="R3" s="46"/>
      <c r="S3" s="5" t="s">
        <v>55</v>
      </c>
      <c r="T3" s="612" t="s">
        <v>147</v>
      </c>
      <c r="U3" s="601">
        <f>Tabla1[[#This Row],[Avance Mes Enero]]+Tabla1[[#This Row],[Avance Mes Febrero]]+AC3+AF3+AI3+AL3+AO3</f>
        <v>1</v>
      </c>
      <c r="V3" s="613"/>
      <c r="W3" s="614">
        <v>0</v>
      </c>
      <c r="X3" s="612"/>
      <c r="Y3" s="605" t="s">
        <v>562</v>
      </c>
      <c r="Z3" s="606">
        <v>0</v>
      </c>
      <c r="AA3" s="41"/>
      <c r="AB3" s="607" t="s">
        <v>563</v>
      </c>
      <c r="AC3" s="608">
        <v>0</v>
      </c>
      <c r="AD3" s="615"/>
      <c r="AE3" s="610" t="s">
        <v>564</v>
      </c>
      <c r="AF3" s="608">
        <v>0</v>
      </c>
      <c r="AG3" s="611" t="s">
        <v>558</v>
      </c>
      <c r="AH3" s="610" t="s">
        <v>565</v>
      </c>
      <c r="AI3" s="608">
        <v>0</v>
      </c>
      <c r="AJ3" s="611" t="s">
        <v>560</v>
      </c>
      <c r="AK3" s="610" t="s">
        <v>566</v>
      </c>
      <c r="AL3" s="608">
        <v>0</v>
      </c>
      <c r="AM3" s="611" t="s">
        <v>560</v>
      </c>
      <c r="AN3" s="610" t="s">
        <v>1166</v>
      </c>
      <c r="AO3" s="608">
        <v>1</v>
      </c>
      <c r="AP3" s="611" t="s">
        <v>1167</v>
      </c>
      <c r="AQ3" s="610" t="s">
        <v>1170</v>
      </c>
      <c r="AR3" s="608">
        <v>0</v>
      </c>
      <c r="AS3" s="611" t="s">
        <v>560</v>
      </c>
      <c r="AT3" s="610" t="s">
        <v>1171</v>
      </c>
      <c r="AU3" s="608">
        <v>0</v>
      </c>
      <c r="AV3" s="611" t="s">
        <v>560</v>
      </c>
    </row>
    <row r="4" spans="1:48" ht="225" x14ac:dyDescent="0.2">
      <c r="A4" s="141" t="s">
        <v>139</v>
      </c>
      <c r="B4" s="27" t="s">
        <v>145</v>
      </c>
      <c r="C4" s="39" t="s">
        <v>141</v>
      </c>
      <c r="D4" s="31" t="s">
        <v>134</v>
      </c>
      <c r="E4" s="32" t="s">
        <v>133</v>
      </c>
      <c r="F4" s="37" t="s">
        <v>130</v>
      </c>
      <c r="G4" s="45" t="s">
        <v>122</v>
      </c>
      <c r="H4" s="11" t="s">
        <v>0</v>
      </c>
      <c r="I4" s="26" t="s">
        <v>112</v>
      </c>
      <c r="J4" s="21" t="s">
        <v>2</v>
      </c>
      <c r="K4" s="1" t="s">
        <v>1</v>
      </c>
      <c r="L4" s="43" t="s">
        <v>179</v>
      </c>
      <c r="M4" s="55">
        <v>3</v>
      </c>
      <c r="N4" s="8" t="s">
        <v>567</v>
      </c>
      <c r="O4" s="599">
        <f>Tabla1[[#This Row],[Avance Acumulado númerico o Porcentaje de la Actividad]]/Tabla1[[#This Row],[Meta 2020
(Actividad ó Meta anual)]]</f>
        <v>0.66666666666666663</v>
      </c>
      <c r="P4" s="51">
        <v>0.1</v>
      </c>
      <c r="Q4" s="27" t="s">
        <v>279</v>
      </c>
      <c r="R4" s="46"/>
      <c r="S4" s="5" t="s">
        <v>55</v>
      </c>
      <c r="T4" s="612" t="s">
        <v>149</v>
      </c>
      <c r="U4" s="601">
        <f>Tabla1[[#This Row],[Avance Mes Enero]]+Tabla1[[#This Row],[Avance Mes Febrero]]+AU4</f>
        <v>2</v>
      </c>
      <c r="V4" s="613"/>
      <c r="W4" s="614"/>
      <c r="X4" s="612"/>
      <c r="Y4" s="605" t="s">
        <v>568</v>
      </c>
      <c r="Z4" s="606">
        <v>0</v>
      </c>
      <c r="AA4" s="41"/>
      <c r="AB4" s="607" t="s">
        <v>569</v>
      </c>
      <c r="AC4" s="608">
        <v>0</v>
      </c>
      <c r="AD4" s="615"/>
      <c r="AE4" s="610" t="s">
        <v>570</v>
      </c>
      <c r="AF4" s="608">
        <v>0</v>
      </c>
      <c r="AG4" s="611" t="s">
        <v>558</v>
      </c>
      <c r="AH4" s="610" t="s">
        <v>571</v>
      </c>
      <c r="AI4" s="608">
        <v>0</v>
      </c>
      <c r="AJ4" s="611" t="s">
        <v>560</v>
      </c>
      <c r="AK4" s="610" t="s">
        <v>572</v>
      </c>
      <c r="AL4" s="608">
        <v>0</v>
      </c>
      <c r="AM4" s="611" t="s">
        <v>560</v>
      </c>
      <c r="AN4" s="610" t="s">
        <v>1172</v>
      </c>
      <c r="AO4" s="608">
        <v>0</v>
      </c>
      <c r="AP4" s="611" t="s">
        <v>560</v>
      </c>
      <c r="AQ4" s="610" t="s">
        <v>1173</v>
      </c>
      <c r="AR4" s="608">
        <v>0</v>
      </c>
      <c r="AS4" s="611" t="s">
        <v>560</v>
      </c>
      <c r="AT4" s="610" t="s">
        <v>1174</v>
      </c>
      <c r="AU4" s="608">
        <v>2</v>
      </c>
      <c r="AV4" s="742" t="s">
        <v>1175</v>
      </c>
    </row>
    <row r="5" spans="1:48" ht="180" x14ac:dyDescent="0.2">
      <c r="A5" s="141" t="s">
        <v>139</v>
      </c>
      <c r="B5" s="27" t="s">
        <v>145</v>
      </c>
      <c r="C5" s="39" t="s">
        <v>141</v>
      </c>
      <c r="D5" s="31" t="s">
        <v>134</v>
      </c>
      <c r="E5" s="32" t="s">
        <v>133</v>
      </c>
      <c r="F5" s="37" t="s">
        <v>130</v>
      </c>
      <c r="G5" s="45" t="s">
        <v>122</v>
      </c>
      <c r="H5" s="11" t="s">
        <v>0</v>
      </c>
      <c r="I5" s="26" t="s">
        <v>112</v>
      </c>
      <c r="J5" s="21" t="s">
        <v>2</v>
      </c>
      <c r="K5" s="16" t="s">
        <v>1</v>
      </c>
      <c r="L5" s="43" t="s">
        <v>179</v>
      </c>
      <c r="M5" s="55">
        <v>26</v>
      </c>
      <c r="N5" s="8" t="s">
        <v>1176</v>
      </c>
      <c r="O5" s="599">
        <f>Tabla1[[#This Row],[Avance Acumulado númerico o Porcentaje de la Actividad]]/Tabla1[[#This Row],[Meta 2020
(Actividad ó Meta anual)]]</f>
        <v>0.96153846153846156</v>
      </c>
      <c r="P5" s="51">
        <v>0.1</v>
      </c>
      <c r="Q5" s="27" t="s">
        <v>285</v>
      </c>
      <c r="R5" s="46"/>
      <c r="S5" s="5" t="s">
        <v>200</v>
      </c>
      <c r="T5" s="612" t="s">
        <v>149</v>
      </c>
      <c r="U5" s="601">
        <f>Tabla1[[#This Row],[Avance Mes Enero]]+Tabla1[[#This Row],[Avance Mes Febrero]]+AU5</f>
        <v>25</v>
      </c>
      <c r="V5" s="613"/>
      <c r="W5" s="614"/>
      <c r="X5" s="612"/>
      <c r="Y5" s="605" t="s">
        <v>573</v>
      </c>
      <c r="Z5" s="606">
        <v>0</v>
      </c>
      <c r="AA5" s="41"/>
      <c r="AB5" s="607" t="s">
        <v>574</v>
      </c>
      <c r="AC5" s="608">
        <v>0</v>
      </c>
      <c r="AD5" s="615" t="s">
        <v>558</v>
      </c>
      <c r="AE5" s="610" t="s">
        <v>575</v>
      </c>
      <c r="AF5" s="608">
        <v>0</v>
      </c>
      <c r="AG5" s="611" t="s">
        <v>558</v>
      </c>
      <c r="AH5" s="610" t="s">
        <v>576</v>
      </c>
      <c r="AI5" s="608">
        <v>0</v>
      </c>
      <c r="AJ5" s="611" t="s">
        <v>560</v>
      </c>
      <c r="AK5" s="610" t="s">
        <v>577</v>
      </c>
      <c r="AL5" s="608">
        <v>0</v>
      </c>
      <c r="AM5" s="611" t="s">
        <v>560</v>
      </c>
      <c r="AN5" s="610" t="s">
        <v>1177</v>
      </c>
      <c r="AO5" s="608">
        <v>0</v>
      </c>
      <c r="AP5" s="611" t="s">
        <v>560</v>
      </c>
      <c r="AQ5" s="716" t="s">
        <v>1178</v>
      </c>
      <c r="AR5" s="608">
        <v>0</v>
      </c>
      <c r="AS5" s="616" t="s">
        <v>1179</v>
      </c>
      <c r="AT5" s="716" t="s">
        <v>1180</v>
      </c>
      <c r="AU5" s="608">
        <v>25</v>
      </c>
      <c r="AV5" s="616" t="s">
        <v>1181</v>
      </c>
    </row>
    <row r="6" spans="1:48" ht="180" x14ac:dyDescent="0.2">
      <c r="A6" s="141" t="s">
        <v>139</v>
      </c>
      <c r="B6" s="27" t="s">
        <v>145</v>
      </c>
      <c r="C6" s="39" t="s">
        <v>141</v>
      </c>
      <c r="D6" s="31" t="s">
        <v>134</v>
      </c>
      <c r="E6" s="32" t="s">
        <v>133</v>
      </c>
      <c r="F6" s="37" t="s">
        <v>130</v>
      </c>
      <c r="G6" s="45" t="s">
        <v>122</v>
      </c>
      <c r="H6" s="11" t="s">
        <v>0</v>
      </c>
      <c r="I6" s="26" t="s">
        <v>112</v>
      </c>
      <c r="J6" s="21" t="s">
        <v>2</v>
      </c>
      <c r="K6" s="1" t="s">
        <v>1</v>
      </c>
      <c r="L6" s="43" t="s">
        <v>179</v>
      </c>
      <c r="M6" s="55">
        <v>1</v>
      </c>
      <c r="N6" s="8" t="s">
        <v>1182</v>
      </c>
      <c r="O6" s="599">
        <f>Tabla1[[#This Row],[Avance Acumulado númerico o Porcentaje de la Actividad]]/Tabla1[[#This Row],[Meta 2020
(Actividad ó Meta anual)]]</f>
        <v>1</v>
      </c>
      <c r="P6" s="51">
        <v>0.1</v>
      </c>
      <c r="Q6" s="27" t="s">
        <v>1183</v>
      </c>
      <c r="R6" s="46"/>
      <c r="S6" s="5" t="s">
        <v>361</v>
      </c>
      <c r="T6" s="612" t="s">
        <v>147</v>
      </c>
      <c r="U6" s="601">
        <f>Tabla1[[#This Row],[Avance Mes Enero]]+Tabla1[[#This Row],[Avance Mes Febrero]]+AU6</f>
        <v>1</v>
      </c>
      <c r="V6" s="613"/>
      <c r="W6" s="614"/>
      <c r="X6" s="612"/>
      <c r="Y6" s="605" t="s">
        <v>573</v>
      </c>
      <c r="Z6" s="606">
        <v>0</v>
      </c>
      <c r="AA6" s="41"/>
      <c r="AB6" s="616" t="s">
        <v>578</v>
      </c>
      <c r="AC6" s="608">
        <v>0</v>
      </c>
      <c r="AD6" s="615" t="s">
        <v>558</v>
      </c>
      <c r="AE6" s="610" t="s">
        <v>579</v>
      </c>
      <c r="AF6" s="608">
        <v>0</v>
      </c>
      <c r="AG6" s="611" t="s">
        <v>558</v>
      </c>
      <c r="AH6" s="610" t="s">
        <v>558</v>
      </c>
      <c r="AI6" s="608">
        <v>0</v>
      </c>
      <c r="AJ6" s="611" t="s">
        <v>560</v>
      </c>
      <c r="AK6" s="610" t="s">
        <v>580</v>
      </c>
      <c r="AL6" s="608">
        <v>0</v>
      </c>
      <c r="AM6" s="611" t="s">
        <v>560</v>
      </c>
      <c r="AN6" s="610" t="s">
        <v>1184</v>
      </c>
      <c r="AO6" s="608">
        <v>0</v>
      </c>
      <c r="AP6" s="611" t="s">
        <v>560</v>
      </c>
      <c r="AQ6" s="610" t="s">
        <v>1185</v>
      </c>
      <c r="AR6" s="608">
        <v>0</v>
      </c>
      <c r="AS6" s="616" t="s">
        <v>1186</v>
      </c>
      <c r="AT6" s="610" t="s">
        <v>1187</v>
      </c>
      <c r="AU6" s="608">
        <v>1</v>
      </c>
      <c r="AV6" s="611" t="s">
        <v>1188</v>
      </c>
    </row>
    <row r="7" spans="1:48" ht="180" x14ac:dyDescent="0.2">
      <c r="A7" s="141" t="s">
        <v>139</v>
      </c>
      <c r="B7" s="27" t="s">
        <v>145</v>
      </c>
      <c r="C7" s="39" t="s">
        <v>141</v>
      </c>
      <c r="D7" s="31" t="s">
        <v>134</v>
      </c>
      <c r="E7" s="32" t="s">
        <v>133</v>
      </c>
      <c r="F7" s="37" t="s">
        <v>130</v>
      </c>
      <c r="G7" s="45" t="s">
        <v>122</v>
      </c>
      <c r="H7" s="11" t="s">
        <v>0</v>
      </c>
      <c r="I7" s="26" t="s">
        <v>112</v>
      </c>
      <c r="J7" s="21" t="s">
        <v>2</v>
      </c>
      <c r="K7" s="1" t="s">
        <v>1</v>
      </c>
      <c r="L7" s="43" t="s">
        <v>179</v>
      </c>
      <c r="M7" s="55">
        <v>7</v>
      </c>
      <c r="N7" s="8" t="s">
        <v>581</v>
      </c>
      <c r="O7" s="599">
        <f>Tabla1[[#This Row],[Avance Acumulado númerico o Porcentaje de la Actividad]]/Tabla1[[#This Row],[Meta 2020
(Actividad ó Meta anual)]]</f>
        <v>1</v>
      </c>
      <c r="P7" s="51">
        <v>0.05</v>
      </c>
      <c r="Q7" s="27" t="s">
        <v>287</v>
      </c>
      <c r="R7" s="46"/>
      <c r="S7" s="5" t="s">
        <v>55</v>
      </c>
      <c r="T7" s="612" t="s">
        <v>78</v>
      </c>
      <c r="U7" s="601">
        <f>Tabla1[[#This Row],[Avance Mes Enero]]+Tabla1[[#This Row],[Avance Mes Febrero]]+AC7+AF7</f>
        <v>7</v>
      </c>
      <c r="V7" s="613"/>
      <c r="W7" s="614"/>
      <c r="X7" s="612"/>
      <c r="Y7" s="605" t="s">
        <v>582</v>
      </c>
      <c r="Z7" s="606">
        <v>0</v>
      </c>
      <c r="AA7" s="41"/>
      <c r="AB7" s="610" t="s">
        <v>583</v>
      </c>
      <c r="AC7" s="608">
        <v>0</v>
      </c>
      <c r="AD7" s="617" t="s">
        <v>584</v>
      </c>
      <c r="AE7" s="610" t="s">
        <v>585</v>
      </c>
      <c r="AF7" s="608">
        <v>7</v>
      </c>
      <c r="AG7" s="611" t="s">
        <v>586</v>
      </c>
      <c r="AH7" s="610" t="s">
        <v>587</v>
      </c>
      <c r="AI7" s="608">
        <v>0</v>
      </c>
      <c r="AJ7" s="611" t="s">
        <v>560</v>
      </c>
      <c r="AK7" s="610" t="s">
        <v>587</v>
      </c>
      <c r="AL7" s="608">
        <v>0</v>
      </c>
      <c r="AM7" s="611"/>
      <c r="AN7" s="610" t="s">
        <v>587</v>
      </c>
      <c r="AO7" s="608">
        <v>0</v>
      </c>
      <c r="AP7" s="611"/>
      <c r="AQ7" s="610" t="s">
        <v>587</v>
      </c>
      <c r="AR7" s="608">
        <v>0</v>
      </c>
      <c r="AS7" s="611" t="s">
        <v>560</v>
      </c>
      <c r="AT7" s="610" t="s">
        <v>587</v>
      </c>
      <c r="AU7" s="608">
        <v>0</v>
      </c>
      <c r="AV7" s="611" t="s">
        <v>560</v>
      </c>
    </row>
    <row r="8" spans="1:48" ht="180" x14ac:dyDescent="0.2">
      <c r="A8" s="141" t="s">
        <v>139</v>
      </c>
      <c r="B8" s="27" t="s">
        <v>145</v>
      </c>
      <c r="C8" s="39" t="s">
        <v>141</v>
      </c>
      <c r="D8" s="31" t="s">
        <v>134</v>
      </c>
      <c r="E8" s="32" t="s">
        <v>133</v>
      </c>
      <c r="F8" s="37" t="s">
        <v>130</v>
      </c>
      <c r="G8" s="45" t="s">
        <v>122</v>
      </c>
      <c r="H8" s="11" t="s">
        <v>0</v>
      </c>
      <c r="I8" s="26" t="s">
        <v>112</v>
      </c>
      <c r="J8" s="21" t="s">
        <v>2</v>
      </c>
      <c r="K8" s="16" t="s">
        <v>1</v>
      </c>
      <c r="L8" s="43" t="s">
        <v>179</v>
      </c>
      <c r="M8" s="55">
        <v>7</v>
      </c>
      <c r="N8" s="8" t="s">
        <v>588</v>
      </c>
      <c r="O8" s="599">
        <f>Tabla1[[#This Row],[Avance Acumulado númerico o Porcentaje de la Actividad]]/Tabla1[[#This Row],[Meta 2020
(Actividad ó Meta anual)]]</f>
        <v>1</v>
      </c>
      <c r="P8" s="51">
        <v>0.05</v>
      </c>
      <c r="Q8" s="27" t="s">
        <v>589</v>
      </c>
      <c r="R8" s="46"/>
      <c r="S8" s="5" t="s">
        <v>152</v>
      </c>
      <c r="T8" s="612" t="s">
        <v>147</v>
      </c>
      <c r="U8" s="601">
        <f>Tabla1[[#This Row],[Avance Mes Enero]]+Tabla1[[#This Row],[Avance Mes Febrero]]+AC8+AF8+AI8+AL8+AO8</f>
        <v>7</v>
      </c>
      <c r="V8" s="613"/>
      <c r="W8" s="614"/>
      <c r="X8" s="612"/>
      <c r="Y8" s="605" t="s">
        <v>590</v>
      </c>
      <c r="Z8" s="606">
        <v>0</v>
      </c>
      <c r="AA8" s="41"/>
      <c r="AB8" s="618" t="s">
        <v>558</v>
      </c>
      <c r="AC8" s="608">
        <v>0</v>
      </c>
      <c r="AD8" s="615" t="s">
        <v>558</v>
      </c>
      <c r="AE8" s="610" t="s">
        <v>591</v>
      </c>
      <c r="AF8" s="608">
        <v>0</v>
      </c>
      <c r="AG8" s="611" t="s">
        <v>558</v>
      </c>
      <c r="AH8" s="610" t="s">
        <v>592</v>
      </c>
      <c r="AI8" s="608">
        <v>0</v>
      </c>
      <c r="AJ8" s="611" t="s">
        <v>593</v>
      </c>
      <c r="AK8" s="610" t="s">
        <v>594</v>
      </c>
      <c r="AL8" s="608">
        <v>5</v>
      </c>
      <c r="AM8" s="611" t="s">
        <v>595</v>
      </c>
      <c r="AN8" s="610" t="s">
        <v>1189</v>
      </c>
      <c r="AO8" s="608">
        <v>2</v>
      </c>
      <c r="AP8" s="611" t="s">
        <v>1190</v>
      </c>
      <c r="AQ8" s="610" t="s">
        <v>1191</v>
      </c>
      <c r="AR8" s="608">
        <v>0</v>
      </c>
      <c r="AS8" s="611"/>
      <c r="AT8" s="610" t="s">
        <v>1191</v>
      </c>
      <c r="AU8" s="608">
        <v>0</v>
      </c>
      <c r="AV8" s="611"/>
    </row>
    <row r="9" spans="1:48" ht="180" x14ac:dyDescent="0.2">
      <c r="A9" s="141" t="s">
        <v>139</v>
      </c>
      <c r="B9" s="27" t="s">
        <v>145</v>
      </c>
      <c r="C9" s="39" t="s">
        <v>141</v>
      </c>
      <c r="D9" s="31" t="s">
        <v>134</v>
      </c>
      <c r="E9" s="32" t="s">
        <v>133</v>
      </c>
      <c r="F9" s="37" t="s">
        <v>130</v>
      </c>
      <c r="G9" s="45" t="s">
        <v>122</v>
      </c>
      <c r="H9" s="11" t="s">
        <v>0</v>
      </c>
      <c r="I9" s="26" t="s">
        <v>112</v>
      </c>
      <c r="J9" s="21" t="s">
        <v>2</v>
      </c>
      <c r="K9" s="1" t="s">
        <v>1</v>
      </c>
      <c r="L9" s="43" t="s">
        <v>179</v>
      </c>
      <c r="M9" s="55">
        <v>20</v>
      </c>
      <c r="N9" s="8" t="s">
        <v>339</v>
      </c>
      <c r="O9" s="599">
        <f>Tabla1[[#This Row],[Avance Acumulado númerico o Porcentaje de la Actividad]]/Tabla1[[#This Row],[Meta 2020
(Actividad ó Meta anual)]]</f>
        <v>1</v>
      </c>
      <c r="P9" s="51">
        <v>0.15</v>
      </c>
      <c r="Q9" s="27" t="s">
        <v>291</v>
      </c>
      <c r="R9" s="46"/>
      <c r="S9" s="3" t="s">
        <v>72</v>
      </c>
      <c r="T9" s="612" t="s">
        <v>152</v>
      </c>
      <c r="U9" s="601">
        <f>Tabla1[[#This Row],[Avance Mes Enero]]+Tabla1[[#This Row],[Avance Mes Febrero]]+AC9+AF9+AI9+AL9+AO9+AR9+AU9</f>
        <v>20</v>
      </c>
      <c r="V9" s="613"/>
      <c r="W9" s="614"/>
      <c r="X9" s="612"/>
      <c r="Y9" s="605" t="s">
        <v>596</v>
      </c>
      <c r="Z9" s="606">
        <v>0</v>
      </c>
      <c r="AA9" s="41"/>
      <c r="AB9" s="610" t="s">
        <v>597</v>
      </c>
      <c r="AC9" s="608">
        <v>0</v>
      </c>
      <c r="AD9" s="619" t="s">
        <v>598</v>
      </c>
      <c r="AE9" s="610" t="s">
        <v>599</v>
      </c>
      <c r="AF9" s="608">
        <v>0</v>
      </c>
      <c r="AG9" s="611" t="s">
        <v>558</v>
      </c>
      <c r="AH9" s="610" t="s">
        <v>600</v>
      </c>
      <c r="AI9" s="608">
        <v>2</v>
      </c>
      <c r="AJ9" s="611" t="s">
        <v>601</v>
      </c>
      <c r="AK9" s="610" t="s">
        <v>602</v>
      </c>
      <c r="AL9" s="608">
        <v>2</v>
      </c>
      <c r="AM9" s="611" t="s">
        <v>603</v>
      </c>
      <c r="AN9" s="610" t="s">
        <v>1192</v>
      </c>
      <c r="AO9" s="608">
        <v>4</v>
      </c>
      <c r="AP9" s="616" t="s">
        <v>1193</v>
      </c>
      <c r="AQ9" s="610" t="s">
        <v>1194</v>
      </c>
      <c r="AR9" s="608">
        <v>2</v>
      </c>
      <c r="AS9" s="616" t="s">
        <v>1195</v>
      </c>
      <c r="AT9" s="610" t="s">
        <v>1196</v>
      </c>
      <c r="AU9" s="608">
        <v>10</v>
      </c>
      <c r="AV9" s="616" t="s">
        <v>1197</v>
      </c>
    </row>
    <row r="10" spans="1:48" ht="180.75" thickBot="1" x14ac:dyDescent="0.25">
      <c r="A10" s="141" t="s">
        <v>139</v>
      </c>
      <c r="B10" s="27" t="s">
        <v>145</v>
      </c>
      <c r="C10" s="39" t="s">
        <v>141</v>
      </c>
      <c r="D10" s="31" t="s">
        <v>134</v>
      </c>
      <c r="E10" s="32" t="s">
        <v>133</v>
      </c>
      <c r="F10" s="37" t="s">
        <v>130</v>
      </c>
      <c r="G10" s="45" t="s">
        <v>122</v>
      </c>
      <c r="H10" s="11" t="s">
        <v>0</v>
      </c>
      <c r="I10" s="26" t="s">
        <v>112</v>
      </c>
      <c r="J10" s="21" t="s">
        <v>2</v>
      </c>
      <c r="K10" s="1" t="s">
        <v>1</v>
      </c>
      <c r="L10" s="620">
        <v>96</v>
      </c>
      <c r="M10" s="155">
        <v>20</v>
      </c>
      <c r="N10" s="8" t="s">
        <v>604</v>
      </c>
      <c r="O10" s="599">
        <f>Tabla1[[#This Row],[Avance Acumulado númerico o Porcentaje de la Actividad]]/Tabla1[[#This Row],[Meta 2020
(Actividad ó Meta anual)]]</f>
        <v>0.15</v>
      </c>
      <c r="P10" s="621">
        <v>0.25</v>
      </c>
      <c r="Q10" s="27" t="s">
        <v>605</v>
      </c>
      <c r="R10" s="46"/>
      <c r="S10" s="5" t="s">
        <v>152</v>
      </c>
      <c r="T10" s="612" t="s">
        <v>147</v>
      </c>
      <c r="U10" s="601">
        <f>Tabla1[[#This Row],[Avance Mes Enero]]+Tabla1[[#This Row],[Avance Mes Febrero]]+AC10+AF10+AI10+AL10</f>
        <v>3</v>
      </c>
      <c r="V10" s="613" t="s">
        <v>606</v>
      </c>
      <c r="W10" s="614"/>
      <c r="X10" s="612"/>
      <c r="Y10" s="605" t="s">
        <v>607</v>
      </c>
      <c r="Z10" s="606">
        <v>0</v>
      </c>
      <c r="AA10" s="41"/>
      <c r="AB10" s="607" t="s">
        <v>558</v>
      </c>
      <c r="AC10" s="608">
        <v>0</v>
      </c>
      <c r="AD10" s="615" t="s">
        <v>558</v>
      </c>
      <c r="AE10" s="610" t="s">
        <v>608</v>
      </c>
      <c r="AF10" s="608">
        <v>0</v>
      </c>
      <c r="AG10" s="611" t="s">
        <v>558</v>
      </c>
      <c r="AH10" s="610" t="s">
        <v>609</v>
      </c>
      <c r="AI10" s="608">
        <v>1</v>
      </c>
      <c r="AJ10" s="616" t="s">
        <v>610</v>
      </c>
      <c r="AK10" s="610" t="s">
        <v>611</v>
      </c>
      <c r="AL10" s="608">
        <v>2</v>
      </c>
      <c r="AM10" s="616" t="s">
        <v>603</v>
      </c>
      <c r="AN10" s="610" t="s">
        <v>1198</v>
      </c>
      <c r="AO10" s="608">
        <v>0</v>
      </c>
      <c r="AP10" s="616" t="s">
        <v>1199</v>
      </c>
      <c r="AQ10" s="610" t="s">
        <v>1200</v>
      </c>
      <c r="AR10" s="608">
        <v>0</v>
      </c>
      <c r="AS10" s="616" t="s">
        <v>1201</v>
      </c>
      <c r="AT10" s="807" t="s">
        <v>1202</v>
      </c>
      <c r="AU10" s="808">
        <v>0</v>
      </c>
      <c r="AV10" s="809" t="s">
        <v>1203</v>
      </c>
    </row>
    <row r="11" spans="1:48" ht="180" x14ac:dyDescent="0.2">
      <c r="A11" s="120" t="s">
        <v>139</v>
      </c>
      <c r="B11" s="121" t="s">
        <v>145</v>
      </c>
      <c r="C11" s="122" t="s">
        <v>141</v>
      </c>
      <c r="D11" s="123" t="s">
        <v>134</v>
      </c>
      <c r="E11" s="124" t="s">
        <v>133</v>
      </c>
      <c r="F11" s="125" t="s">
        <v>130</v>
      </c>
      <c r="G11" s="126" t="s">
        <v>122</v>
      </c>
      <c r="H11" s="127" t="s">
        <v>0</v>
      </c>
      <c r="I11" s="128" t="s">
        <v>112</v>
      </c>
      <c r="J11" s="165" t="s">
        <v>4</v>
      </c>
      <c r="K11" s="166" t="s">
        <v>3</v>
      </c>
      <c r="L11" s="131" t="s">
        <v>179</v>
      </c>
      <c r="M11" s="167">
        <v>1</v>
      </c>
      <c r="N11" s="133" t="s">
        <v>176</v>
      </c>
      <c r="O11" s="622">
        <f>Tabla1[[#This Row],[Avance Acumulado númerico o Porcentaje de la Actividad]]/Tabla1[[#This Row],[Meta 2020
(Actividad ó Meta anual)]]</f>
        <v>0</v>
      </c>
      <c r="P11" s="134">
        <v>0.1</v>
      </c>
      <c r="Q11" s="121" t="s">
        <v>282</v>
      </c>
      <c r="R11" s="623">
        <v>94433278</v>
      </c>
      <c r="S11" s="137" t="s">
        <v>55</v>
      </c>
      <c r="T11" s="600" t="s">
        <v>153</v>
      </c>
      <c r="U11" s="601">
        <f>Tabla1[[#This Row],[Avance Mes Enero]]+Tabla1[[#This Row],[Avance Mes Febrero]]</f>
        <v>0</v>
      </c>
      <c r="V11" s="602"/>
      <c r="W11" s="624"/>
      <c r="X11" s="604"/>
      <c r="Y11" s="605" t="s">
        <v>612</v>
      </c>
      <c r="Z11" s="606">
        <v>0</v>
      </c>
      <c r="AA11" s="625"/>
      <c r="AB11" s="615"/>
      <c r="AC11" s="615"/>
      <c r="AD11" s="615"/>
      <c r="AE11" s="610" t="s">
        <v>613</v>
      </c>
      <c r="AF11" s="608"/>
      <c r="AG11" s="611"/>
      <c r="AH11" s="610" t="s">
        <v>614</v>
      </c>
      <c r="AI11" s="608">
        <v>0</v>
      </c>
      <c r="AJ11" s="611"/>
      <c r="AK11" s="610" t="s">
        <v>615</v>
      </c>
      <c r="AL11" s="608">
        <v>0</v>
      </c>
      <c r="AM11" s="611" t="s">
        <v>560</v>
      </c>
      <c r="AN11" s="610" t="s">
        <v>1204</v>
      </c>
      <c r="AO11" s="608">
        <v>0</v>
      </c>
      <c r="AP11" s="611" t="s">
        <v>560</v>
      </c>
      <c r="AQ11" s="610" t="s">
        <v>1205</v>
      </c>
      <c r="AR11" s="608">
        <v>0</v>
      </c>
      <c r="AS11" s="611" t="s">
        <v>560</v>
      </c>
      <c r="AT11" s="610" t="s">
        <v>1206</v>
      </c>
      <c r="AU11" s="608">
        <v>0</v>
      </c>
      <c r="AV11" s="611" t="s">
        <v>560</v>
      </c>
    </row>
    <row r="12" spans="1:48" ht="180" x14ac:dyDescent="0.2">
      <c r="A12" s="141" t="s">
        <v>139</v>
      </c>
      <c r="B12" s="27" t="s">
        <v>145</v>
      </c>
      <c r="C12" s="39" t="s">
        <v>141</v>
      </c>
      <c r="D12" s="31" t="s">
        <v>134</v>
      </c>
      <c r="E12" s="32" t="s">
        <v>133</v>
      </c>
      <c r="F12" s="37" t="s">
        <v>130</v>
      </c>
      <c r="G12" s="45" t="s">
        <v>122</v>
      </c>
      <c r="H12" s="11" t="s">
        <v>0</v>
      </c>
      <c r="I12" s="26" t="s">
        <v>112</v>
      </c>
      <c r="J12" s="19" t="s">
        <v>4</v>
      </c>
      <c r="K12" s="56" t="s">
        <v>3</v>
      </c>
      <c r="L12" s="43" t="s">
        <v>179</v>
      </c>
      <c r="M12" s="87">
        <v>1</v>
      </c>
      <c r="N12" s="8" t="s">
        <v>202</v>
      </c>
      <c r="O12" s="626">
        <f>Tabla1[[#This Row],[Avance Acumulado númerico o Porcentaje de la Actividad]]/Tabla1[[#This Row],[Meta 2020
(Actividad ó Meta anual)]]</f>
        <v>1</v>
      </c>
      <c r="P12" s="51">
        <v>0.15</v>
      </c>
      <c r="Q12" s="8" t="s">
        <v>283</v>
      </c>
      <c r="R12" s="46"/>
      <c r="S12" s="5" t="s">
        <v>72</v>
      </c>
      <c r="T12" s="612" t="s">
        <v>149</v>
      </c>
      <c r="U12" s="601">
        <f>Tabla1[[#This Row],[Avance Mes Enero]]+Tabla1[[#This Row],[Avance Mes Febrero]]+AC12+AF12+AI12+AL12</f>
        <v>1</v>
      </c>
      <c r="V12" s="613"/>
      <c r="W12" s="614"/>
      <c r="X12" s="612"/>
      <c r="Y12" s="605" t="s">
        <v>616</v>
      </c>
      <c r="Z12" s="606">
        <v>0</v>
      </c>
      <c r="AA12" s="625"/>
      <c r="AB12" s="615"/>
      <c r="AC12" s="615"/>
      <c r="AD12" s="615"/>
      <c r="AE12" s="610" t="s">
        <v>617</v>
      </c>
      <c r="AF12" s="608"/>
      <c r="AG12" s="611"/>
      <c r="AH12" s="610" t="s">
        <v>618</v>
      </c>
      <c r="AI12" s="608"/>
      <c r="AJ12" s="611"/>
      <c r="AK12" s="610" t="s">
        <v>619</v>
      </c>
      <c r="AL12" s="608">
        <v>1</v>
      </c>
      <c r="AM12" s="611" t="s">
        <v>620</v>
      </c>
      <c r="AN12" s="610" t="s">
        <v>1207</v>
      </c>
      <c r="AO12" s="608">
        <v>0</v>
      </c>
      <c r="AP12" s="611" t="s">
        <v>560</v>
      </c>
      <c r="AQ12" s="610" t="s">
        <v>1207</v>
      </c>
      <c r="AR12" s="608">
        <v>0</v>
      </c>
      <c r="AS12" s="611" t="s">
        <v>560</v>
      </c>
      <c r="AT12" s="610" t="s">
        <v>1207</v>
      </c>
      <c r="AU12" s="608">
        <v>0</v>
      </c>
      <c r="AV12" s="611" t="s">
        <v>560</v>
      </c>
    </row>
    <row r="13" spans="1:48" ht="180" x14ac:dyDescent="0.2">
      <c r="A13" s="141" t="s">
        <v>139</v>
      </c>
      <c r="B13" s="27" t="s">
        <v>145</v>
      </c>
      <c r="C13" s="39" t="s">
        <v>141</v>
      </c>
      <c r="D13" s="31" t="s">
        <v>134</v>
      </c>
      <c r="E13" s="32" t="s">
        <v>133</v>
      </c>
      <c r="F13" s="37" t="s">
        <v>130</v>
      </c>
      <c r="G13" s="45" t="s">
        <v>122</v>
      </c>
      <c r="H13" s="11" t="s">
        <v>0</v>
      </c>
      <c r="I13" s="26" t="s">
        <v>112</v>
      </c>
      <c r="J13" s="19" t="s">
        <v>4</v>
      </c>
      <c r="K13" s="56" t="s">
        <v>3</v>
      </c>
      <c r="L13" s="43" t="s">
        <v>179</v>
      </c>
      <c r="M13" s="87">
        <v>0.7</v>
      </c>
      <c r="N13" s="8" t="s">
        <v>342</v>
      </c>
      <c r="O13" s="599">
        <f>Tabla1[[#This Row],[Avance Acumulado númerico o Porcentaje de la Actividad]]/Tabla1[[#This Row],[Meta 2020
(Actividad ó Meta anual)]]</f>
        <v>0</v>
      </c>
      <c r="P13" s="51">
        <v>0.15</v>
      </c>
      <c r="Q13" s="27" t="s">
        <v>343</v>
      </c>
      <c r="R13" s="46"/>
      <c r="S13" s="5" t="s">
        <v>55</v>
      </c>
      <c r="T13" s="612" t="s">
        <v>147</v>
      </c>
      <c r="U13" s="601">
        <f>Tabla1[[#This Row],[Avance Mes Enero]]+Tabla1[[#This Row],[Avance Mes Febrero]]</f>
        <v>0</v>
      </c>
      <c r="V13" s="613"/>
      <c r="W13" s="614"/>
      <c r="X13" s="612"/>
      <c r="Y13" s="605" t="s">
        <v>621</v>
      </c>
      <c r="Z13" s="606">
        <v>0</v>
      </c>
      <c r="AA13" s="625"/>
      <c r="AB13" s="615"/>
      <c r="AC13" s="615"/>
      <c r="AD13" s="615"/>
      <c r="AE13" s="610" t="s">
        <v>622</v>
      </c>
      <c r="AF13" s="608"/>
      <c r="AG13" s="611"/>
      <c r="AH13" s="610" t="s">
        <v>623</v>
      </c>
      <c r="AI13" s="608">
        <v>0</v>
      </c>
      <c r="AJ13" s="611"/>
      <c r="AK13" s="610" t="s">
        <v>624</v>
      </c>
      <c r="AL13" s="608">
        <v>0</v>
      </c>
      <c r="AM13" s="611"/>
      <c r="AN13" s="610" t="s">
        <v>1208</v>
      </c>
      <c r="AO13" s="608">
        <v>0</v>
      </c>
      <c r="AP13" s="611" t="s">
        <v>560</v>
      </c>
      <c r="AQ13" s="610" t="s">
        <v>1209</v>
      </c>
      <c r="AR13" s="608">
        <v>0</v>
      </c>
      <c r="AS13" s="611" t="s">
        <v>560</v>
      </c>
      <c r="AT13" s="610" t="s">
        <v>1210</v>
      </c>
      <c r="AU13" s="608">
        <v>0</v>
      </c>
      <c r="AV13" s="611" t="s">
        <v>560</v>
      </c>
    </row>
    <row r="14" spans="1:48" ht="180" x14ac:dyDescent="0.2">
      <c r="A14" s="141" t="s">
        <v>139</v>
      </c>
      <c r="B14" s="27" t="s">
        <v>145</v>
      </c>
      <c r="C14" s="39" t="s">
        <v>141</v>
      </c>
      <c r="D14" s="31" t="s">
        <v>134</v>
      </c>
      <c r="E14" s="32" t="s">
        <v>133</v>
      </c>
      <c r="F14" s="37" t="s">
        <v>130</v>
      </c>
      <c r="G14" s="45" t="s">
        <v>122</v>
      </c>
      <c r="H14" s="11" t="s">
        <v>0</v>
      </c>
      <c r="I14" s="26" t="s">
        <v>112</v>
      </c>
      <c r="J14" s="19" t="s">
        <v>4</v>
      </c>
      <c r="K14" s="56" t="s">
        <v>3</v>
      </c>
      <c r="L14" s="43" t="s">
        <v>179</v>
      </c>
      <c r="M14" s="87">
        <v>1</v>
      </c>
      <c r="N14" s="8" t="s">
        <v>5</v>
      </c>
      <c r="O14" s="599">
        <f>Tabla1[[#This Row],[Avance Acumulado númerico o Porcentaje de la Actividad]]/Tabla1[[#This Row],[Meta 2020
(Actividad ó Meta anual)]]</f>
        <v>0</v>
      </c>
      <c r="P14" s="51">
        <v>0.15</v>
      </c>
      <c r="Q14" s="27" t="s">
        <v>284</v>
      </c>
      <c r="R14" s="46"/>
      <c r="S14" s="5" t="s">
        <v>55</v>
      </c>
      <c r="T14" s="612" t="s">
        <v>203</v>
      </c>
      <c r="U14" s="601">
        <f>Tabla1[[#This Row],[Avance Mes Enero]]+Tabla1[[#This Row],[Avance Mes Febrero]]</f>
        <v>0</v>
      </c>
      <c r="V14" s="613"/>
      <c r="W14" s="614"/>
      <c r="X14" s="612"/>
      <c r="Y14" s="605" t="s">
        <v>625</v>
      </c>
      <c r="Z14" s="606">
        <v>0</v>
      </c>
      <c r="AA14" s="625"/>
      <c r="AB14" s="615"/>
      <c r="AC14" s="615"/>
      <c r="AD14" s="615"/>
      <c r="AE14" s="610" t="s">
        <v>626</v>
      </c>
      <c r="AF14" s="608"/>
      <c r="AG14" s="611"/>
      <c r="AH14" s="610" t="s">
        <v>627</v>
      </c>
      <c r="AI14" s="608">
        <v>0</v>
      </c>
      <c r="AJ14" s="611"/>
      <c r="AK14" s="610" t="s">
        <v>628</v>
      </c>
      <c r="AL14" s="608">
        <v>0</v>
      </c>
      <c r="AM14" s="611"/>
      <c r="AN14" s="610" t="s">
        <v>1211</v>
      </c>
      <c r="AO14" s="608">
        <v>0</v>
      </c>
      <c r="AP14" s="611" t="s">
        <v>560</v>
      </c>
      <c r="AQ14" s="610" t="s">
        <v>1212</v>
      </c>
      <c r="AR14" s="608">
        <v>0</v>
      </c>
      <c r="AS14" s="611" t="s">
        <v>560</v>
      </c>
      <c r="AT14" s="610" t="s">
        <v>1213</v>
      </c>
      <c r="AU14" s="608">
        <v>0</v>
      </c>
      <c r="AV14" s="611" t="s">
        <v>560</v>
      </c>
    </row>
    <row r="15" spans="1:48" ht="180" x14ac:dyDescent="0.2">
      <c r="A15" s="141" t="s">
        <v>139</v>
      </c>
      <c r="B15" s="27" t="s">
        <v>145</v>
      </c>
      <c r="C15" s="39" t="s">
        <v>141</v>
      </c>
      <c r="D15" s="31" t="s">
        <v>134</v>
      </c>
      <c r="E15" s="32" t="s">
        <v>133</v>
      </c>
      <c r="F15" s="37" t="s">
        <v>130</v>
      </c>
      <c r="G15" s="45" t="s">
        <v>122</v>
      </c>
      <c r="H15" s="11" t="s">
        <v>0</v>
      </c>
      <c r="I15" s="26" t="s">
        <v>112</v>
      </c>
      <c r="J15" s="19" t="s">
        <v>4</v>
      </c>
      <c r="K15" s="56" t="s">
        <v>3</v>
      </c>
      <c r="L15" s="608">
        <v>200</v>
      </c>
      <c r="M15" s="87">
        <v>150</v>
      </c>
      <c r="N15" s="8" t="s">
        <v>629</v>
      </c>
      <c r="O15" s="599">
        <f>Tabla1[[#This Row],[Avance Acumulado númerico o Porcentaje de la Actividad]]/Tabla1[[#This Row],[Meta 2020
(Actividad ó Meta anual)]]</f>
        <v>1.1933333333333334</v>
      </c>
      <c r="P15" s="51">
        <v>0.25</v>
      </c>
      <c r="Q15" s="27" t="s">
        <v>630</v>
      </c>
      <c r="R15" s="46"/>
      <c r="S15" s="5" t="s">
        <v>55</v>
      </c>
      <c r="T15" s="612" t="s">
        <v>147</v>
      </c>
      <c r="U15" s="601">
        <f>Tabla1[[#This Row],[Avance Mes Enero]]+Tabla1[[#This Row],[Avance Mes Febrero]]+AC15+AF15+AI15+AL15+AO15+AR15+AU15</f>
        <v>179</v>
      </c>
      <c r="V15" s="613"/>
      <c r="W15" s="614"/>
      <c r="X15" s="612"/>
      <c r="Y15" s="605" t="s">
        <v>631</v>
      </c>
      <c r="Z15" s="606">
        <v>20</v>
      </c>
      <c r="AA15" s="605" t="s">
        <v>632</v>
      </c>
      <c r="AB15" s="609" t="s">
        <v>633</v>
      </c>
      <c r="AC15" s="608">
        <v>22</v>
      </c>
      <c r="AD15" s="609" t="s">
        <v>634</v>
      </c>
      <c r="AE15" s="610" t="s">
        <v>635</v>
      </c>
      <c r="AF15" s="608">
        <v>5</v>
      </c>
      <c r="AG15" s="611" t="s">
        <v>636</v>
      </c>
      <c r="AH15" s="610" t="s">
        <v>637</v>
      </c>
      <c r="AI15" s="608">
        <v>19</v>
      </c>
      <c r="AJ15" s="611" t="s">
        <v>638</v>
      </c>
      <c r="AK15" s="610" t="s">
        <v>639</v>
      </c>
      <c r="AL15" s="608">
        <v>31</v>
      </c>
      <c r="AM15" s="611" t="s">
        <v>640</v>
      </c>
      <c r="AN15" s="610" t="s">
        <v>1214</v>
      </c>
      <c r="AO15" s="608">
        <v>24</v>
      </c>
      <c r="AP15" s="611" t="s">
        <v>1215</v>
      </c>
      <c r="AQ15" s="610" t="s">
        <v>1216</v>
      </c>
      <c r="AR15" s="608">
        <v>20</v>
      </c>
      <c r="AS15" s="611" t="s">
        <v>1217</v>
      </c>
      <c r="AT15" s="610" t="s">
        <v>1218</v>
      </c>
      <c r="AU15" s="608">
        <v>38</v>
      </c>
      <c r="AV15" s="611" t="s">
        <v>1219</v>
      </c>
    </row>
    <row r="16" spans="1:48" ht="180.75" thickBot="1" x14ac:dyDescent="0.25">
      <c r="A16" s="143" t="s">
        <v>139</v>
      </c>
      <c r="B16" s="144" t="s">
        <v>145</v>
      </c>
      <c r="C16" s="145" t="s">
        <v>141</v>
      </c>
      <c r="D16" s="146" t="s">
        <v>134</v>
      </c>
      <c r="E16" s="147" t="s">
        <v>133</v>
      </c>
      <c r="F16" s="148" t="s">
        <v>130</v>
      </c>
      <c r="G16" s="149" t="s">
        <v>122</v>
      </c>
      <c r="H16" s="150" t="s">
        <v>0</v>
      </c>
      <c r="I16" s="151" t="s">
        <v>112</v>
      </c>
      <c r="J16" s="170" t="s">
        <v>4</v>
      </c>
      <c r="K16" s="171" t="s">
        <v>3</v>
      </c>
      <c r="L16" s="154">
        <v>200</v>
      </c>
      <c r="M16" s="155">
        <v>50</v>
      </c>
      <c r="N16" s="156" t="s">
        <v>641</v>
      </c>
      <c r="O16" s="599">
        <f>Tabla1[[#This Row],[Avance Acumulado númerico o Porcentaje de la Actividad]]/Tabla1[[#This Row],[Meta 2020
(Actividad ó Meta anual)]]</f>
        <v>0.82</v>
      </c>
      <c r="P16" s="197">
        <v>0.2</v>
      </c>
      <c r="Q16" s="144" t="s">
        <v>295</v>
      </c>
      <c r="R16" s="159"/>
      <c r="S16" s="160" t="s">
        <v>55</v>
      </c>
      <c r="T16" s="627" t="s">
        <v>147</v>
      </c>
      <c r="U16" s="601">
        <f>Tabla1[[#This Row],[Avance Mes Enero]]+Tabla1[[#This Row],[Avance Mes Febrero]]+AC16+AF16+AI16+AL16+AO16+AR16+AU16</f>
        <v>41</v>
      </c>
      <c r="V16" s="628"/>
      <c r="W16" s="629"/>
      <c r="X16" s="630"/>
      <c r="Y16" s="618" t="s">
        <v>642</v>
      </c>
      <c r="Z16" s="606">
        <v>4</v>
      </c>
      <c r="AA16" s="625" t="s">
        <v>643</v>
      </c>
      <c r="AB16" s="609" t="s">
        <v>644</v>
      </c>
      <c r="AC16" s="608">
        <v>2</v>
      </c>
      <c r="AD16" s="609" t="s">
        <v>645</v>
      </c>
      <c r="AE16" s="610" t="s">
        <v>646</v>
      </c>
      <c r="AF16" s="608">
        <v>0</v>
      </c>
      <c r="AG16" s="611"/>
      <c r="AH16" s="610" t="s">
        <v>647</v>
      </c>
      <c r="AI16" s="608">
        <v>8</v>
      </c>
      <c r="AJ16" s="611" t="s">
        <v>648</v>
      </c>
      <c r="AK16" s="610" t="s">
        <v>649</v>
      </c>
      <c r="AL16" s="608">
        <v>8</v>
      </c>
      <c r="AM16" s="611" t="s">
        <v>649</v>
      </c>
      <c r="AN16" s="610" t="s">
        <v>1220</v>
      </c>
      <c r="AO16" s="608">
        <v>6</v>
      </c>
      <c r="AP16" s="611" t="s">
        <v>1221</v>
      </c>
      <c r="AQ16" s="610" t="s">
        <v>1222</v>
      </c>
      <c r="AR16" s="608">
        <v>6</v>
      </c>
      <c r="AS16" s="611" t="s">
        <v>1223</v>
      </c>
      <c r="AT16" s="610" t="s">
        <v>1224</v>
      </c>
      <c r="AU16" s="608">
        <v>7</v>
      </c>
      <c r="AV16" s="611" t="s">
        <v>1225</v>
      </c>
    </row>
    <row r="17" spans="1:48" ht="315" x14ac:dyDescent="0.2">
      <c r="A17" s="120" t="s">
        <v>139</v>
      </c>
      <c r="B17" s="121" t="s">
        <v>145</v>
      </c>
      <c r="C17" s="122" t="s">
        <v>141</v>
      </c>
      <c r="D17" s="123" t="s">
        <v>134</v>
      </c>
      <c r="E17" s="124" t="s">
        <v>133</v>
      </c>
      <c r="F17" s="125" t="s">
        <v>130</v>
      </c>
      <c r="G17" s="126" t="s">
        <v>122</v>
      </c>
      <c r="H17" s="127" t="s">
        <v>0</v>
      </c>
      <c r="I17" s="128" t="s">
        <v>112</v>
      </c>
      <c r="J17" s="174" t="s">
        <v>167</v>
      </c>
      <c r="K17" s="175" t="s">
        <v>6</v>
      </c>
      <c r="L17" s="176">
        <v>20</v>
      </c>
      <c r="M17" s="167">
        <v>5</v>
      </c>
      <c r="N17" s="177" t="s">
        <v>650</v>
      </c>
      <c r="O17" s="631">
        <f>Tabla1[[#This Row],[Avance Acumulado númerico o Porcentaje de la Actividad]]/Tabla1[[#This Row],[Meta 2020
(Actividad ó Meta anual)]]</f>
        <v>1</v>
      </c>
      <c r="P17" s="178">
        <v>0.5</v>
      </c>
      <c r="Q17" s="133" t="s">
        <v>651</v>
      </c>
      <c r="R17" s="136">
        <v>105296724</v>
      </c>
      <c r="S17" s="137" t="s">
        <v>72</v>
      </c>
      <c r="T17" s="632" t="s">
        <v>147</v>
      </c>
      <c r="U17" s="601">
        <f>Tabla1[[#This Row],[Avance Mes Enero]]+Tabla1[[#This Row],[Avance Mes Febrero]]+AC17+AF17+AI17+AL17+AO17</f>
        <v>5</v>
      </c>
      <c r="V17" s="633" t="s">
        <v>652</v>
      </c>
      <c r="W17" s="634">
        <v>0</v>
      </c>
      <c r="X17" s="635"/>
      <c r="Y17" s="605"/>
      <c r="Z17" s="606"/>
      <c r="AA17" s="636"/>
      <c r="AB17" s="607" t="s">
        <v>653</v>
      </c>
      <c r="AC17" s="608"/>
      <c r="AD17" s="608"/>
      <c r="AE17" s="610" t="s">
        <v>558</v>
      </c>
      <c r="AF17" s="608">
        <v>0</v>
      </c>
      <c r="AG17" s="611" t="s">
        <v>558</v>
      </c>
      <c r="AH17" s="607" t="s">
        <v>654</v>
      </c>
      <c r="AI17" s="608">
        <v>2</v>
      </c>
      <c r="AJ17" s="616" t="s">
        <v>655</v>
      </c>
      <c r="AK17" s="607" t="s">
        <v>656</v>
      </c>
      <c r="AL17" s="608">
        <v>0</v>
      </c>
      <c r="AM17" s="616" t="s">
        <v>657</v>
      </c>
      <c r="AN17" s="607" t="s">
        <v>1226</v>
      </c>
      <c r="AO17" s="608">
        <v>3</v>
      </c>
      <c r="AP17" s="616" t="s">
        <v>1227</v>
      </c>
      <c r="AQ17" s="607" t="s">
        <v>653</v>
      </c>
      <c r="AR17" s="608">
        <v>0</v>
      </c>
      <c r="AS17" s="616" t="s">
        <v>1227</v>
      </c>
      <c r="AT17" s="607" t="s">
        <v>1228</v>
      </c>
      <c r="AU17" s="608">
        <v>0</v>
      </c>
      <c r="AV17" s="616" t="s">
        <v>1227</v>
      </c>
    </row>
    <row r="18" spans="1:48" ht="180" x14ac:dyDescent="0.2">
      <c r="A18" s="141" t="s">
        <v>139</v>
      </c>
      <c r="B18" s="27" t="s">
        <v>145</v>
      </c>
      <c r="C18" s="39" t="s">
        <v>141</v>
      </c>
      <c r="D18" s="31" t="s">
        <v>134</v>
      </c>
      <c r="E18" s="32" t="s">
        <v>133</v>
      </c>
      <c r="F18" s="37" t="s">
        <v>130</v>
      </c>
      <c r="G18" s="45" t="s">
        <v>122</v>
      </c>
      <c r="H18" s="11" t="s">
        <v>0</v>
      </c>
      <c r="I18" s="26" t="s">
        <v>112</v>
      </c>
      <c r="J18" s="22" t="s">
        <v>167</v>
      </c>
      <c r="K18" s="4" t="s">
        <v>6</v>
      </c>
      <c r="L18" s="43" t="s">
        <v>179</v>
      </c>
      <c r="M18" s="87">
        <v>4</v>
      </c>
      <c r="N18" s="5" t="s">
        <v>658</v>
      </c>
      <c r="O18" s="626">
        <f>Tabla1[[#This Row],[Avance Acumulado númerico o Porcentaje de la Actividad]]/Tabla1[[#This Row],[Meta 2020
(Actividad ó Meta anual)]]</f>
        <v>0.5</v>
      </c>
      <c r="P18" s="98">
        <v>0.1</v>
      </c>
      <c r="Q18" s="27" t="s">
        <v>298</v>
      </c>
      <c r="R18" s="46"/>
      <c r="S18" s="5" t="s">
        <v>72</v>
      </c>
      <c r="T18" s="612" t="s">
        <v>147</v>
      </c>
      <c r="U18" s="601">
        <f>Tabla1[[#This Row],[Avance Mes Enero]]+Tabla1[[#This Row],[Avance Mes Febrero]]+AC18+AF18+AI18+AL18+AR18</f>
        <v>2</v>
      </c>
      <c r="V18" s="613"/>
      <c r="W18" s="614"/>
      <c r="X18" s="612"/>
      <c r="Y18" s="605"/>
      <c r="Z18" s="606"/>
      <c r="AA18" s="636"/>
      <c r="AB18" s="607" t="s">
        <v>653</v>
      </c>
      <c r="AC18" s="608">
        <v>0</v>
      </c>
      <c r="AD18" s="608"/>
      <c r="AE18" s="610" t="s">
        <v>659</v>
      </c>
      <c r="AF18" s="608">
        <v>0</v>
      </c>
      <c r="AG18" s="611" t="s">
        <v>558</v>
      </c>
      <c r="AH18" s="610" t="s">
        <v>660</v>
      </c>
      <c r="AI18" s="608">
        <v>0</v>
      </c>
      <c r="AJ18" s="611"/>
      <c r="AK18" s="607" t="s">
        <v>661</v>
      </c>
      <c r="AL18" s="608">
        <v>1</v>
      </c>
      <c r="AM18" s="611" t="s">
        <v>662</v>
      </c>
      <c r="AN18" s="607" t="s">
        <v>1229</v>
      </c>
      <c r="AO18" s="608">
        <v>0</v>
      </c>
      <c r="AP18" s="611"/>
      <c r="AQ18" s="607" t="s">
        <v>1230</v>
      </c>
      <c r="AR18" s="608">
        <v>1</v>
      </c>
      <c r="AS18" s="611"/>
      <c r="AT18" s="607" t="s">
        <v>1231</v>
      </c>
      <c r="AU18" s="608">
        <v>0</v>
      </c>
      <c r="AV18" s="611" t="s">
        <v>1231</v>
      </c>
    </row>
    <row r="19" spans="1:48" ht="210" x14ac:dyDescent="0.2">
      <c r="A19" s="141" t="s">
        <v>139</v>
      </c>
      <c r="B19" s="27" t="s">
        <v>145</v>
      </c>
      <c r="C19" s="39" t="s">
        <v>141</v>
      </c>
      <c r="D19" s="31" t="s">
        <v>134</v>
      </c>
      <c r="E19" s="32" t="s">
        <v>133</v>
      </c>
      <c r="F19" s="37" t="s">
        <v>130</v>
      </c>
      <c r="G19" s="45" t="s">
        <v>122</v>
      </c>
      <c r="H19" s="11" t="s">
        <v>0</v>
      </c>
      <c r="I19" s="26" t="s">
        <v>112</v>
      </c>
      <c r="J19" s="22" t="s">
        <v>167</v>
      </c>
      <c r="K19" s="4" t="s">
        <v>6</v>
      </c>
      <c r="L19" s="43" t="s">
        <v>179</v>
      </c>
      <c r="M19" s="87">
        <v>4</v>
      </c>
      <c r="N19" s="5" t="s">
        <v>663</v>
      </c>
      <c r="O19" s="626">
        <f>Tabla1[[#This Row],[Avance Acumulado númerico o Porcentaje de la Actividad]]/Tabla1[[#This Row],[Meta 2020
(Actividad ó Meta anual)]]</f>
        <v>0.5</v>
      </c>
      <c r="P19" s="98">
        <v>0.1</v>
      </c>
      <c r="Q19" s="5" t="s">
        <v>302</v>
      </c>
      <c r="R19" s="46"/>
      <c r="S19" s="5" t="s">
        <v>72</v>
      </c>
      <c r="T19" s="612" t="s">
        <v>147</v>
      </c>
      <c r="U19" s="601">
        <f>Tabla1[[#This Row],[Avance Mes Enero]]+Tabla1[[#This Row],[Avance Mes Febrero]]+AC19+AF19+AI19+AL19+AR19</f>
        <v>2</v>
      </c>
      <c r="V19" s="613"/>
      <c r="W19" s="614"/>
      <c r="X19" s="612"/>
      <c r="Y19" s="605"/>
      <c r="Z19" s="606"/>
      <c r="AA19" s="636"/>
      <c r="AB19" s="607" t="s">
        <v>664</v>
      </c>
      <c r="AC19" s="608">
        <v>0</v>
      </c>
      <c r="AD19" s="608"/>
      <c r="AE19" s="610" t="s">
        <v>665</v>
      </c>
      <c r="AF19" s="608">
        <v>0</v>
      </c>
      <c r="AG19" s="611" t="s">
        <v>558</v>
      </c>
      <c r="AH19" s="610" t="s">
        <v>653</v>
      </c>
      <c r="AI19" s="608">
        <v>0</v>
      </c>
      <c r="AJ19" s="611"/>
      <c r="AK19" s="607" t="s">
        <v>666</v>
      </c>
      <c r="AL19" s="608">
        <v>1</v>
      </c>
      <c r="AM19" s="611" t="s">
        <v>662</v>
      </c>
      <c r="AN19" s="607" t="s">
        <v>1229</v>
      </c>
      <c r="AO19" s="608">
        <v>0</v>
      </c>
      <c r="AP19" s="611"/>
      <c r="AQ19" s="607" t="s">
        <v>1230</v>
      </c>
      <c r="AR19" s="608">
        <v>1</v>
      </c>
      <c r="AS19" s="611"/>
      <c r="AT19" s="607" t="s">
        <v>1231</v>
      </c>
      <c r="AU19" s="608">
        <v>0</v>
      </c>
      <c r="AV19" s="607" t="s">
        <v>1231</v>
      </c>
    </row>
    <row r="20" spans="1:48" ht="330" x14ac:dyDescent="0.2">
      <c r="A20" s="141" t="s">
        <v>139</v>
      </c>
      <c r="B20" s="27" t="s">
        <v>145</v>
      </c>
      <c r="C20" s="39" t="s">
        <v>141</v>
      </c>
      <c r="D20" s="31" t="s">
        <v>134</v>
      </c>
      <c r="E20" s="32" t="s">
        <v>133</v>
      </c>
      <c r="F20" s="37" t="s">
        <v>130</v>
      </c>
      <c r="G20" s="45" t="s">
        <v>122</v>
      </c>
      <c r="H20" s="11" t="s">
        <v>0</v>
      </c>
      <c r="I20" s="26" t="s">
        <v>112</v>
      </c>
      <c r="J20" s="22" t="s">
        <v>167</v>
      </c>
      <c r="K20" s="4" t="s">
        <v>6</v>
      </c>
      <c r="L20" s="43" t="s">
        <v>179</v>
      </c>
      <c r="M20" s="87">
        <v>1</v>
      </c>
      <c r="N20" s="63" t="s">
        <v>243</v>
      </c>
      <c r="O20" s="637">
        <f>Tabla1[[#This Row],[Avance Acumulado númerico o Porcentaje de la Actividad]]/Tabla1[[#This Row],[Meta 2020
(Actividad ó Meta anual)]]</f>
        <v>0</v>
      </c>
      <c r="P20" s="60">
        <v>0.05</v>
      </c>
      <c r="Q20" s="8" t="s">
        <v>303</v>
      </c>
      <c r="R20" s="46"/>
      <c r="S20" s="5" t="s">
        <v>72</v>
      </c>
      <c r="T20" s="638" t="s">
        <v>78</v>
      </c>
      <c r="U20" s="601">
        <f>Tabla1[[#This Row],[Avance Mes Enero]]+Tabla1[[#This Row],[Avance Mes Febrero]]</f>
        <v>0</v>
      </c>
      <c r="V20" s="639"/>
      <c r="W20" s="640"/>
      <c r="X20" s="638"/>
      <c r="Y20" s="641" t="s">
        <v>667</v>
      </c>
      <c r="Z20" s="606"/>
      <c r="AA20" s="636"/>
      <c r="AB20" s="616" t="s">
        <v>668</v>
      </c>
      <c r="AC20" s="608">
        <v>0</v>
      </c>
      <c r="AD20" s="608"/>
      <c r="AE20" s="610" t="s">
        <v>669</v>
      </c>
      <c r="AF20" s="608">
        <v>0</v>
      </c>
      <c r="AG20" s="611" t="s">
        <v>558</v>
      </c>
      <c r="AH20" s="610" t="s">
        <v>653</v>
      </c>
      <c r="AI20" s="608">
        <v>0</v>
      </c>
      <c r="AJ20" s="611"/>
      <c r="AK20" s="610" t="s">
        <v>670</v>
      </c>
      <c r="AL20" s="608">
        <v>0</v>
      </c>
      <c r="AM20" s="611" t="s">
        <v>560</v>
      </c>
      <c r="AN20" s="607" t="s">
        <v>1229</v>
      </c>
      <c r="AO20" s="608">
        <v>0</v>
      </c>
      <c r="AP20" s="611"/>
      <c r="AQ20" s="607" t="s">
        <v>653</v>
      </c>
      <c r="AR20" s="608">
        <v>0</v>
      </c>
      <c r="AS20" s="611"/>
      <c r="AT20" s="607" t="s">
        <v>653</v>
      </c>
      <c r="AU20" s="608">
        <v>0</v>
      </c>
      <c r="AV20" s="611" t="s">
        <v>1231</v>
      </c>
    </row>
    <row r="21" spans="1:48" ht="180" x14ac:dyDescent="0.2">
      <c r="A21" s="141" t="s">
        <v>139</v>
      </c>
      <c r="B21" s="27" t="s">
        <v>145</v>
      </c>
      <c r="C21" s="39" t="s">
        <v>141</v>
      </c>
      <c r="D21" s="31" t="s">
        <v>134</v>
      </c>
      <c r="E21" s="32" t="s">
        <v>133</v>
      </c>
      <c r="F21" s="37" t="s">
        <v>130</v>
      </c>
      <c r="G21" s="45" t="s">
        <v>122</v>
      </c>
      <c r="H21" s="11" t="s">
        <v>0</v>
      </c>
      <c r="I21" s="26" t="s">
        <v>112</v>
      </c>
      <c r="J21" s="22" t="s">
        <v>245</v>
      </c>
      <c r="K21" s="4" t="s">
        <v>6</v>
      </c>
      <c r="L21" s="43" t="s">
        <v>179</v>
      </c>
      <c r="M21" s="87">
        <v>4</v>
      </c>
      <c r="N21" s="63" t="s">
        <v>671</v>
      </c>
      <c r="O21" s="637">
        <f>Tabla1[[#This Row],[Avance Acumulado númerico o Porcentaje de la Actividad]]/Tabla1[[#This Row],[Meta 2020
(Actividad ó Meta anual)]]</f>
        <v>0.5</v>
      </c>
      <c r="P21" s="60">
        <v>0.05</v>
      </c>
      <c r="Q21" s="8" t="s">
        <v>345</v>
      </c>
      <c r="R21" s="46"/>
      <c r="S21" s="5" t="s">
        <v>72</v>
      </c>
      <c r="T21" s="638" t="s">
        <v>78</v>
      </c>
      <c r="U21" s="601">
        <f>Tabla1[[#This Row],[Avance Mes Enero]]+Tabla1[[#This Row],[Avance Mes Febrero]]+AC21+AF21+AI21+AL21+AO21+AR21</f>
        <v>2</v>
      </c>
      <c r="V21" s="639"/>
      <c r="W21" s="640"/>
      <c r="X21" s="638"/>
      <c r="Y21" s="605" t="s">
        <v>672</v>
      </c>
      <c r="Z21" s="606"/>
      <c r="AA21" s="636"/>
      <c r="AB21" s="642" t="s">
        <v>653</v>
      </c>
      <c r="AC21" s="608">
        <v>0</v>
      </c>
      <c r="AD21" s="608"/>
      <c r="AE21" s="610" t="s">
        <v>669</v>
      </c>
      <c r="AF21" s="608">
        <v>0</v>
      </c>
      <c r="AG21" s="611" t="s">
        <v>558</v>
      </c>
      <c r="AH21" s="610" t="s">
        <v>673</v>
      </c>
      <c r="AI21" s="608">
        <v>0</v>
      </c>
      <c r="AJ21" s="611" t="s">
        <v>674</v>
      </c>
      <c r="AK21" s="610" t="s">
        <v>653</v>
      </c>
      <c r="AL21" s="608">
        <v>0</v>
      </c>
      <c r="AM21" s="611"/>
      <c r="AN21" s="610" t="s">
        <v>1232</v>
      </c>
      <c r="AO21" s="608">
        <v>1</v>
      </c>
      <c r="AP21" s="611" t="s">
        <v>1233</v>
      </c>
      <c r="AQ21" s="607" t="s">
        <v>1230</v>
      </c>
      <c r="AR21" s="608">
        <v>1</v>
      </c>
      <c r="AS21" s="611"/>
      <c r="AT21" s="607" t="s">
        <v>1234</v>
      </c>
      <c r="AU21" s="608">
        <v>0</v>
      </c>
      <c r="AV21" s="611" t="s">
        <v>669</v>
      </c>
    </row>
    <row r="22" spans="1:48" ht="180" x14ac:dyDescent="0.2">
      <c r="A22" s="141" t="s">
        <v>139</v>
      </c>
      <c r="B22" s="27" t="s">
        <v>145</v>
      </c>
      <c r="C22" s="39" t="s">
        <v>141</v>
      </c>
      <c r="D22" s="31" t="s">
        <v>134</v>
      </c>
      <c r="E22" s="32" t="s">
        <v>133</v>
      </c>
      <c r="F22" s="37" t="s">
        <v>130</v>
      </c>
      <c r="G22" s="45" t="s">
        <v>122</v>
      </c>
      <c r="H22" s="11" t="s">
        <v>0</v>
      </c>
      <c r="I22" s="26" t="s">
        <v>112</v>
      </c>
      <c r="J22" s="22" t="s">
        <v>245</v>
      </c>
      <c r="K22" s="4" t="s">
        <v>6</v>
      </c>
      <c r="L22" s="43" t="s">
        <v>179</v>
      </c>
      <c r="M22" s="87">
        <v>2</v>
      </c>
      <c r="N22" s="5" t="s">
        <v>675</v>
      </c>
      <c r="O22" s="637">
        <f>Tabla1[[#This Row],[Avance Acumulado númerico o Porcentaje de la Actividad]]/Tabla1[[#This Row],[Meta 2020
(Actividad ó Meta anual)]]</f>
        <v>0.5</v>
      </c>
      <c r="P22" s="98">
        <v>0.1</v>
      </c>
      <c r="Q22" s="27" t="s">
        <v>304</v>
      </c>
      <c r="R22" s="46"/>
      <c r="S22" s="5" t="s">
        <v>149</v>
      </c>
      <c r="T22" s="638" t="s">
        <v>78</v>
      </c>
      <c r="U22" s="601">
        <f>Tabla1[[#This Row],[Avance Mes Enero]]+Tabla1[[#This Row],[Avance Mes Febrero]]+AC22+AF22+AI22+AL22+AO22</f>
        <v>1</v>
      </c>
      <c r="V22" s="639"/>
      <c r="W22" s="640"/>
      <c r="X22" s="638"/>
      <c r="Y22" s="641" t="s">
        <v>667</v>
      </c>
      <c r="Z22" s="606"/>
      <c r="AA22" s="636"/>
      <c r="AB22" s="642" t="s">
        <v>653</v>
      </c>
      <c r="AC22" s="608">
        <v>0</v>
      </c>
      <c r="AD22" s="608"/>
      <c r="AE22" s="610" t="s">
        <v>669</v>
      </c>
      <c r="AF22" s="608">
        <v>0</v>
      </c>
      <c r="AG22" s="611" t="s">
        <v>558</v>
      </c>
      <c r="AH22" s="610" t="s">
        <v>676</v>
      </c>
      <c r="AI22" s="608">
        <v>0</v>
      </c>
      <c r="AJ22" s="611" t="s">
        <v>677</v>
      </c>
      <c r="AK22" s="610" t="s">
        <v>678</v>
      </c>
      <c r="AL22" s="608">
        <v>0</v>
      </c>
      <c r="AM22" s="611"/>
      <c r="AN22" s="610" t="s">
        <v>1232</v>
      </c>
      <c r="AO22" s="608">
        <v>1</v>
      </c>
      <c r="AP22" s="611" t="s">
        <v>1233</v>
      </c>
      <c r="AQ22" s="610" t="s">
        <v>653</v>
      </c>
      <c r="AR22" s="608">
        <v>0</v>
      </c>
      <c r="AS22" s="611"/>
      <c r="AT22" s="610" t="s">
        <v>1231</v>
      </c>
      <c r="AU22" s="608">
        <v>0</v>
      </c>
      <c r="AV22" s="611" t="s">
        <v>669</v>
      </c>
    </row>
    <row r="23" spans="1:48" ht="180" x14ac:dyDescent="0.2">
      <c r="A23" s="141" t="s">
        <v>139</v>
      </c>
      <c r="B23" s="27" t="s">
        <v>145</v>
      </c>
      <c r="C23" s="39" t="s">
        <v>141</v>
      </c>
      <c r="D23" s="31" t="s">
        <v>134</v>
      </c>
      <c r="E23" s="32" t="s">
        <v>133</v>
      </c>
      <c r="F23" s="37" t="s">
        <v>130</v>
      </c>
      <c r="G23" s="45" t="s">
        <v>122</v>
      </c>
      <c r="H23" s="11" t="s">
        <v>0</v>
      </c>
      <c r="I23" s="26" t="s">
        <v>112</v>
      </c>
      <c r="J23" s="22" t="s">
        <v>245</v>
      </c>
      <c r="K23" s="4" t="s">
        <v>6</v>
      </c>
      <c r="L23" s="43" t="s">
        <v>179</v>
      </c>
      <c r="M23" s="87">
        <v>2</v>
      </c>
      <c r="N23" s="5" t="s">
        <v>679</v>
      </c>
      <c r="O23" s="637">
        <f>Tabla1[[#This Row],[Avance Acumulado númerico o Porcentaje de la Actividad]]/Tabla1[[#This Row],[Meta 2020
(Actividad ó Meta anual)]]</f>
        <v>0</v>
      </c>
      <c r="P23" s="98">
        <v>0.05</v>
      </c>
      <c r="Q23" s="27" t="s">
        <v>680</v>
      </c>
      <c r="R23" s="46"/>
      <c r="S23" s="5" t="s">
        <v>150</v>
      </c>
      <c r="T23" s="638" t="s">
        <v>681</v>
      </c>
      <c r="U23" s="601">
        <f>Tabla1[[#This Row],[Avance Mes Enero]]+Tabla1[[#This Row],[Avance Mes Febrero]]</f>
        <v>0</v>
      </c>
      <c r="V23" s="639"/>
      <c r="W23" s="640"/>
      <c r="X23" s="638"/>
      <c r="Y23" s="605" t="s">
        <v>682</v>
      </c>
      <c r="Z23" s="606"/>
      <c r="AA23" s="636"/>
      <c r="AB23" s="642" t="s">
        <v>683</v>
      </c>
      <c r="AC23" s="608">
        <v>0</v>
      </c>
      <c r="AD23" s="608"/>
      <c r="AE23" s="610" t="s">
        <v>684</v>
      </c>
      <c r="AF23" s="608">
        <v>0</v>
      </c>
      <c r="AG23" s="611" t="s">
        <v>558</v>
      </c>
      <c r="AH23" s="610" t="s">
        <v>653</v>
      </c>
      <c r="AI23" s="608">
        <v>0</v>
      </c>
      <c r="AJ23" s="611"/>
      <c r="AK23" s="610" t="s">
        <v>670</v>
      </c>
      <c r="AL23" s="608">
        <v>0</v>
      </c>
      <c r="AM23" s="611"/>
      <c r="AN23" s="610" t="s">
        <v>1229</v>
      </c>
      <c r="AO23" s="608">
        <v>0</v>
      </c>
      <c r="AP23" s="611" t="s">
        <v>560</v>
      </c>
      <c r="AQ23" s="610" t="s">
        <v>653</v>
      </c>
      <c r="AR23" s="608">
        <v>0</v>
      </c>
      <c r="AS23" s="611" t="s">
        <v>560</v>
      </c>
      <c r="AT23" s="610" t="s">
        <v>1235</v>
      </c>
      <c r="AU23" s="608">
        <v>0</v>
      </c>
      <c r="AV23" s="611" t="s">
        <v>669</v>
      </c>
    </row>
    <row r="24" spans="1:48" ht="180.75" thickBot="1" x14ac:dyDescent="0.25">
      <c r="A24" s="219" t="s">
        <v>139</v>
      </c>
      <c r="B24" s="220" t="s">
        <v>145</v>
      </c>
      <c r="C24" s="221" t="s">
        <v>141</v>
      </c>
      <c r="D24" s="222" t="s">
        <v>134</v>
      </c>
      <c r="E24" s="380" t="s">
        <v>133</v>
      </c>
      <c r="F24" s="224" t="s">
        <v>130</v>
      </c>
      <c r="G24" s="643" t="s">
        <v>122</v>
      </c>
      <c r="H24" s="381" t="s">
        <v>0</v>
      </c>
      <c r="I24" s="393" t="s">
        <v>112</v>
      </c>
      <c r="J24" s="644" t="s">
        <v>245</v>
      </c>
      <c r="K24" s="645" t="s">
        <v>6</v>
      </c>
      <c r="L24" s="79" t="s">
        <v>179</v>
      </c>
      <c r="M24" s="410">
        <v>3</v>
      </c>
      <c r="N24" s="233" t="s">
        <v>308</v>
      </c>
      <c r="O24" s="646">
        <f>Tabla1[[#This Row],[Avance Acumulado númerico o Porcentaje de la Actividad]]/Tabla1[[#This Row],[Meta 2020
(Actividad ó Meta anual)]]</f>
        <v>1</v>
      </c>
      <c r="P24" s="647">
        <v>0.05</v>
      </c>
      <c r="Q24" s="220" t="s">
        <v>685</v>
      </c>
      <c r="R24" s="232"/>
      <c r="S24" s="233" t="s">
        <v>55</v>
      </c>
      <c r="T24" s="648" t="s">
        <v>152</v>
      </c>
      <c r="U24" s="601">
        <f>Tabla1[[#This Row],[Avance Mes Enero]]+Tabla1[[#This Row],[Avance Mes Febrero]]+AC24+AF24+AI24+AL24+AR24</f>
        <v>3</v>
      </c>
      <c r="V24" s="639"/>
      <c r="W24" s="649"/>
      <c r="X24" s="43"/>
      <c r="Y24" s="605" t="s">
        <v>670</v>
      </c>
      <c r="Z24" s="606"/>
      <c r="AA24" s="636"/>
      <c r="AB24" s="607" t="s">
        <v>686</v>
      </c>
      <c r="AC24" s="608">
        <v>1</v>
      </c>
      <c r="AD24" s="650" t="s">
        <v>687</v>
      </c>
      <c r="AE24" s="610" t="s">
        <v>688</v>
      </c>
      <c r="AF24" s="608">
        <v>0</v>
      </c>
      <c r="AG24" s="611" t="s">
        <v>689</v>
      </c>
      <c r="AH24" s="607" t="s">
        <v>690</v>
      </c>
      <c r="AI24" s="608">
        <v>1</v>
      </c>
      <c r="AJ24" s="611" t="s">
        <v>691</v>
      </c>
      <c r="AK24" s="607" t="s">
        <v>692</v>
      </c>
      <c r="AL24" s="608">
        <v>0</v>
      </c>
      <c r="AM24" s="611"/>
      <c r="AN24" s="607" t="s">
        <v>1229</v>
      </c>
      <c r="AO24" s="608">
        <v>0</v>
      </c>
      <c r="AP24" s="611" t="s">
        <v>560</v>
      </c>
      <c r="AQ24" s="607" t="s">
        <v>1236</v>
      </c>
      <c r="AR24" s="608">
        <v>1</v>
      </c>
      <c r="AS24" s="611" t="s">
        <v>1237</v>
      </c>
      <c r="AT24" s="607" t="s">
        <v>1238</v>
      </c>
      <c r="AU24" s="608">
        <v>0</v>
      </c>
      <c r="AV24" s="611" t="s">
        <v>560</v>
      </c>
    </row>
    <row r="25" spans="1:48" ht="195" x14ac:dyDescent="0.25">
      <c r="A25" s="120" t="s">
        <v>139</v>
      </c>
      <c r="B25" s="121" t="s">
        <v>145</v>
      </c>
      <c r="C25" s="121" t="s">
        <v>142</v>
      </c>
      <c r="D25" s="123" t="s">
        <v>134</v>
      </c>
      <c r="E25" s="124" t="s">
        <v>133</v>
      </c>
      <c r="F25" s="125" t="s">
        <v>130</v>
      </c>
      <c r="G25" s="126" t="s">
        <v>122</v>
      </c>
      <c r="H25" s="127" t="s">
        <v>0</v>
      </c>
      <c r="I25" s="121" t="s">
        <v>204</v>
      </c>
      <c r="J25" s="188" t="s">
        <v>205</v>
      </c>
      <c r="K25" s="189" t="s">
        <v>10</v>
      </c>
      <c r="L25" s="190" t="s">
        <v>179</v>
      </c>
      <c r="M25" s="191">
        <v>1</v>
      </c>
      <c r="N25" s="133" t="s">
        <v>310</v>
      </c>
      <c r="O25" s="631">
        <f>Tabla1[[#This Row],[Avance Acumulado númerico o Porcentaje de la Actividad]]/Tabla1[[#This Row],[Meta 2020
(Actividad ó Meta anual)]]</f>
        <v>0.61</v>
      </c>
      <c r="P25" s="134">
        <v>0.1</v>
      </c>
      <c r="Q25" s="121" t="s">
        <v>363</v>
      </c>
      <c r="R25" s="136">
        <v>156766556</v>
      </c>
      <c r="S25" s="192" t="s">
        <v>72</v>
      </c>
      <c r="T25" s="632" t="s">
        <v>147</v>
      </c>
      <c r="U25" s="720">
        <f>AU25</f>
        <v>0.61</v>
      </c>
      <c r="V25" s="633"/>
      <c r="W25" s="634"/>
      <c r="X25" s="635"/>
      <c r="Y25" s="605" t="s">
        <v>693</v>
      </c>
      <c r="Z25" s="606"/>
      <c r="AA25" s="41" t="s">
        <v>694</v>
      </c>
      <c r="AB25" s="607" t="s">
        <v>695</v>
      </c>
      <c r="AC25" s="651">
        <v>0.1</v>
      </c>
      <c r="AD25" s="33" t="s">
        <v>696</v>
      </c>
      <c r="AE25" s="610" t="s">
        <v>697</v>
      </c>
      <c r="AF25" s="608"/>
      <c r="AG25" s="611" t="s">
        <v>698</v>
      </c>
      <c r="AH25" s="610" t="s">
        <v>699</v>
      </c>
      <c r="AI25" s="608">
        <v>0</v>
      </c>
      <c r="AJ25" s="611" t="s">
        <v>700</v>
      </c>
      <c r="AK25" s="610" t="s">
        <v>701</v>
      </c>
      <c r="AL25" s="608">
        <v>0</v>
      </c>
      <c r="AM25" s="611" t="s">
        <v>560</v>
      </c>
      <c r="AN25" s="641" t="s">
        <v>1239</v>
      </c>
      <c r="AO25" s="608">
        <v>0</v>
      </c>
      <c r="AP25" s="611" t="s">
        <v>560</v>
      </c>
      <c r="AQ25" s="730" t="s">
        <v>1240</v>
      </c>
      <c r="AR25" s="651">
        <v>0.3</v>
      </c>
      <c r="AS25" s="658" t="s">
        <v>1241</v>
      </c>
      <c r="AT25" s="730" t="s">
        <v>1242</v>
      </c>
      <c r="AU25" s="651">
        <v>0.61</v>
      </c>
      <c r="AV25" s="658"/>
    </row>
    <row r="26" spans="1:48" ht="180" x14ac:dyDescent="0.2">
      <c r="A26" s="141" t="s">
        <v>139</v>
      </c>
      <c r="B26" s="27" t="s">
        <v>145</v>
      </c>
      <c r="C26" s="27" t="s">
        <v>142</v>
      </c>
      <c r="D26" s="31" t="s">
        <v>134</v>
      </c>
      <c r="E26" s="32" t="s">
        <v>133</v>
      </c>
      <c r="F26" s="37" t="s">
        <v>130</v>
      </c>
      <c r="G26" s="45" t="s">
        <v>122</v>
      </c>
      <c r="H26" s="11" t="s">
        <v>0</v>
      </c>
      <c r="I26" s="27" t="s">
        <v>113</v>
      </c>
      <c r="J26" s="18" t="s">
        <v>113</v>
      </c>
      <c r="K26" s="41" t="s">
        <v>10</v>
      </c>
      <c r="L26" s="54" t="s">
        <v>179</v>
      </c>
      <c r="M26" s="88">
        <v>1</v>
      </c>
      <c r="N26" s="8" t="s">
        <v>311</v>
      </c>
      <c r="O26" s="637">
        <f>Tabla1[[#This Row],[Avance Acumulado númerico o Porcentaje de la Actividad]]/Tabla1[[#This Row],[Meta 2020
(Actividad ó Meta anual)]]</f>
        <v>1</v>
      </c>
      <c r="P26" s="51">
        <v>0.1</v>
      </c>
      <c r="Q26" s="27" t="s">
        <v>312</v>
      </c>
      <c r="R26" s="46"/>
      <c r="S26" s="42" t="s">
        <v>72</v>
      </c>
      <c r="T26" s="652" t="s">
        <v>149</v>
      </c>
      <c r="U26" s="601">
        <f>Tabla1[[#This Row],[Avance Mes Enero]]+Tabla1[[#This Row],[Avance Mes Febrero]]</f>
        <v>1</v>
      </c>
      <c r="V26" s="639"/>
      <c r="W26" s="649"/>
      <c r="X26" s="652"/>
      <c r="Y26" s="618" t="s">
        <v>702</v>
      </c>
      <c r="Z26" s="606">
        <v>1</v>
      </c>
      <c r="AA26" s="41" t="s">
        <v>703</v>
      </c>
      <c r="AB26" s="610" t="s">
        <v>704</v>
      </c>
      <c r="AC26" s="608"/>
      <c r="AD26" s="608"/>
      <c r="AE26" s="610" t="s">
        <v>704</v>
      </c>
      <c r="AF26" s="608"/>
      <c r="AG26" s="611"/>
      <c r="AH26" s="610" t="s">
        <v>704</v>
      </c>
      <c r="AI26" s="608">
        <v>0</v>
      </c>
      <c r="AJ26" s="611" t="s">
        <v>560</v>
      </c>
      <c r="AK26" s="610" t="s">
        <v>704</v>
      </c>
      <c r="AL26" s="608">
        <v>0</v>
      </c>
      <c r="AM26" s="611" t="s">
        <v>560</v>
      </c>
      <c r="AN26" s="610" t="s">
        <v>704</v>
      </c>
      <c r="AO26" s="608">
        <v>0</v>
      </c>
      <c r="AP26" s="611" t="s">
        <v>560</v>
      </c>
      <c r="AQ26" s="610" t="s">
        <v>704</v>
      </c>
      <c r="AR26" s="608">
        <v>0</v>
      </c>
      <c r="AS26" s="611" t="s">
        <v>560</v>
      </c>
      <c r="AT26" s="610" t="s">
        <v>704</v>
      </c>
      <c r="AU26" s="608">
        <v>0</v>
      </c>
      <c r="AV26" s="611" t="s">
        <v>560</v>
      </c>
    </row>
    <row r="27" spans="1:48" ht="180" x14ac:dyDescent="0.2">
      <c r="A27" s="141" t="s">
        <v>139</v>
      </c>
      <c r="B27" s="27" t="s">
        <v>145</v>
      </c>
      <c r="C27" s="27" t="s">
        <v>142</v>
      </c>
      <c r="D27" s="31" t="s">
        <v>134</v>
      </c>
      <c r="E27" s="32" t="s">
        <v>133</v>
      </c>
      <c r="F27" s="37" t="s">
        <v>130</v>
      </c>
      <c r="G27" s="45" t="s">
        <v>122</v>
      </c>
      <c r="H27" s="11" t="s">
        <v>0</v>
      </c>
      <c r="I27" s="5" t="s">
        <v>705</v>
      </c>
      <c r="J27" s="18" t="s">
        <v>705</v>
      </c>
      <c r="K27" s="41" t="s">
        <v>10</v>
      </c>
      <c r="L27" s="54" t="s">
        <v>179</v>
      </c>
      <c r="M27" s="88">
        <v>1</v>
      </c>
      <c r="N27" s="8" t="s">
        <v>364</v>
      </c>
      <c r="O27" s="653">
        <f>Tabla1[[#This Row],[Avance Acumulado númerico o Porcentaje de la Actividad]]/Tabla1[[#This Row],[Meta 2020
(Actividad ó Meta anual)]]</f>
        <v>1</v>
      </c>
      <c r="P27" s="51">
        <v>0.1</v>
      </c>
      <c r="Q27" s="27" t="s">
        <v>365</v>
      </c>
      <c r="R27" s="46"/>
      <c r="S27" s="42" t="s">
        <v>11</v>
      </c>
      <c r="T27" s="654" t="s">
        <v>55</v>
      </c>
      <c r="U27" s="601">
        <f>Tabla1[[#This Row],[Avance Mes Enero]]+Tabla1[[#This Row],[Avance Mes Febrero]]</f>
        <v>1</v>
      </c>
      <c r="V27" s="655"/>
      <c r="W27" s="656"/>
      <c r="X27" s="654"/>
      <c r="Y27" s="605" t="s">
        <v>706</v>
      </c>
      <c r="Z27" s="606">
        <v>1</v>
      </c>
      <c r="AA27" s="41" t="s">
        <v>707</v>
      </c>
      <c r="AB27" s="610" t="s">
        <v>704</v>
      </c>
      <c r="AC27" s="608"/>
      <c r="AD27" s="608"/>
      <c r="AE27" s="610" t="s">
        <v>704</v>
      </c>
      <c r="AF27" s="608"/>
      <c r="AG27" s="611"/>
      <c r="AH27" s="610" t="s">
        <v>704</v>
      </c>
      <c r="AI27" s="608">
        <v>0</v>
      </c>
      <c r="AJ27" s="611" t="s">
        <v>560</v>
      </c>
      <c r="AK27" s="610" t="s">
        <v>704</v>
      </c>
      <c r="AL27" s="608">
        <v>0</v>
      </c>
      <c r="AM27" s="611" t="s">
        <v>560</v>
      </c>
      <c r="AN27" s="610" t="s">
        <v>704</v>
      </c>
      <c r="AO27" s="608">
        <v>0</v>
      </c>
      <c r="AP27" s="611" t="s">
        <v>560</v>
      </c>
      <c r="AQ27" s="610" t="s">
        <v>704</v>
      </c>
      <c r="AR27" s="608">
        <v>0</v>
      </c>
      <c r="AS27" s="611" t="s">
        <v>560</v>
      </c>
      <c r="AT27" s="610" t="s">
        <v>704</v>
      </c>
      <c r="AU27" s="608">
        <v>0</v>
      </c>
      <c r="AV27" s="611" t="s">
        <v>560</v>
      </c>
    </row>
    <row r="28" spans="1:48" ht="180.75" thickBot="1" x14ac:dyDescent="0.3">
      <c r="A28" s="143" t="s">
        <v>139</v>
      </c>
      <c r="B28" s="144" t="s">
        <v>145</v>
      </c>
      <c r="C28" s="144" t="s">
        <v>142</v>
      </c>
      <c r="D28" s="146" t="s">
        <v>134</v>
      </c>
      <c r="E28" s="147" t="s">
        <v>133</v>
      </c>
      <c r="F28" s="148" t="s">
        <v>130</v>
      </c>
      <c r="G28" s="149" t="s">
        <v>122</v>
      </c>
      <c r="H28" s="150" t="s">
        <v>0</v>
      </c>
      <c r="I28" s="144" t="s">
        <v>204</v>
      </c>
      <c r="J28" s="193" t="s">
        <v>113</v>
      </c>
      <c r="K28" s="194" t="s">
        <v>10</v>
      </c>
      <c r="L28" s="195">
        <v>40</v>
      </c>
      <c r="M28" s="196">
        <v>10</v>
      </c>
      <c r="N28" s="156" t="s">
        <v>313</v>
      </c>
      <c r="O28" s="646">
        <f>Tabla1[[#This Row],[Avance Acumulado númerico o Porcentaje de la Actividad]]/Tabla1[[#This Row],[Meta 2020
(Actividad ó Meta anual)]]</f>
        <v>2.1</v>
      </c>
      <c r="P28" s="197">
        <v>0.7</v>
      </c>
      <c r="Q28" s="27" t="s">
        <v>314</v>
      </c>
      <c r="R28" s="159"/>
      <c r="S28" s="198" t="s">
        <v>55</v>
      </c>
      <c r="T28" s="652" t="s">
        <v>147</v>
      </c>
      <c r="U28" s="657">
        <f>Tabla1[[#This Row],[Avance Mes Enero]]+Tabla1[[#This Row],[Avance Mes Febrero]]+AC28+AF28+AI28+AL28+AO28+AR28+AU28</f>
        <v>21</v>
      </c>
      <c r="V28" s="639" t="s">
        <v>708</v>
      </c>
      <c r="W28" s="649">
        <v>1</v>
      </c>
      <c r="X28" s="43"/>
      <c r="Y28" s="605" t="s">
        <v>709</v>
      </c>
      <c r="Z28" s="606">
        <v>2</v>
      </c>
      <c r="AA28" s="658" t="s">
        <v>710</v>
      </c>
      <c r="AB28" s="607" t="s">
        <v>711</v>
      </c>
      <c r="AC28" s="608">
        <v>2</v>
      </c>
      <c r="AD28" s="33" t="s">
        <v>712</v>
      </c>
      <c r="AE28" s="610" t="s">
        <v>713</v>
      </c>
      <c r="AF28" s="608">
        <v>4</v>
      </c>
      <c r="AG28" s="611" t="s">
        <v>714</v>
      </c>
      <c r="AH28" s="610" t="s">
        <v>715</v>
      </c>
      <c r="AI28" s="608">
        <v>3</v>
      </c>
      <c r="AJ28" s="611"/>
      <c r="AK28" s="610" t="s">
        <v>716</v>
      </c>
      <c r="AL28" s="608">
        <v>2</v>
      </c>
      <c r="AM28" s="611" t="s">
        <v>717</v>
      </c>
      <c r="AN28" s="610" t="s">
        <v>1243</v>
      </c>
      <c r="AO28" s="608">
        <v>4</v>
      </c>
      <c r="AP28" s="611" t="s">
        <v>1244</v>
      </c>
      <c r="AQ28" s="610" t="s">
        <v>1245</v>
      </c>
      <c r="AR28" s="608">
        <v>2</v>
      </c>
      <c r="AS28" s="611" t="s">
        <v>1246</v>
      </c>
      <c r="AT28" s="610" t="s">
        <v>1247</v>
      </c>
      <c r="AU28" s="608">
        <v>1</v>
      </c>
      <c r="AV28" s="611" t="s">
        <v>1248</v>
      </c>
    </row>
    <row r="29" spans="1:48" ht="180" x14ac:dyDescent="0.2">
      <c r="A29" s="371" t="s">
        <v>139</v>
      </c>
      <c r="B29" s="108" t="s">
        <v>145</v>
      </c>
      <c r="C29" s="109" t="s">
        <v>141</v>
      </c>
      <c r="D29" s="110" t="s">
        <v>134</v>
      </c>
      <c r="E29" s="184" t="s">
        <v>123</v>
      </c>
      <c r="F29" s="112" t="s">
        <v>130</v>
      </c>
      <c r="G29" s="110" t="s">
        <v>132</v>
      </c>
      <c r="H29" s="185" t="s">
        <v>13</v>
      </c>
      <c r="I29" s="659" t="s">
        <v>112</v>
      </c>
      <c r="J29" s="186" t="s">
        <v>2</v>
      </c>
      <c r="K29" s="660" t="s">
        <v>14</v>
      </c>
      <c r="L29" s="78" t="s">
        <v>179</v>
      </c>
      <c r="M29" s="810">
        <v>20</v>
      </c>
      <c r="N29" s="113" t="s">
        <v>718</v>
      </c>
      <c r="O29" s="661">
        <f>Tabla1[[#This Row],[Avance Acumulado númerico o Porcentaje de la Actividad]]/Tabla1[[#This Row],[Meta 2020
(Actividad ó Meta anual)]]</f>
        <v>0.05</v>
      </c>
      <c r="P29" s="114">
        <v>0.15</v>
      </c>
      <c r="Q29" s="108" t="s">
        <v>719</v>
      </c>
      <c r="R29" s="187">
        <v>11000000</v>
      </c>
      <c r="S29" s="662" t="s">
        <v>157</v>
      </c>
      <c r="T29" s="635" t="s">
        <v>78</v>
      </c>
      <c r="U29" s="601">
        <f>Tabla1[[#This Row],[Avance Mes Enero]]+Tabla1[[#This Row],[Avance Mes Febrero]]+AU29</f>
        <v>1</v>
      </c>
      <c r="V29" s="633"/>
      <c r="W29" s="634"/>
      <c r="X29" s="635"/>
      <c r="Y29" s="605" t="s">
        <v>720</v>
      </c>
      <c r="Z29" s="606">
        <v>0</v>
      </c>
      <c r="AA29" s="41"/>
      <c r="AB29" s="607" t="s">
        <v>558</v>
      </c>
      <c r="AC29" s="608">
        <v>0</v>
      </c>
      <c r="AD29" s="608"/>
      <c r="AE29" s="610" t="s">
        <v>721</v>
      </c>
      <c r="AF29" s="608">
        <v>0</v>
      </c>
      <c r="AG29" s="611" t="s">
        <v>558</v>
      </c>
      <c r="AH29" s="610" t="s">
        <v>722</v>
      </c>
      <c r="AI29" s="608">
        <v>0</v>
      </c>
      <c r="AJ29" s="611" t="s">
        <v>560</v>
      </c>
      <c r="AK29" s="610" t="s">
        <v>723</v>
      </c>
      <c r="AL29" s="608">
        <v>0</v>
      </c>
      <c r="AM29" s="611" t="s">
        <v>560</v>
      </c>
      <c r="AN29" s="610" t="s">
        <v>1249</v>
      </c>
      <c r="AO29" s="608">
        <v>0</v>
      </c>
      <c r="AP29" s="611" t="s">
        <v>560</v>
      </c>
      <c r="AQ29" s="610" t="s">
        <v>1250</v>
      </c>
      <c r="AR29" s="608">
        <v>0</v>
      </c>
      <c r="AS29" s="611" t="s">
        <v>560</v>
      </c>
      <c r="AT29" s="610" t="s">
        <v>1251</v>
      </c>
      <c r="AU29" s="608">
        <v>1</v>
      </c>
      <c r="AV29" s="616" t="s">
        <v>1252</v>
      </c>
    </row>
    <row r="30" spans="1:48" ht="180" x14ac:dyDescent="0.2">
      <c r="A30" s="141" t="s">
        <v>139</v>
      </c>
      <c r="B30" s="27" t="s">
        <v>145</v>
      </c>
      <c r="C30" s="39" t="s">
        <v>141</v>
      </c>
      <c r="D30" s="31" t="s">
        <v>134</v>
      </c>
      <c r="E30" s="24" t="s">
        <v>123</v>
      </c>
      <c r="F30" s="37" t="s">
        <v>130</v>
      </c>
      <c r="G30" s="31" t="s">
        <v>132</v>
      </c>
      <c r="H30" s="13" t="s">
        <v>13</v>
      </c>
      <c r="I30" s="26" t="s">
        <v>112</v>
      </c>
      <c r="J30" s="21" t="s">
        <v>2</v>
      </c>
      <c r="K30" s="16" t="s">
        <v>14</v>
      </c>
      <c r="L30" s="43" t="s">
        <v>179</v>
      </c>
      <c r="M30" s="88">
        <v>1</v>
      </c>
      <c r="N30" s="5" t="s">
        <v>16</v>
      </c>
      <c r="O30" s="646">
        <f>Tabla1[[#This Row],[Avance Acumulado númerico o Porcentaje de la Actividad]]/Tabla1[[#This Row],[Meta 2020
(Actividad ó Meta anual)]]</f>
        <v>1</v>
      </c>
      <c r="P30" s="51">
        <v>0.15</v>
      </c>
      <c r="Q30" s="27" t="s">
        <v>317</v>
      </c>
      <c r="R30" s="46"/>
      <c r="S30" s="5" t="s">
        <v>55</v>
      </c>
      <c r="T30" s="652" t="s">
        <v>72</v>
      </c>
      <c r="U30" s="601">
        <f>Tabla1[[#This Row],[Avance Mes Enero]]+Tabla1[[#This Row],[Avance Mes Febrero]]+AC30+AF30+AI30</f>
        <v>1</v>
      </c>
      <c r="V30" s="639"/>
      <c r="W30" s="649"/>
      <c r="X30" s="652"/>
      <c r="Y30" s="605" t="s">
        <v>724</v>
      </c>
      <c r="Z30" s="606">
        <v>0</v>
      </c>
      <c r="AA30" s="41"/>
      <c r="AB30" s="607" t="s">
        <v>725</v>
      </c>
      <c r="AC30" s="608">
        <v>0</v>
      </c>
      <c r="AD30" s="608"/>
      <c r="AE30" s="610" t="s">
        <v>726</v>
      </c>
      <c r="AF30" s="608">
        <v>0</v>
      </c>
      <c r="AG30" s="611" t="s">
        <v>558</v>
      </c>
      <c r="AH30" s="610" t="s">
        <v>727</v>
      </c>
      <c r="AI30" s="608">
        <v>1</v>
      </c>
      <c r="AJ30" s="611" t="s">
        <v>728</v>
      </c>
      <c r="AK30" s="610" t="s">
        <v>729</v>
      </c>
      <c r="AL30" s="608">
        <v>0</v>
      </c>
      <c r="AM30" s="611" t="s">
        <v>560</v>
      </c>
      <c r="AN30" s="610" t="s">
        <v>729</v>
      </c>
      <c r="AO30" s="608">
        <v>0</v>
      </c>
      <c r="AP30" s="611" t="s">
        <v>560</v>
      </c>
      <c r="AQ30" s="610" t="s">
        <v>729</v>
      </c>
      <c r="AR30" s="608">
        <v>0</v>
      </c>
      <c r="AS30" s="611" t="s">
        <v>560</v>
      </c>
      <c r="AT30" s="610" t="s">
        <v>729</v>
      </c>
      <c r="AU30" s="608">
        <v>0</v>
      </c>
      <c r="AV30" s="611" t="s">
        <v>560</v>
      </c>
    </row>
    <row r="31" spans="1:48" ht="180.75" thickBot="1" x14ac:dyDescent="0.25">
      <c r="A31" s="141" t="s">
        <v>139</v>
      </c>
      <c r="B31" s="27" t="s">
        <v>145</v>
      </c>
      <c r="C31" s="39" t="s">
        <v>141</v>
      </c>
      <c r="D31" s="31" t="s">
        <v>134</v>
      </c>
      <c r="E31" s="24" t="s">
        <v>123</v>
      </c>
      <c r="F31" s="37" t="s">
        <v>130</v>
      </c>
      <c r="G31" s="31" t="s">
        <v>132</v>
      </c>
      <c r="H31" s="13" t="s">
        <v>13</v>
      </c>
      <c r="I31" s="26" t="s">
        <v>112</v>
      </c>
      <c r="J31" s="21" t="s">
        <v>2</v>
      </c>
      <c r="K31" s="16" t="s">
        <v>14</v>
      </c>
      <c r="L31" s="96">
        <v>2400</v>
      </c>
      <c r="M31" s="87">
        <v>600</v>
      </c>
      <c r="N31" s="5" t="s">
        <v>17</v>
      </c>
      <c r="O31" s="646">
        <f>Tabla1[[#This Row],[Avance Acumulado númerico o Porcentaje de la Actividad]]/Tabla1[[#This Row],[Meta 2020
(Actividad ó Meta anual)]]</f>
        <v>0.05</v>
      </c>
      <c r="P31" s="197">
        <v>0.45</v>
      </c>
      <c r="Q31" s="27" t="s">
        <v>730</v>
      </c>
      <c r="R31" s="46"/>
      <c r="S31" s="42" t="s">
        <v>72</v>
      </c>
      <c r="T31" s="652" t="s">
        <v>78</v>
      </c>
      <c r="U31" s="601">
        <f>Tabla1[[#This Row],[Avance Mes Enero]]+Tabla1[[#This Row],[Avance Mes Febrero]]+AR31</f>
        <v>30</v>
      </c>
      <c r="V31" s="639" t="s">
        <v>731</v>
      </c>
      <c r="W31" s="649"/>
      <c r="X31" s="652"/>
      <c r="Y31" s="605" t="s">
        <v>732</v>
      </c>
      <c r="Z31" s="606">
        <v>0</v>
      </c>
      <c r="AA31" s="41"/>
      <c r="AB31" s="607" t="s">
        <v>733</v>
      </c>
      <c r="AC31" s="608">
        <v>0</v>
      </c>
      <c r="AD31" s="608"/>
      <c r="AE31" s="610" t="s">
        <v>734</v>
      </c>
      <c r="AF31" s="608">
        <v>0</v>
      </c>
      <c r="AG31" s="611" t="s">
        <v>558</v>
      </c>
      <c r="AH31" s="610" t="s">
        <v>735</v>
      </c>
      <c r="AI31" s="608">
        <v>0</v>
      </c>
      <c r="AJ31" s="611" t="s">
        <v>560</v>
      </c>
      <c r="AK31" s="610" t="s">
        <v>736</v>
      </c>
      <c r="AL31" s="608">
        <v>0</v>
      </c>
      <c r="AM31" s="611" t="s">
        <v>560</v>
      </c>
      <c r="AN31" s="610" t="s">
        <v>1253</v>
      </c>
      <c r="AO31" s="608">
        <v>0</v>
      </c>
      <c r="AP31" s="611" t="s">
        <v>560</v>
      </c>
      <c r="AQ31" s="610" t="s">
        <v>1254</v>
      </c>
      <c r="AR31" s="608">
        <v>30</v>
      </c>
      <c r="AS31" s="611" t="s">
        <v>1255</v>
      </c>
      <c r="AT31" s="610" t="s">
        <v>1256</v>
      </c>
      <c r="AU31" s="608">
        <v>0</v>
      </c>
      <c r="AV31" s="611" t="s">
        <v>560</v>
      </c>
    </row>
    <row r="32" spans="1:48" ht="180.75" thickBot="1" x14ac:dyDescent="0.25">
      <c r="A32" s="143" t="s">
        <v>139</v>
      </c>
      <c r="B32" s="144" t="s">
        <v>145</v>
      </c>
      <c r="C32" s="145" t="s">
        <v>141</v>
      </c>
      <c r="D32" s="146" t="s">
        <v>134</v>
      </c>
      <c r="E32" s="203" t="s">
        <v>123</v>
      </c>
      <c r="F32" s="148" t="s">
        <v>130</v>
      </c>
      <c r="G32" s="146" t="s">
        <v>132</v>
      </c>
      <c r="H32" s="204" t="s">
        <v>13</v>
      </c>
      <c r="I32" s="151" t="s">
        <v>112</v>
      </c>
      <c r="J32" s="152" t="s">
        <v>2</v>
      </c>
      <c r="K32" s="205" t="s">
        <v>14</v>
      </c>
      <c r="L32" s="162" t="s">
        <v>179</v>
      </c>
      <c r="M32" s="811">
        <v>2</v>
      </c>
      <c r="N32" s="160" t="s">
        <v>226</v>
      </c>
      <c r="O32" s="646">
        <f>Tabla1[[#This Row],[Avance Acumulado númerico o Porcentaje de la Actividad]]/Tabla1[[#This Row],[Meta 2020
(Actividad ó Meta anual)]]</f>
        <v>0</v>
      </c>
      <c r="P32" s="172">
        <v>0.15</v>
      </c>
      <c r="Q32" s="144" t="s">
        <v>1257</v>
      </c>
      <c r="R32" s="159"/>
      <c r="S32" s="198" t="s">
        <v>72</v>
      </c>
      <c r="T32" s="663" t="s">
        <v>78</v>
      </c>
      <c r="U32" s="601">
        <f>Tabla1[[#This Row],[Avance Mes Enero]]+Tabla1[[#This Row],[Avance Mes Febrero]]</f>
        <v>0</v>
      </c>
      <c r="V32" s="639"/>
      <c r="W32" s="649"/>
      <c r="X32" s="43"/>
      <c r="Y32" s="605" t="s">
        <v>737</v>
      </c>
      <c r="Z32" s="606">
        <v>0</v>
      </c>
      <c r="AA32" s="41"/>
      <c r="AB32" s="607" t="s">
        <v>738</v>
      </c>
      <c r="AC32" s="608">
        <v>0</v>
      </c>
      <c r="AD32" s="608"/>
      <c r="AE32" s="610" t="s">
        <v>739</v>
      </c>
      <c r="AF32" s="608">
        <v>0</v>
      </c>
      <c r="AG32" s="611" t="s">
        <v>558</v>
      </c>
      <c r="AH32" s="610" t="s">
        <v>558</v>
      </c>
      <c r="AI32" s="608">
        <v>0</v>
      </c>
      <c r="AJ32" s="611" t="s">
        <v>560</v>
      </c>
      <c r="AK32" s="610" t="s">
        <v>740</v>
      </c>
      <c r="AL32" s="608">
        <v>0</v>
      </c>
      <c r="AM32" s="611" t="s">
        <v>560</v>
      </c>
      <c r="AN32" s="610" t="s">
        <v>1258</v>
      </c>
      <c r="AO32" s="608">
        <v>0</v>
      </c>
      <c r="AP32" s="611" t="s">
        <v>560</v>
      </c>
      <c r="AQ32" s="610" t="s">
        <v>1259</v>
      </c>
      <c r="AR32" s="608">
        <v>0</v>
      </c>
      <c r="AS32" s="611" t="s">
        <v>560</v>
      </c>
      <c r="AT32" s="610" t="s">
        <v>1260</v>
      </c>
      <c r="AU32" s="608">
        <v>0</v>
      </c>
      <c r="AV32" s="611" t="s">
        <v>560</v>
      </c>
    </row>
    <row r="33" spans="1:48" ht="180" x14ac:dyDescent="0.2">
      <c r="A33" s="120" t="s">
        <v>139</v>
      </c>
      <c r="B33" s="121" t="s">
        <v>145</v>
      </c>
      <c r="C33" s="122" t="s">
        <v>141</v>
      </c>
      <c r="D33" s="123" t="s">
        <v>134</v>
      </c>
      <c r="E33" s="200" t="s">
        <v>123</v>
      </c>
      <c r="F33" s="125" t="s">
        <v>130</v>
      </c>
      <c r="G33" s="123" t="s">
        <v>132</v>
      </c>
      <c r="H33" s="201" t="s">
        <v>13</v>
      </c>
      <c r="I33" s="200" t="s">
        <v>114</v>
      </c>
      <c r="J33" s="206" t="s">
        <v>114</v>
      </c>
      <c r="K33" s="207" t="s">
        <v>18</v>
      </c>
      <c r="L33" s="131" t="s">
        <v>179</v>
      </c>
      <c r="M33" s="202">
        <v>1</v>
      </c>
      <c r="N33" s="133" t="s">
        <v>19</v>
      </c>
      <c r="O33" s="622">
        <f>Tabla1[[#This Row],[Avance Acumulado númerico o Porcentaje de la Actividad]]/Tabla1[[#This Row],[Meta 2020
(Actividad ó Meta anual)]]</f>
        <v>1</v>
      </c>
      <c r="P33" s="134">
        <v>0.1</v>
      </c>
      <c r="Q33" s="121" t="s">
        <v>321</v>
      </c>
      <c r="R33" s="136">
        <v>78621745</v>
      </c>
      <c r="S33" s="137" t="s">
        <v>55</v>
      </c>
      <c r="T33" s="600" t="s">
        <v>55</v>
      </c>
      <c r="U33" s="601">
        <f>Tabla1[[#This Row],[Avance Mes Enero]]+Tabla1[[#This Row],[Avance Mes Febrero]]+AC33+AF33</f>
        <v>1</v>
      </c>
      <c r="V33" s="602"/>
      <c r="W33" s="624"/>
      <c r="X33" s="604"/>
      <c r="Y33" s="116"/>
      <c r="Z33" s="606"/>
      <c r="AA33" s="41"/>
      <c r="AB33" s="608" t="s">
        <v>558</v>
      </c>
      <c r="AC33" s="608">
        <v>0</v>
      </c>
      <c r="AD33" s="608" t="s">
        <v>558</v>
      </c>
      <c r="AE33" s="610" t="s">
        <v>741</v>
      </c>
      <c r="AF33" s="608">
        <v>1</v>
      </c>
      <c r="AG33" s="616" t="s">
        <v>742</v>
      </c>
      <c r="AH33" s="610" t="s">
        <v>729</v>
      </c>
      <c r="AI33" s="608">
        <v>0</v>
      </c>
      <c r="AJ33" s="616">
        <v>0</v>
      </c>
      <c r="AK33" s="610" t="s">
        <v>729</v>
      </c>
      <c r="AL33" s="608">
        <v>0</v>
      </c>
      <c r="AM33" s="616">
        <v>0</v>
      </c>
      <c r="AN33" s="610" t="s">
        <v>729</v>
      </c>
      <c r="AO33" s="608">
        <v>0</v>
      </c>
      <c r="AP33" s="616">
        <v>0</v>
      </c>
      <c r="AQ33" s="610" t="s">
        <v>729</v>
      </c>
      <c r="AR33" s="608">
        <v>0</v>
      </c>
      <c r="AS33" s="616">
        <v>0</v>
      </c>
      <c r="AT33" s="610" t="s">
        <v>729</v>
      </c>
      <c r="AU33" s="608">
        <v>0</v>
      </c>
      <c r="AV33" s="616">
        <v>0</v>
      </c>
    </row>
    <row r="34" spans="1:48" ht="375.75" thickBot="1" x14ac:dyDescent="0.25">
      <c r="A34" s="141" t="s">
        <v>139</v>
      </c>
      <c r="B34" s="27" t="s">
        <v>145</v>
      </c>
      <c r="C34" s="39" t="s">
        <v>141</v>
      </c>
      <c r="D34" s="31" t="s">
        <v>134</v>
      </c>
      <c r="E34" s="24" t="s">
        <v>123</v>
      </c>
      <c r="F34" s="37" t="s">
        <v>130</v>
      </c>
      <c r="G34" s="31" t="s">
        <v>132</v>
      </c>
      <c r="H34" s="13" t="s">
        <v>13</v>
      </c>
      <c r="I34" s="24" t="s">
        <v>114</v>
      </c>
      <c r="J34" s="23" t="s">
        <v>114</v>
      </c>
      <c r="K34" s="6" t="s">
        <v>18</v>
      </c>
      <c r="L34" s="96">
        <v>200</v>
      </c>
      <c r="M34" s="55">
        <v>50</v>
      </c>
      <c r="N34" s="664" t="s">
        <v>180</v>
      </c>
      <c r="O34" s="637">
        <f>Tabla1[[#This Row],[Avance Acumulado númerico o Porcentaje de la Actividad]]/Tabla1[[#This Row],[Meta 2020
(Actividad ó Meta anual)]]</f>
        <v>0.92</v>
      </c>
      <c r="P34" s="70">
        <v>0.9</v>
      </c>
      <c r="Q34" s="27" t="s">
        <v>323</v>
      </c>
      <c r="R34" s="46"/>
      <c r="S34" s="5" t="s">
        <v>55</v>
      </c>
      <c r="T34" s="652" t="s">
        <v>147</v>
      </c>
      <c r="U34" s="601">
        <f>Tabla1[[#This Row],[Avance Mes Enero]]+Tabla1[[#This Row],[Avance Mes Febrero]]+AC34+AF34+AI34+AL34+AO34+AR34+AU34</f>
        <v>46</v>
      </c>
      <c r="V34" s="665" t="s">
        <v>743</v>
      </c>
      <c r="W34" s="649">
        <v>6</v>
      </c>
      <c r="X34" s="652"/>
      <c r="Y34" s="666" t="s">
        <v>744</v>
      </c>
      <c r="Z34" s="606">
        <v>12</v>
      </c>
      <c r="AA34" s="41"/>
      <c r="AB34" s="607" t="s">
        <v>745</v>
      </c>
      <c r="AC34" s="608">
        <v>6</v>
      </c>
      <c r="AD34" s="607" t="s">
        <v>746</v>
      </c>
      <c r="AE34" s="610" t="s">
        <v>747</v>
      </c>
      <c r="AF34" s="608">
        <v>0</v>
      </c>
      <c r="AG34" s="611"/>
      <c r="AH34" s="610" t="s">
        <v>748</v>
      </c>
      <c r="AI34" s="608">
        <v>0</v>
      </c>
      <c r="AJ34" s="611">
        <v>0</v>
      </c>
      <c r="AK34" s="610" t="s">
        <v>749</v>
      </c>
      <c r="AL34" s="608">
        <v>8</v>
      </c>
      <c r="AM34" s="611" t="s">
        <v>750</v>
      </c>
      <c r="AN34" s="610" t="s">
        <v>1261</v>
      </c>
      <c r="AO34" s="608">
        <v>6</v>
      </c>
      <c r="AP34" s="611" t="s">
        <v>1262</v>
      </c>
      <c r="AQ34" s="610" t="s">
        <v>1263</v>
      </c>
      <c r="AR34" s="608">
        <v>4</v>
      </c>
      <c r="AS34" s="611" t="s">
        <v>1264</v>
      </c>
      <c r="AT34" s="610" t="s">
        <v>1265</v>
      </c>
      <c r="AU34" s="608">
        <v>4</v>
      </c>
      <c r="AV34" s="616" t="s">
        <v>1266</v>
      </c>
    </row>
    <row r="35" spans="1:48" ht="180" x14ac:dyDescent="0.2">
      <c r="A35" s="120" t="s">
        <v>139</v>
      </c>
      <c r="B35" s="121" t="s">
        <v>145</v>
      </c>
      <c r="C35" s="122" t="s">
        <v>141</v>
      </c>
      <c r="D35" s="123" t="s">
        <v>134</v>
      </c>
      <c r="E35" s="200" t="s">
        <v>123</v>
      </c>
      <c r="F35" s="125" t="s">
        <v>130</v>
      </c>
      <c r="G35" s="123" t="s">
        <v>132</v>
      </c>
      <c r="H35" s="201" t="s">
        <v>13</v>
      </c>
      <c r="I35" s="200" t="s">
        <v>114</v>
      </c>
      <c r="J35" s="206" t="s">
        <v>114</v>
      </c>
      <c r="K35" s="130" t="s">
        <v>20</v>
      </c>
      <c r="L35" s="190" t="s">
        <v>179</v>
      </c>
      <c r="M35" s="202">
        <v>1</v>
      </c>
      <c r="N35" s="133" t="s">
        <v>326</v>
      </c>
      <c r="O35" s="622">
        <f>Tabla1[[#This Row],[Avance Acumulado númerico o Porcentaje de la Actividad]]/Tabla1[[#This Row],[Meta 2020
(Actividad ó Meta anual)]]</f>
        <v>1</v>
      </c>
      <c r="P35" s="134">
        <v>0.1</v>
      </c>
      <c r="Q35" s="133" t="s">
        <v>325</v>
      </c>
      <c r="R35" s="136">
        <v>200395245</v>
      </c>
      <c r="S35" s="137" t="s">
        <v>11</v>
      </c>
      <c r="T35" s="600" t="s">
        <v>55</v>
      </c>
      <c r="U35" s="601">
        <f>Tabla1[[#This Row],[Avance Mes Enero]]+Tabla1[[#This Row],[Avance Mes Febrero]]+AC35+AF35</f>
        <v>1</v>
      </c>
      <c r="V35" s="602"/>
      <c r="W35" s="624"/>
      <c r="X35" s="604"/>
      <c r="Y35" s="46"/>
      <c r="Z35" s="606"/>
      <c r="AA35" s="41"/>
      <c r="AB35" s="607" t="s">
        <v>558</v>
      </c>
      <c r="AC35" s="608">
        <v>0</v>
      </c>
      <c r="AD35" s="608" t="s">
        <v>558</v>
      </c>
      <c r="AE35" s="610" t="s">
        <v>751</v>
      </c>
      <c r="AF35" s="608">
        <v>1</v>
      </c>
      <c r="AG35" s="616" t="s">
        <v>752</v>
      </c>
      <c r="AH35" s="610" t="s">
        <v>729</v>
      </c>
      <c r="AI35" s="608">
        <v>0</v>
      </c>
      <c r="AJ35" s="616">
        <v>0</v>
      </c>
      <c r="AK35" s="610" t="s">
        <v>729</v>
      </c>
      <c r="AL35" s="608">
        <v>0</v>
      </c>
      <c r="AM35" s="616" t="s">
        <v>560</v>
      </c>
      <c r="AN35" s="610" t="s">
        <v>729</v>
      </c>
      <c r="AO35" s="608">
        <v>0</v>
      </c>
      <c r="AP35" s="616" t="s">
        <v>560</v>
      </c>
      <c r="AQ35" s="610" t="s">
        <v>729</v>
      </c>
      <c r="AR35" s="608">
        <v>0</v>
      </c>
      <c r="AS35" s="616" t="s">
        <v>560</v>
      </c>
      <c r="AT35" s="610" t="s">
        <v>729</v>
      </c>
      <c r="AU35" s="608">
        <v>0</v>
      </c>
      <c r="AV35" s="616" t="s">
        <v>560</v>
      </c>
    </row>
    <row r="36" spans="1:48" ht="180" x14ac:dyDescent="0.2">
      <c r="A36" s="141" t="s">
        <v>139</v>
      </c>
      <c r="B36" s="27" t="s">
        <v>145</v>
      </c>
      <c r="C36" s="39" t="s">
        <v>141</v>
      </c>
      <c r="D36" s="31" t="s">
        <v>134</v>
      </c>
      <c r="E36" s="24" t="s">
        <v>123</v>
      </c>
      <c r="F36" s="37" t="s">
        <v>130</v>
      </c>
      <c r="G36" s="31" t="s">
        <v>132</v>
      </c>
      <c r="H36" s="13" t="s">
        <v>13</v>
      </c>
      <c r="I36" s="24" t="s">
        <v>114</v>
      </c>
      <c r="J36" s="23" t="s">
        <v>114</v>
      </c>
      <c r="K36" s="16" t="s">
        <v>20</v>
      </c>
      <c r="L36" s="99">
        <v>1600</v>
      </c>
      <c r="M36" s="88">
        <v>400</v>
      </c>
      <c r="N36" s="8" t="s">
        <v>753</v>
      </c>
      <c r="O36" s="637">
        <f>Tabla1[[#This Row],[Avance Acumulado númerico o Porcentaje de la Actividad]]/Tabla1[[#This Row],[Meta 2020
(Actividad ó Meta anual)]]</f>
        <v>1.1100000000000001</v>
      </c>
      <c r="P36" s="70">
        <v>0.6</v>
      </c>
      <c r="Q36" s="8" t="s">
        <v>754</v>
      </c>
      <c r="R36" s="46"/>
      <c r="S36" s="5" t="s">
        <v>72</v>
      </c>
      <c r="T36" s="652" t="s">
        <v>147</v>
      </c>
      <c r="U36" s="601">
        <f>Tabla1[[#This Row],[Avance Mes Enero]]+Tabla1[[#This Row],[Avance Mes Febrero]]+AC36+AF36+AI36+AL36+AO36+AR36</f>
        <v>444</v>
      </c>
      <c r="V36" s="665" t="s">
        <v>755</v>
      </c>
      <c r="W36" s="649">
        <v>7</v>
      </c>
      <c r="X36" s="652"/>
      <c r="Y36" s="605" t="s">
        <v>756</v>
      </c>
      <c r="Z36" s="606">
        <v>6</v>
      </c>
      <c r="AA36" s="41"/>
      <c r="AB36" s="610" t="s">
        <v>757</v>
      </c>
      <c r="AC36" s="608">
        <v>64</v>
      </c>
      <c r="AD36" s="607" t="s">
        <v>758</v>
      </c>
      <c r="AE36" s="610" t="s">
        <v>759</v>
      </c>
      <c r="AF36" s="608">
        <v>64</v>
      </c>
      <c r="AG36" s="611" t="s">
        <v>758</v>
      </c>
      <c r="AH36" s="610" t="s">
        <v>760</v>
      </c>
      <c r="AI36" s="608">
        <v>75</v>
      </c>
      <c r="AJ36" s="611" t="s">
        <v>761</v>
      </c>
      <c r="AK36" s="610" t="s">
        <v>762</v>
      </c>
      <c r="AL36" s="608">
        <v>75</v>
      </c>
      <c r="AM36" s="611" t="s">
        <v>761</v>
      </c>
      <c r="AN36" s="610" t="s">
        <v>1267</v>
      </c>
      <c r="AO36" s="608">
        <v>76</v>
      </c>
      <c r="AP36" s="611" t="s">
        <v>761</v>
      </c>
      <c r="AQ36" s="610" t="s">
        <v>1268</v>
      </c>
      <c r="AR36" s="608">
        <v>77</v>
      </c>
      <c r="AS36" s="611" t="s">
        <v>761</v>
      </c>
      <c r="AT36" s="610" t="s">
        <v>1269</v>
      </c>
      <c r="AU36" s="608">
        <v>73</v>
      </c>
      <c r="AV36" s="616" t="s">
        <v>1270</v>
      </c>
    </row>
    <row r="37" spans="1:48" ht="180" x14ac:dyDescent="0.2">
      <c r="A37" s="141" t="s">
        <v>139</v>
      </c>
      <c r="B37" s="27" t="s">
        <v>145</v>
      </c>
      <c r="C37" s="39" t="s">
        <v>141</v>
      </c>
      <c r="D37" s="31" t="s">
        <v>134</v>
      </c>
      <c r="E37" s="24" t="s">
        <v>123</v>
      </c>
      <c r="F37" s="37" t="s">
        <v>130</v>
      </c>
      <c r="G37" s="31" t="s">
        <v>132</v>
      </c>
      <c r="H37" s="13" t="s">
        <v>13</v>
      </c>
      <c r="I37" s="24" t="s">
        <v>114</v>
      </c>
      <c r="J37" s="23" t="s">
        <v>114</v>
      </c>
      <c r="K37" s="16" t="s">
        <v>20</v>
      </c>
      <c r="L37" s="54" t="s">
        <v>179</v>
      </c>
      <c r="M37" s="88">
        <v>4</v>
      </c>
      <c r="N37" s="8" t="s">
        <v>763</v>
      </c>
      <c r="O37" s="637">
        <f>Tabla1[[#This Row],[Avance Acumulado númerico o Porcentaje de la Actividad]]/Tabla1[[#This Row],[Meta 2020
(Actividad ó Meta anual)]]</f>
        <v>0.75</v>
      </c>
      <c r="P37" s="51">
        <v>0.15</v>
      </c>
      <c r="Q37" s="8" t="s">
        <v>764</v>
      </c>
      <c r="R37" s="46"/>
      <c r="S37" s="5" t="s">
        <v>72</v>
      </c>
      <c r="T37" s="652" t="s">
        <v>147</v>
      </c>
      <c r="U37" s="601">
        <f>Tabla1[[#This Row],[Avance Mes Enero]]+Tabla1[[#This Row],[Avance Mes Febrero]]+AC37+AF37+AI37+AL37+AU37</f>
        <v>3</v>
      </c>
      <c r="V37" s="639"/>
      <c r="W37" s="649"/>
      <c r="X37" s="652"/>
      <c r="Y37" s="46"/>
      <c r="Z37" s="606"/>
      <c r="AA37" s="41"/>
      <c r="AB37" s="607" t="s">
        <v>558</v>
      </c>
      <c r="AC37" s="608">
        <v>0</v>
      </c>
      <c r="AD37" s="608" t="s">
        <v>558</v>
      </c>
      <c r="AE37" s="610" t="s">
        <v>765</v>
      </c>
      <c r="AF37" s="608">
        <v>1</v>
      </c>
      <c r="AG37" s="616" t="s">
        <v>766</v>
      </c>
      <c r="AH37" s="610" t="s">
        <v>767</v>
      </c>
      <c r="AI37" s="608">
        <v>0</v>
      </c>
      <c r="AJ37" s="616"/>
      <c r="AK37" s="610" t="s">
        <v>768</v>
      </c>
      <c r="AL37" s="608">
        <v>1</v>
      </c>
      <c r="AM37" s="616" t="s">
        <v>769</v>
      </c>
      <c r="AN37" s="610" t="s">
        <v>1271</v>
      </c>
      <c r="AO37" s="608">
        <v>0</v>
      </c>
      <c r="AP37" s="616" t="s">
        <v>560</v>
      </c>
      <c r="AQ37" s="610" t="s">
        <v>1271</v>
      </c>
      <c r="AR37" s="608">
        <v>0</v>
      </c>
      <c r="AS37" s="616" t="s">
        <v>560</v>
      </c>
      <c r="AT37" s="610" t="s">
        <v>1272</v>
      </c>
      <c r="AU37" s="608">
        <v>1</v>
      </c>
      <c r="AV37" s="616" t="s">
        <v>1273</v>
      </c>
    </row>
    <row r="38" spans="1:48" ht="180.75" thickBot="1" x14ac:dyDescent="0.25">
      <c r="A38" s="143" t="s">
        <v>139</v>
      </c>
      <c r="B38" s="144" t="s">
        <v>145</v>
      </c>
      <c r="C38" s="145" t="s">
        <v>141</v>
      </c>
      <c r="D38" s="146" t="s">
        <v>134</v>
      </c>
      <c r="E38" s="203" t="s">
        <v>123</v>
      </c>
      <c r="F38" s="148" t="s">
        <v>130</v>
      </c>
      <c r="G38" s="146" t="s">
        <v>132</v>
      </c>
      <c r="H38" s="204" t="s">
        <v>13</v>
      </c>
      <c r="I38" s="203" t="s">
        <v>114</v>
      </c>
      <c r="J38" s="208" t="s">
        <v>114</v>
      </c>
      <c r="K38" s="205" t="s">
        <v>20</v>
      </c>
      <c r="L38" s="218" t="s">
        <v>179</v>
      </c>
      <c r="M38" s="196">
        <v>1</v>
      </c>
      <c r="N38" s="156" t="s">
        <v>23</v>
      </c>
      <c r="O38" s="646">
        <f>Tabla1[[#This Row],[Avance Acumulado númerico o Porcentaje de la Actividad]]/Tabla1[[#This Row],[Meta 2020
(Actividad ó Meta anual)]]</f>
        <v>1</v>
      </c>
      <c r="P38" s="172">
        <v>0.15</v>
      </c>
      <c r="Q38" s="156" t="s">
        <v>329</v>
      </c>
      <c r="R38" s="159"/>
      <c r="S38" s="160" t="s">
        <v>72</v>
      </c>
      <c r="T38" s="663" t="s">
        <v>149</v>
      </c>
      <c r="U38" s="601">
        <f>Tabla1[[#This Row],[Avance Mes Enero]]+Tabla1[[#This Row],[Avance Mes Febrero]]+AR38</f>
        <v>1</v>
      </c>
      <c r="V38" s="605"/>
      <c r="W38" s="76"/>
      <c r="X38" s="43"/>
      <c r="Y38" s="46"/>
      <c r="Z38" s="606"/>
      <c r="AA38" s="41"/>
      <c r="AB38" s="607" t="s">
        <v>770</v>
      </c>
      <c r="AC38" s="608">
        <v>0</v>
      </c>
      <c r="AD38" s="608" t="s">
        <v>558</v>
      </c>
      <c r="AE38" s="610" t="s">
        <v>771</v>
      </c>
      <c r="AF38" s="608">
        <v>0</v>
      </c>
      <c r="AG38" s="616" t="s">
        <v>772</v>
      </c>
      <c r="AH38" s="610" t="s">
        <v>773</v>
      </c>
      <c r="AI38" s="608">
        <v>0</v>
      </c>
      <c r="AJ38" s="616" t="s">
        <v>774</v>
      </c>
      <c r="AK38" s="610" t="s">
        <v>775</v>
      </c>
      <c r="AL38" s="608">
        <v>0</v>
      </c>
      <c r="AM38" s="616" t="s">
        <v>769</v>
      </c>
      <c r="AN38" s="610" t="s">
        <v>1274</v>
      </c>
      <c r="AO38" s="608">
        <v>0</v>
      </c>
      <c r="AP38" s="616" t="s">
        <v>769</v>
      </c>
      <c r="AQ38" s="610" t="s">
        <v>1274</v>
      </c>
      <c r="AR38" s="608">
        <v>1</v>
      </c>
      <c r="AS38" s="616" t="s">
        <v>1275</v>
      </c>
      <c r="AT38" s="610" t="s">
        <v>1276</v>
      </c>
      <c r="AU38" s="608">
        <v>0</v>
      </c>
      <c r="AV38" s="616" t="s">
        <v>560</v>
      </c>
    </row>
    <row r="39" spans="1:48" ht="180" x14ac:dyDescent="0.2">
      <c r="A39" s="120" t="s">
        <v>139</v>
      </c>
      <c r="B39" s="121" t="s">
        <v>145</v>
      </c>
      <c r="C39" s="122" t="s">
        <v>141</v>
      </c>
      <c r="D39" s="123" t="s">
        <v>134</v>
      </c>
      <c r="E39" s="200" t="s">
        <v>123</v>
      </c>
      <c r="F39" s="125" t="s">
        <v>130</v>
      </c>
      <c r="G39" s="123" t="s">
        <v>132</v>
      </c>
      <c r="H39" s="201" t="s">
        <v>13</v>
      </c>
      <c r="I39" s="200" t="s">
        <v>114</v>
      </c>
      <c r="J39" s="206" t="s">
        <v>114</v>
      </c>
      <c r="K39" s="239" t="s">
        <v>25</v>
      </c>
      <c r="L39" s="240" t="s">
        <v>179</v>
      </c>
      <c r="M39" s="241">
        <v>1</v>
      </c>
      <c r="N39" s="240" t="s">
        <v>24</v>
      </c>
      <c r="O39" s="667">
        <f>Tabla1[[#This Row],[Avance Acumulado númerico o Porcentaje de la Actividad]]/Tabla1[[#This Row],[Meta 2020
(Actividad ó Meta anual)]]</f>
        <v>0</v>
      </c>
      <c r="P39" s="242">
        <v>0.1</v>
      </c>
      <c r="Q39" s="240" t="s">
        <v>330</v>
      </c>
      <c r="R39" s="262">
        <v>54433278</v>
      </c>
      <c r="S39" s="240" t="s">
        <v>11</v>
      </c>
      <c r="T39" s="668" t="s">
        <v>55</v>
      </c>
      <c r="U39" s="601">
        <f>Tabla1[[#This Row],[Avance Mes Enero]]+Tabla1[[#This Row],[Avance Mes Febrero]]</f>
        <v>0</v>
      </c>
      <c r="V39" s="669"/>
      <c r="W39" s="670"/>
      <c r="X39" s="671"/>
      <c r="Y39" s="116"/>
      <c r="Z39" s="606"/>
      <c r="AA39" s="41"/>
      <c r="AB39" s="610" t="s">
        <v>776</v>
      </c>
      <c r="AC39" s="608">
        <v>0</v>
      </c>
      <c r="AD39" s="608" t="s">
        <v>558</v>
      </c>
      <c r="AE39" s="610" t="s">
        <v>777</v>
      </c>
      <c r="AF39" s="608">
        <v>0</v>
      </c>
      <c r="AG39" s="611" t="s">
        <v>558</v>
      </c>
      <c r="AH39" s="610" t="s">
        <v>778</v>
      </c>
      <c r="AI39" s="608">
        <v>0</v>
      </c>
      <c r="AJ39" s="611"/>
      <c r="AK39" s="610" t="s">
        <v>779</v>
      </c>
      <c r="AL39" s="608">
        <v>0</v>
      </c>
      <c r="AM39" s="611" t="s">
        <v>560</v>
      </c>
      <c r="AN39" s="610" t="s">
        <v>779</v>
      </c>
      <c r="AO39" s="608">
        <v>0</v>
      </c>
      <c r="AP39" s="611" t="s">
        <v>560</v>
      </c>
      <c r="AQ39" s="610" t="s">
        <v>1277</v>
      </c>
      <c r="AR39" s="608">
        <v>0</v>
      </c>
      <c r="AS39" s="611" t="s">
        <v>560</v>
      </c>
      <c r="AT39" s="610" t="s">
        <v>1278</v>
      </c>
      <c r="AU39" s="608">
        <v>0</v>
      </c>
      <c r="AV39" s="616" t="s">
        <v>1279</v>
      </c>
    </row>
    <row r="40" spans="1:48" ht="180" x14ac:dyDescent="0.2">
      <c r="A40" s="141" t="s">
        <v>139</v>
      </c>
      <c r="B40" s="27" t="s">
        <v>145</v>
      </c>
      <c r="C40" s="39" t="s">
        <v>141</v>
      </c>
      <c r="D40" s="31" t="s">
        <v>134</v>
      </c>
      <c r="E40" s="24" t="s">
        <v>123</v>
      </c>
      <c r="F40" s="37" t="s">
        <v>130</v>
      </c>
      <c r="G40" s="31" t="s">
        <v>132</v>
      </c>
      <c r="H40" s="13" t="s">
        <v>13</v>
      </c>
      <c r="I40" s="24" t="s">
        <v>114</v>
      </c>
      <c r="J40" s="23" t="s">
        <v>114</v>
      </c>
      <c r="K40" s="40" t="s">
        <v>25</v>
      </c>
      <c r="L40" s="62">
        <v>13</v>
      </c>
      <c r="M40" s="672">
        <v>3</v>
      </c>
      <c r="N40" s="1" t="s">
        <v>26</v>
      </c>
      <c r="O40" s="673">
        <f>Tabla1[[#This Row],[Avance Acumulado númerico o Porcentaje de la Actividad]]/Tabla1[[#This Row],[Meta 2020
(Actividad ó Meta anual)]]</f>
        <v>0</v>
      </c>
      <c r="P40" s="100">
        <v>0.6</v>
      </c>
      <c r="Q40" s="1" t="s">
        <v>780</v>
      </c>
      <c r="R40" s="1"/>
      <c r="S40" s="1" t="s">
        <v>55</v>
      </c>
      <c r="T40" s="674" t="s">
        <v>147</v>
      </c>
      <c r="U40" s="601">
        <f>Tabla1[[#This Row],[Avance Mes Enero]]+Tabla1[[#This Row],[Avance Mes Febrero]]</f>
        <v>0</v>
      </c>
      <c r="V40" s="675" t="s">
        <v>781</v>
      </c>
      <c r="W40" s="676">
        <v>0</v>
      </c>
      <c r="X40" s="674"/>
      <c r="Y40" s="605" t="s">
        <v>782</v>
      </c>
      <c r="Z40" s="606"/>
      <c r="AA40" s="41"/>
      <c r="AB40" s="607" t="s">
        <v>558</v>
      </c>
      <c r="AC40" s="608">
        <v>0</v>
      </c>
      <c r="AD40" s="608" t="s">
        <v>558</v>
      </c>
      <c r="AE40" s="610" t="s">
        <v>783</v>
      </c>
      <c r="AF40" s="608">
        <v>0</v>
      </c>
      <c r="AG40" s="611" t="s">
        <v>558</v>
      </c>
      <c r="AH40" s="677" t="s">
        <v>783</v>
      </c>
      <c r="AI40" s="608">
        <v>0</v>
      </c>
      <c r="AJ40" s="611"/>
      <c r="AK40" s="677" t="s">
        <v>784</v>
      </c>
      <c r="AL40" s="608">
        <v>0</v>
      </c>
      <c r="AM40" s="611" t="s">
        <v>560</v>
      </c>
      <c r="AN40" s="677" t="s">
        <v>784</v>
      </c>
      <c r="AO40" s="608">
        <v>0</v>
      </c>
      <c r="AP40" s="611" t="s">
        <v>560</v>
      </c>
      <c r="AQ40" s="677" t="s">
        <v>1280</v>
      </c>
      <c r="AR40" s="608">
        <v>0</v>
      </c>
      <c r="AS40" s="611" t="s">
        <v>560</v>
      </c>
      <c r="AT40" s="677" t="s">
        <v>1281</v>
      </c>
      <c r="AU40" s="608">
        <v>0</v>
      </c>
      <c r="AV40" s="611" t="s">
        <v>560</v>
      </c>
    </row>
    <row r="41" spans="1:48" ht="180.75" thickBot="1" x14ac:dyDescent="0.25">
      <c r="A41" s="219" t="s">
        <v>139</v>
      </c>
      <c r="B41" s="220" t="s">
        <v>145</v>
      </c>
      <c r="C41" s="221" t="s">
        <v>141</v>
      </c>
      <c r="D41" s="222" t="s">
        <v>134</v>
      </c>
      <c r="E41" s="223" t="s">
        <v>123</v>
      </c>
      <c r="F41" s="224" t="s">
        <v>130</v>
      </c>
      <c r="G41" s="222" t="s">
        <v>132</v>
      </c>
      <c r="H41" s="225" t="s">
        <v>13</v>
      </c>
      <c r="I41" s="223" t="s">
        <v>114</v>
      </c>
      <c r="J41" s="226" t="s">
        <v>114</v>
      </c>
      <c r="K41" s="678" t="s">
        <v>25</v>
      </c>
      <c r="L41" s="679" t="s">
        <v>179</v>
      </c>
      <c r="M41" s="680">
        <v>5</v>
      </c>
      <c r="N41" s="679" t="s">
        <v>785</v>
      </c>
      <c r="O41" s="681">
        <f>Tabla1[[#This Row],[Avance Acumulado númerico o Porcentaje de la Actividad]]/Tabla1[[#This Row],[Meta 2020
(Actividad ó Meta anual)]]</f>
        <v>0.6</v>
      </c>
      <c r="P41" s="682">
        <v>0.3</v>
      </c>
      <c r="Q41" s="679" t="s">
        <v>786</v>
      </c>
      <c r="R41" s="679"/>
      <c r="S41" s="679" t="s">
        <v>72</v>
      </c>
      <c r="T41" s="683" t="s">
        <v>147</v>
      </c>
      <c r="U41" s="601">
        <f>Tabla1[[#This Row],[Avance Mes Enero]]+Tabla1[[#This Row],[Avance Mes Febrero]]+AR41+AU41</f>
        <v>3</v>
      </c>
      <c r="V41" s="675"/>
      <c r="W41" s="676"/>
      <c r="X41" s="1"/>
      <c r="Y41" s="46"/>
      <c r="Z41" s="606"/>
      <c r="AA41" s="41"/>
      <c r="AB41" s="610" t="s">
        <v>787</v>
      </c>
      <c r="AC41" s="608">
        <v>0</v>
      </c>
      <c r="AD41" s="608" t="s">
        <v>558</v>
      </c>
      <c r="AE41" s="610" t="s">
        <v>787</v>
      </c>
      <c r="AF41" s="608">
        <v>0</v>
      </c>
      <c r="AG41" s="611" t="s">
        <v>558</v>
      </c>
      <c r="AH41" s="610" t="s">
        <v>787</v>
      </c>
      <c r="AI41" s="608">
        <v>0</v>
      </c>
      <c r="AJ41" s="611"/>
      <c r="AK41" s="610" t="s">
        <v>788</v>
      </c>
      <c r="AL41" s="608">
        <v>0</v>
      </c>
      <c r="AM41" s="611" t="s">
        <v>560</v>
      </c>
      <c r="AN41" s="610" t="s">
        <v>1282</v>
      </c>
      <c r="AO41" s="608">
        <v>0</v>
      </c>
      <c r="AP41" s="611" t="s">
        <v>560</v>
      </c>
      <c r="AQ41" s="610" t="s">
        <v>1283</v>
      </c>
      <c r="AR41" s="608">
        <v>1</v>
      </c>
      <c r="AS41" s="611" t="s">
        <v>1007</v>
      </c>
      <c r="AT41" s="610" t="s">
        <v>1284</v>
      </c>
      <c r="AU41" s="608">
        <v>2</v>
      </c>
      <c r="AV41" s="616" t="s">
        <v>1285</v>
      </c>
    </row>
    <row r="42" spans="1:48" ht="180" x14ac:dyDescent="0.2">
      <c r="A42" s="120" t="s">
        <v>139</v>
      </c>
      <c r="B42" s="121" t="s">
        <v>145</v>
      </c>
      <c r="C42" s="122" t="s">
        <v>141</v>
      </c>
      <c r="D42" s="123" t="s">
        <v>134</v>
      </c>
      <c r="E42" s="200" t="s">
        <v>123</v>
      </c>
      <c r="F42" s="125" t="s">
        <v>130</v>
      </c>
      <c r="G42" s="123" t="s">
        <v>132</v>
      </c>
      <c r="H42" s="201" t="s">
        <v>13</v>
      </c>
      <c r="I42" s="246" t="s">
        <v>115</v>
      </c>
      <c r="J42" s="247" t="s">
        <v>115</v>
      </c>
      <c r="K42" s="248" t="s">
        <v>28</v>
      </c>
      <c r="L42" s="240" t="s">
        <v>179</v>
      </c>
      <c r="M42" s="241">
        <v>1</v>
      </c>
      <c r="N42" s="240" t="s">
        <v>29</v>
      </c>
      <c r="O42" s="667">
        <f>Tabla1[[#This Row],[Avance Acumulado númerico o Porcentaje de la Actividad]]/Tabla1[[#This Row],[Meta 2020
(Actividad ó Meta anual)]]</f>
        <v>1</v>
      </c>
      <c r="P42" s="242">
        <v>0.1</v>
      </c>
      <c r="Q42" s="240" t="s">
        <v>335</v>
      </c>
      <c r="R42" s="262">
        <v>36764700</v>
      </c>
      <c r="S42" s="240" t="s">
        <v>55</v>
      </c>
      <c r="T42" s="668" t="s">
        <v>55</v>
      </c>
      <c r="U42" s="601">
        <f>Tabla1[[#This Row],[Avance Mes Enero]]+Tabla1[[#This Row],[Avance Mes Febrero]]+AC42+AF42</f>
        <v>1</v>
      </c>
      <c r="V42" s="669"/>
      <c r="W42" s="670"/>
      <c r="X42" s="671"/>
      <c r="Y42" s="605" t="s">
        <v>789</v>
      </c>
      <c r="Z42" s="606">
        <v>0</v>
      </c>
      <c r="AA42" s="41" t="s">
        <v>790</v>
      </c>
      <c r="AB42" s="607" t="s">
        <v>791</v>
      </c>
      <c r="AC42" s="608">
        <v>0</v>
      </c>
      <c r="AD42" s="684" t="s">
        <v>792</v>
      </c>
      <c r="AE42" s="610" t="s">
        <v>793</v>
      </c>
      <c r="AF42" s="608">
        <v>1</v>
      </c>
      <c r="AG42" s="611" t="s">
        <v>794</v>
      </c>
      <c r="AH42" s="610" t="s">
        <v>729</v>
      </c>
      <c r="AI42" s="608">
        <v>0</v>
      </c>
      <c r="AJ42" s="611">
        <v>0</v>
      </c>
      <c r="AK42" s="610" t="s">
        <v>729</v>
      </c>
      <c r="AL42" s="608">
        <v>0</v>
      </c>
      <c r="AM42" s="611">
        <v>0</v>
      </c>
      <c r="AN42" s="610" t="s">
        <v>729</v>
      </c>
      <c r="AO42" s="608">
        <v>0</v>
      </c>
      <c r="AP42" s="611">
        <v>0</v>
      </c>
      <c r="AQ42" s="610" t="s">
        <v>729</v>
      </c>
      <c r="AR42" s="608">
        <v>0</v>
      </c>
      <c r="AS42" s="611">
        <v>0</v>
      </c>
      <c r="AT42" s="610" t="s">
        <v>729</v>
      </c>
      <c r="AU42" s="608">
        <v>0</v>
      </c>
      <c r="AV42" s="611" t="s">
        <v>1286</v>
      </c>
    </row>
    <row r="43" spans="1:48" ht="285.75" thickBot="1" x14ac:dyDescent="0.25">
      <c r="A43" s="219" t="s">
        <v>139</v>
      </c>
      <c r="B43" s="220" t="s">
        <v>145</v>
      </c>
      <c r="C43" s="221" t="s">
        <v>141</v>
      </c>
      <c r="D43" s="222" t="s">
        <v>134</v>
      </c>
      <c r="E43" s="223" t="s">
        <v>123</v>
      </c>
      <c r="F43" s="224" t="s">
        <v>130</v>
      </c>
      <c r="G43" s="222" t="s">
        <v>132</v>
      </c>
      <c r="H43" s="225" t="s">
        <v>13</v>
      </c>
      <c r="I43" s="685" t="s">
        <v>115</v>
      </c>
      <c r="J43" s="686" t="s">
        <v>115</v>
      </c>
      <c r="K43" s="687" t="s">
        <v>28</v>
      </c>
      <c r="L43" s="688">
        <v>300</v>
      </c>
      <c r="M43" s="680">
        <v>70</v>
      </c>
      <c r="N43" s="679" t="s">
        <v>30</v>
      </c>
      <c r="O43" s="681">
        <f>Tabla1[[#This Row],[Avance Acumulado númerico o Porcentaje de la Actividad]]/Tabla1[[#This Row],[Meta 2020
(Actividad ó Meta anual)]]</f>
        <v>0.8</v>
      </c>
      <c r="P43" s="689">
        <v>0.9</v>
      </c>
      <c r="Q43" s="679" t="s">
        <v>795</v>
      </c>
      <c r="R43" s="679"/>
      <c r="S43" s="679" t="s">
        <v>55</v>
      </c>
      <c r="T43" s="683" t="s">
        <v>147</v>
      </c>
      <c r="U43" s="601">
        <f>Tabla1[[#This Row],[Avance Mes Enero]]+Tabla1[[#This Row],[Avance Mes Febrero]]+AC43+AF43+AI43+AL43+AO43+AR43+AU43</f>
        <v>56</v>
      </c>
      <c r="V43" s="675" t="s">
        <v>796</v>
      </c>
      <c r="W43" s="676">
        <v>1</v>
      </c>
      <c r="X43" s="1"/>
      <c r="Y43" s="618" t="s">
        <v>797</v>
      </c>
      <c r="Z43" s="606">
        <v>5</v>
      </c>
      <c r="AA43" s="41" t="s">
        <v>798</v>
      </c>
      <c r="AB43" s="607" t="s">
        <v>799</v>
      </c>
      <c r="AC43" s="608">
        <v>21</v>
      </c>
      <c r="AD43" s="616" t="s">
        <v>800</v>
      </c>
      <c r="AE43" s="610" t="s">
        <v>799</v>
      </c>
      <c r="AF43" s="608">
        <v>3</v>
      </c>
      <c r="AG43" s="611" t="s">
        <v>801</v>
      </c>
      <c r="AH43" s="610" t="s">
        <v>802</v>
      </c>
      <c r="AI43" s="608">
        <v>6</v>
      </c>
      <c r="AJ43" s="611" t="s">
        <v>803</v>
      </c>
      <c r="AK43" s="610" t="s">
        <v>804</v>
      </c>
      <c r="AL43" s="608">
        <v>4</v>
      </c>
      <c r="AM43" s="611" t="s">
        <v>805</v>
      </c>
      <c r="AN43" s="610" t="s">
        <v>1287</v>
      </c>
      <c r="AO43" s="608">
        <v>3</v>
      </c>
      <c r="AP43" s="611" t="s">
        <v>1288</v>
      </c>
      <c r="AQ43" s="610" t="s">
        <v>1289</v>
      </c>
      <c r="AR43" s="608">
        <v>7</v>
      </c>
      <c r="AS43" s="611" t="s">
        <v>1290</v>
      </c>
      <c r="AT43" s="610" t="s">
        <v>1291</v>
      </c>
      <c r="AU43" s="608">
        <v>6</v>
      </c>
      <c r="AV43" s="611"/>
    </row>
    <row r="44" spans="1:48" ht="195" x14ac:dyDescent="0.2">
      <c r="A44" s="120" t="s">
        <v>139</v>
      </c>
      <c r="B44" s="121" t="s">
        <v>145</v>
      </c>
      <c r="C44" s="122" t="s">
        <v>141</v>
      </c>
      <c r="D44" s="123" t="s">
        <v>134</v>
      </c>
      <c r="E44" s="200" t="s">
        <v>123</v>
      </c>
      <c r="F44" s="125" t="s">
        <v>130</v>
      </c>
      <c r="G44" s="123" t="s">
        <v>132</v>
      </c>
      <c r="H44" s="201" t="s">
        <v>13</v>
      </c>
      <c r="I44" s="246" t="s">
        <v>115</v>
      </c>
      <c r="J44" s="247" t="s">
        <v>115</v>
      </c>
      <c r="K44" s="240" t="s">
        <v>31</v>
      </c>
      <c r="L44" s="240" t="s">
        <v>179</v>
      </c>
      <c r="M44" s="241">
        <v>7</v>
      </c>
      <c r="N44" s="240" t="s">
        <v>806</v>
      </c>
      <c r="O44" s="681">
        <f>Tabla1[[#This Row],[Avance Acumulado númerico o Porcentaje de la Actividad]]/Tabla1[[#This Row],[Meta 2020
(Actividad ó Meta anual)]]</f>
        <v>0.8571428571428571</v>
      </c>
      <c r="P44" s="242">
        <v>0.05</v>
      </c>
      <c r="Q44" s="240" t="s">
        <v>807</v>
      </c>
      <c r="R44" s="262">
        <v>70838585</v>
      </c>
      <c r="S44" s="240" t="s">
        <v>55</v>
      </c>
      <c r="T44" s="668" t="s">
        <v>147</v>
      </c>
      <c r="U44" s="601">
        <f>Tabla1[[#This Row],[Avance Mes Enero]]+Tabla1[[#This Row],[Avance Mes Febrero]]+AC44+AL44+AO44+AR44+AU44</f>
        <v>6</v>
      </c>
      <c r="V44" s="669"/>
      <c r="W44" s="670"/>
      <c r="X44" s="671"/>
      <c r="Y44" s="605" t="s">
        <v>808</v>
      </c>
      <c r="Z44" s="606">
        <v>1</v>
      </c>
      <c r="AA44" s="41" t="s">
        <v>809</v>
      </c>
      <c r="AB44" s="607" t="s">
        <v>810</v>
      </c>
      <c r="AC44" s="608">
        <v>1</v>
      </c>
      <c r="AD44" s="610" t="s">
        <v>811</v>
      </c>
      <c r="AE44" s="610" t="s">
        <v>812</v>
      </c>
      <c r="AF44" s="608">
        <v>0</v>
      </c>
      <c r="AG44" s="611" t="s">
        <v>813</v>
      </c>
      <c r="AH44" s="610" t="s">
        <v>812</v>
      </c>
      <c r="AI44" s="608">
        <v>0</v>
      </c>
      <c r="AJ44" s="611" t="s">
        <v>560</v>
      </c>
      <c r="AK44" s="610" t="s">
        <v>814</v>
      </c>
      <c r="AL44" s="608">
        <v>1</v>
      </c>
      <c r="AM44" s="611" t="s">
        <v>814</v>
      </c>
      <c r="AN44" s="610" t="s">
        <v>1292</v>
      </c>
      <c r="AO44" s="608">
        <v>1</v>
      </c>
      <c r="AP44" s="611"/>
      <c r="AQ44" s="610" t="s">
        <v>1293</v>
      </c>
      <c r="AR44" s="608">
        <v>1</v>
      </c>
      <c r="AS44" s="611"/>
      <c r="AT44" s="610" t="s">
        <v>1294</v>
      </c>
      <c r="AU44" s="608">
        <v>1</v>
      </c>
      <c r="AV44" s="611" t="s">
        <v>558</v>
      </c>
    </row>
    <row r="45" spans="1:48" ht="180" x14ac:dyDescent="0.2">
      <c r="A45" s="141" t="s">
        <v>139</v>
      </c>
      <c r="B45" s="27" t="s">
        <v>145</v>
      </c>
      <c r="C45" s="39" t="s">
        <v>141</v>
      </c>
      <c r="D45" s="31" t="s">
        <v>134</v>
      </c>
      <c r="E45" s="24" t="s">
        <v>123</v>
      </c>
      <c r="F45" s="37" t="s">
        <v>130</v>
      </c>
      <c r="G45" s="31" t="s">
        <v>132</v>
      </c>
      <c r="H45" s="13" t="s">
        <v>13</v>
      </c>
      <c r="I45" s="28" t="s">
        <v>115</v>
      </c>
      <c r="J45" s="20" t="s">
        <v>115</v>
      </c>
      <c r="K45" s="1" t="s">
        <v>31</v>
      </c>
      <c r="L45" s="62">
        <v>3200</v>
      </c>
      <c r="M45" s="89">
        <v>800</v>
      </c>
      <c r="N45" s="1" t="s">
        <v>33</v>
      </c>
      <c r="O45" s="673">
        <f>Tabla1[[#This Row],[Avance Acumulado númerico o Porcentaje de la Actividad]]/Tabla1[[#This Row],[Meta 2020
(Actividad ó Meta anual)]]</f>
        <v>0.56874999999999998</v>
      </c>
      <c r="P45" s="100">
        <v>0.75</v>
      </c>
      <c r="Q45" s="1" t="s">
        <v>441</v>
      </c>
      <c r="R45" s="1"/>
      <c r="S45" s="1" t="s">
        <v>11</v>
      </c>
      <c r="T45" s="674" t="s">
        <v>147</v>
      </c>
      <c r="U45" s="601">
        <f>Tabla1[[#This Row],[Avance Mes Enero]]+Tabla1[[#This Row],[Avance Mes Febrero]]+AC45+AF45+AI45+AL45+AO45+AR45+AU45</f>
        <v>455</v>
      </c>
      <c r="V45" s="675" t="s">
        <v>815</v>
      </c>
      <c r="W45" s="676">
        <v>12</v>
      </c>
      <c r="X45" s="674"/>
      <c r="Y45" s="690" t="s">
        <v>816</v>
      </c>
      <c r="Z45" s="606">
        <v>65</v>
      </c>
      <c r="AA45" s="625" t="s">
        <v>817</v>
      </c>
      <c r="AB45" s="607" t="s">
        <v>816</v>
      </c>
      <c r="AC45" s="608">
        <v>51</v>
      </c>
      <c r="AD45" s="610" t="s">
        <v>818</v>
      </c>
      <c r="AE45" s="610" t="s">
        <v>816</v>
      </c>
      <c r="AF45" s="608">
        <v>29</v>
      </c>
      <c r="AG45" s="611" t="s">
        <v>819</v>
      </c>
      <c r="AH45" s="610" t="s">
        <v>816</v>
      </c>
      <c r="AI45" s="608">
        <v>47</v>
      </c>
      <c r="AJ45" s="611" t="s">
        <v>820</v>
      </c>
      <c r="AK45" s="610" t="s">
        <v>821</v>
      </c>
      <c r="AL45" s="608">
        <v>49</v>
      </c>
      <c r="AM45" s="611" t="s">
        <v>820</v>
      </c>
      <c r="AN45" s="610" t="s">
        <v>1295</v>
      </c>
      <c r="AO45" s="608">
        <v>64</v>
      </c>
      <c r="AP45" s="611" t="s">
        <v>1296</v>
      </c>
      <c r="AQ45" s="610" t="s">
        <v>1297</v>
      </c>
      <c r="AR45" s="608">
        <v>72</v>
      </c>
      <c r="AS45" s="611" t="s">
        <v>1296</v>
      </c>
      <c r="AT45" s="610" t="s">
        <v>1298</v>
      </c>
      <c r="AU45" s="608">
        <v>66</v>
      </c>
      <c r="AV45" s="611" t="s">
        <v>1299</v>
      </c>
    </row>
    <row r="46" spans="1:48" ht="180" x14ac:dyDescent="0.2">
      <c r="A46" s="141" t="s">
        <v>139</v>
      </c>
      <c r="B46" s="27" t="s">
        <v>145</v>
      </c>
      <c r="C46" s="39" t="s">
        <v>141</v>
      </c>
      <c r="D46" s="31" t="s">
        <v>134</v>
      </c>
      <c r="E46" s="24" t="s">
        <v>123</v>
      </c>
      <c r="F46" s="37" t="s">
        <v>130</v>
      </c>
      <c r="G46" s="31" t="s">
        <v>132</v>
      </c>
      <c r="H46" s="13" t="s">
        <v>13</v>
      </c>
      <c r="I46" s="28" t="s">
        <v>115</v>
      </c>
      <c r="J46" s="20" t="s">
        <v>115</v>
      </c>
      <c r="K46" s="1" t="s">
        <v>31</v>
      </c>
      <c r="L46" s="1" t="s">
        <v>179</v>
      </c>
      <c r="M46" s="89">
        <v>11</v>
      </c>
      <c r="N46" s="1" t="s">
        <v>34</v>
      </c>
      <c r="O46" s="673">
        <f>Tabla1[[#This Row],[Avance Acumulado númerico o Porcentaje de la Actividad]]/Tabla1[[#This Row],[Meta 2020
(Actividad ó Meta anual)]]</f>
        <v>0.72727272727272729</v>
      </c>
      <c r="P46" s="61">
        <v>0.1</v>
      </c>
      <c r="Q46" s="1" t="s">
        <v>347</v>
      </c>
      <c r="R46" s="1"/>
      <c r="S46" s="1" t="s">
        <v>55</v>
      </c>
      <c r="T46" s="674" t="s">
        <v>147</v>
      </c>
      <c r="U46" s="601">
        <f>Tabla1[[#This Row],[Avance Mes Enero]]+Tabla1[[#This Row],[Avance Mes Febrero]]+AC46+AF46+AI46+AL46+AO46+AR46+AU46</f>
        <v>8</v>
      </c>
      <c r="V46" s="675"/>
      <c r="W46" s="676"/>
      <c r="X46" s="674"/>
      <c r="Y46" s="605" t="s">
        <v>822</v>
      </c>
      <c r="Z46" s="606">
        <v>1</v>
      </c>
      <c r="AA46" s="625" t="s">
        <v>823</v>
      </c>
      <c r="AB46" s="607" t="s">
        <v>824</v>
      </c>
      <c r="AC46" s="608">
        <v>1</v>
      </c>
      <c r="AD46" s="608"/>
      <c r="AE46" s="610" t="s">
        <v>825</v>
      </c>
      <c r="AF46" s="608">
        <v>1</v>
      </c>
      <c r="AG46" s="611" t="s">
        <v>826</v>
      </c>
      <c r="AH46" s="610" t="s">
        <v>827</v>
      </c>
      <c r="AI46" s="608">
        <v>1</v>
      </c>
      <c r="AJ46" s="611" t="s">
        <v>828</v>
      </c>
      <c r="AK46" s="610" t="s">
        <v>829</v>
      </c>
      <c r="AL46" s="608">
        <v>1</v>
      </c>
      <c r="AM46" s="611" t="s">
        <v>828</v>
      </c>
      <c r="AN46" s="610" t="s">
        <v>1300</v>
      </c>
      <c r="AO46" s="608">
        <v>1</v>
      </c>
      <c r="AP46" s="611" t="s">
        <v>828</v>
      </c>
      <c r="AQ46" s="610" t="s">
        <v>829</v>
      </c>
      <c r="AR46" s="608">
        <v>1</v>
      </c>
      <c r="AS46" s="611" t="s">
        <v>828</v>
      </c>
      <c r="AT46" s="610" t="s">
        <v>558</v>
      </c>
      <c r="AU46" s="608">
        <v>1</v>
      </c>
      <c r="AV46" s="611" t="s">
        <v>828</v>
      </c>
    </row>
    <row r="47" spans="1:48" ht="180.75" thickBot="1" x14ac:dyDescent="0.25">
      <c r="A47" s="143" t="s">
        <v>139</v>
      </c>
      <c r="B47" s="144" t="s">
        <v>145</v>
      </c>
      <c r="C47" s="145" t="s">
        <v>141</v>
      </c>
      <c r="D47" s="146" t="s">
        <v>134</v>
      </c>
      <c r="E47" s="203" t="s">
        <v>123</v>
      </c>
      <c r="F47" s="148" t="s">
        <v>130</v>
      </c>
      <c r="G47" s="146" t="s">
        <v>132</v>
      </c>
      <c r="H47" s="204" t="s">
        <v>13</v>
      </c>
      <c r="I47" s="249" t="s">
        <v>115</v>
      </c>
      <c r="J47" s="250" t="s">
        <v>115</v>
      </c>
      <c r="K47" s="153" t="s">
        <v>31</v>
      </c>
      <c r="L47" s="153" t="s">
        <v>179</v>
      </c>
      <c r="M47" s="244">
        <v>2</v>
      </c>
      <c r="N47" s="153" t="s">
        <v>182</v>
      </c>
      <c r="O47" s="691">
        <f>Tabla1[[#This Row],[Avance Acumulado númerico o Porcentaje de la Actividad]]/Tabla1[[#This Row],[Meta 2020
(Actividad ó Meta anual)]]</f>
        <v>0.5</v>
      </c>
      <c r="P47" s="245">
        <v>0.1</v>
      </c>
      <c r="Q47" s="679" t="s">
        <v>348</v>
      </c>
      <c r="R47" s="153"/>
      <c r="S47" s="153" t="s">
        <v>55</v>
      </c>
      <c r="T47" s="683" t="s">
        <v>157</v>
      </c>
      <c r="U47" s="692">
        <f>Tabla1[[#This Row],[Avance Mes Enero]]+Tabla1[[#This Row],[Avance Mes Febrero]]+AC47</f>
        <v>1</v>
      </c>
      <c r="V47" s="693"/>
      <c r="W47" s="694"/>
      <c r="X47" s="683"/>
      <c r="Y47" s="695" t="s">
        <v>830</v>
      </c>
      <c r="Z47" s="606">
        <v>0</v>
      </c>
      <c r="AA47" s="625" t="s">
        <v>831</v>
      </c>
      <c r="AB47" s="607" t="s">
        <v>832</v>
      </c>
      <c r="AC47" s="608">
        <v>1</v>
      </c>
      <c r="AD47" s="608"/>
      <c r="AE47" s="610" t="s">
        <v>833</v>
      </c>
      <c r="AF47" s="608">
        <v>0</v>
      </c>
      <c r="AG47" s="611" t="s">
        <v>813</v>
      </c>
      <c r="AH47" s="610" t="s">
        <v>834</v>
      </c>
      <c r="AI47" s="608">
        <v>0</v>
      </c>
      <c r="AJ47" s="611" t="s">
        <v>560</v>
      </c>
      <c r="AK47" s="610" t="s">
        <v>835</v>
      </c>
      <c r="AL47" s="608">
        <v>0</v>
      </c>
      <c r="AM47" s="611" t="s">
        <v>560</v>
      </c>
      <c r="AN47" s="610" t="s">
        <v>1301</v>
      </c>
      <c r="AO47" s="608">
        <v>0</v>
      </c>
      <c r="AP47" s="611" t="s">
        <v>560</v>
      </c>
      <c r="AQ47" s="610" t="s">
        <v>1302</v>
      </c>
      <c r="AR47" s="608">
        <v>0</v>
      </c>
      <c r="AS47" s="611" t="s">
        <v>560</v>
      </c>
      <c r="AT47" s="610" t="s">
        <v>1303</v>
      </c>
      <c r="AU47" s="608">
        <v>0</v>
      </c>
      <c r="AV47" s="611" t="s">
        <v>560</v>
      </c>
    </row>
    <row r="48" spans="1:48" ht="112.5" customHeight="1" thickBot="1" x14ac:dyDescent="0.25">
      <c r="A48" s="696" t="s">
        <v>139</v>
      </c>
      <c r="B48" s="697" t="s">
        <v>145</v>
      </c>
      <c r="C48" s="698" t="s">
        <v>141</v>
      </c>
      <c r="D48" s="699" t="s">
        <v>134</v>
      </c>
      <c r="E48" s="700" t="s">
        <v>123</v>
      </c>
      <c r="F48" s="701" t="s">
        <v>130</v>
      </c>
      <c r="G48" s="699" t="s">
        <v>132</v>
      </c>
      <c r="H48" s="702" t="s">
        <v>13</v>
      </c>
      <c r="I48" s="703" t="s">
        <v>116</v>
      </c>
      <c r="J48" s="704" t="s">
        <v>116</v>
      </c>
      <c r="K48" s="705" t="s">
        <v>35</v>
      </c>
      <c r="L48" s="706">
        <v>4000</v>
      </c>
      <c r="M48" s="707">
        <v>1000</v>
      </c>
      <c r="N48" s="708" t="s">
        <v>183</v>
      </c>
      <c r="O48" s="709">
        <f>Tabla1[[#This Row],[Avance Acumulado númerico o Porcentaje de la Actividad]]/Tabla1[[#This Row],[Meta 2020
(Actividad ó Meta anual)]]</f>
        <v>0.307</v>
      </c>
      <c r="P48" s="710" t="s">
        <v>175</v>
      </c>
      <c r="Q48" s="27" t="s">
        <v>350</v>
      </c>
      <c r="R48" s="711">
        <v>180000000</v>
      </c>
      <c r="S48" s="697" t="s">
        <v>154</v>
      </c>
      <c r="T48" s="27" t="s">
        <v>155</v>
      </c>
      <c r="U48" s="712">
        <f>Tabla1[[#This Row],[Avance Mes Enero]]+Tabla1[[#This Row],[Avance Mes Febrero]]+AC48+AF48+AL48+AO48+AU48</f>
        <v>307</v>
      </c>
      <c r="V48" s="618" t="s">
        <v>836</v>
      </c>
      <c r="W48" s="713">
        <v>73</v>
      </c>
      <c r="X48" s="27"/>
      <c r="Y48" s="618" t="s">
        <v>837</v>
      </c>
      <c r="Z48" s="606">
        <v>77</v>
      </c>
      <c r="AA48" s="618" t="s">
        <v>838</v>
      </c>
      <c r="AB48" s="610" t="s">
        <v>839</v>
      </c>
      <c r="AC48" s="608">
        <v>76</v>
      </c>
      <c r="AD48" s="610" t="s">
        <v>840</v>
      </c>
      <c r="AE48" s="610" t="s">
        <v>841</v>
      </c>
      <c r="AF48" s="608">
        <v>11</v>
      </c>
      <c r="AG48" s="616" t="s">
        <v>842</v>
      </c>
      <c r="AH48" s="610" t="s">
        <v>843</v>
      </c>
      <c r="AI48" s="608">
        <v>0</v>
      </c>
      <c r="AJ48" s="616"/>
      <c r="AK48" s="610" t="s">
        <v>844</v>
      </c>
      <c r="AL48" s="608">
        <v>19</v>
      </c>
      <c r="AM48" s="616" t="s">
        <v>845</v>
      </c>
      <c r="AN48" s="610" t="s">
        <v>1304</v>
      </c>
      <c r="AO48" s="608">
        <v>14</v>
      </c>
      <c r="AP48" s="616" t="s">
        <v>1305</v>
      </c>
      <c r="AQ48" s="610" t="s">
        <v>1306</v>
      </c>
      <c r="AR48" s="608">
        <v>37</v>
      </c>
      <c r="AS48" s="616"/>
      <c r="AT48" s="610" t="s">
        <v>1307</v>
      </c>
      <c r="AU48" s="608">
        <v>37</v>
      </c>
      <c r="AV48" s="616" t="s">
        <v>1308</v>
      </c>
    </row>
    <row r="49" spans="1:48" ht="111" customHeight="1" x14ac:dyDescent="0.2">
      <c r="A49" s="371" t="s">
        <v>139</v>
      </c>
      <c r="B49" s="108" t="s">
        <v>145</v>
      </c>
      <c r="C49" s="109" t="s">
        <v>141</v>
      </c>
      <c r="D49" s="110" t="s">
        <v>134</v>
      </c>
      <c r="E49" s="184" t="s">
        <v>123</v>
      </c>
      <c r="F49" s="112" t="s">
        <v>130</v>
      </c>
      <c r="G49" s="110" t="s">
        <v>132</v>
      </c>
      <c r="H49" s="185" t="s">
        <v>13</v>
      </c>
      <c r="I49" s="107" t="s">
        <v>116</v>
      </c>
      <c r="J49" s="252" t="s">
        <v>116</v>
      </c>
      <c r="K49" s="216" t="s">
        <v>37</v>
      </c>
      <c r="L49" s="78" t="s">
        <v>179</v>
      </c>
      <c r="M49" s="349">
        <v>1</v>
      </c>
      <c r="N49" s="113" t="s">
        <v>351</v>
      </c>
      <c r="O49" s="622">
        <f>Tabla1[[#This Row],[Avance Acumulado númerico o Porcentaje de la Actividad]]/Tabla1[[#This Row],[Meta 2020
(Actividad ó Meta anual)]]</f>
        <v>1</v>
      </c>
      <c r="P49" s="114">
        <v>0.1</v>
      </c>
      <c r="Q49" s="108" t="s">
        <v>359</v>
      </c>
      <c r="R49" s="187">
        <v>671016884</v>
      </c>
      <c r="S49" s="117" t="s">
        <v>11</v>
      </c>
      <c r="T49" s="604" t="s">
        <v>11</v>
      </c>
      <c r="U49" s="601">
        <f>Tabla1[[#This Row],[Avance Mes Enero]]+Tabla1[[#This Row],[Avance Mes Febrero]]</f>
        <v>1</v>
      </c>
      <c r="V49" s="602"/>
      <c r="W49" s="624"/>
      <c r="X49" s="604"/>
      <c r="Y49" s="605" t="s">
        <v>846</v>
      </c>
      <c r="Z49" s="606">
        <v>1</v>
      </c>
      <c r="AA49" s="625" t="s">
        <v>847</v>
      </c>
      <c r="AB49" s="607" t="s">
        <v>704</v>
      </c>
      <c r="AC49" s="608"/>
      <c r="AD49" s="607" t="s">
        <v>704</v>
      </c>
      <c r="AE49" s="607" t="s">
        <v>704</v>
      </c>
      <c r="AF49" s="608">
        <v>0</v>
      </c>
      <c r="AG49" s="611"/>
      <c r="AH49" s="607" t="s">
        <v>704</v>
      </c>
      <c r="AI49" s="608">
        <v>0</v>
      </c>
      <c r="AJ49" s="611" t="s">
        <v>560</v>
      </c>
      <c r="AK49" s="607" t="s">
        <v>704</v>
      </c>
      <c r="AL49" s="608">
        <v>0</v>
      </c>
      <c r="AM49" s="611" t="s">
        <v>560</v>
      </c>
      <c r="AN49" s="607" t="s">
        <v>704</v>
      </c>
      <c r="AO49" s="608">
        <v>0</v>
      </c>
      <c r="AP49" s="611" t="s">
        <v>560</v>
      </c>
      <c r="AQ49" s="607" t="s">
        <v>704</v>
      </c>
      <c r="AR49" s="608">
        <v>0</v>
      </c>
      <c r="AS49" s="611" t="s">
        <v>560</v>
      </c>
      <c r="AT49" s="607" t="s">
        <v>704</v>
      </c>
      <c r="AU49" s="608">
        <v>0</v>
      </c>
      <c r="AV49" s="611" t="s">
        <v>560</v>
      </c>
    </row>
    <row r="50" spans="1:48" ht="120" customHeight="1" x14ac:dyDescent="0.2">
      <c r="A50" s="141" t="s">
        <v>139</v>
      </c>
      <c r="B50" s="27" t="s">
        <v>145</v>
      </c>
      <c r="C50" s="39" t="s">
        <v>141</v>
      </c>
      <c r="D50" s="31" t="s">
        <v>134</v>
      </c>
      <c r="E50" s="24" t="s">
        <v>123</v>
      </c>
      <c r="F50" s="37" t="s">
        <v>130</v>
      </c>
      <c r="G50" s="31" t="s">
        <v>132</v>
      </c>
      <c r="H50" s="13" t="s">
        <v>13</v>
      </c>
      <c r="I50" s="29" t="s">
        <v>116</v>
      </c>
      <c r="J50" s="252" t="s">
        <v>116</v>
      </c>
      <c r="K50" s="1" t="s">
        <v>37</v>
      </c>
      <c r="L50" s="43" t="s">
        <v>179</v>
      </c>
      <c r="M50" s="55">
        <v>1</v>
      </c>
      <c r="N50" s="8" t="s">
        <v>352</v>
      </c>
      <c r="O50" s="622">
        <f>Tabla1[[#This Row],[Avance Acumulado númerico o Porcentaje de la Actividad]]/Tabla1[[#This Row],[Meta 2020
(Actividad ó Meta anual)]]</f>
        <v>1</v>
      </c>
      <c r="P50" s="51">
        <v>0.05</v>
      </c>
      <c r="Q50" s="27" t="s">
        <v>357</v>
      </c>
      <c r="R50" s="46"/>
      <c r="S50" s="117" t="s">
        <v>11</v>
      </c>
      <c r="T50" s="604" t="s">
        <v>11</v>
      </c>
      <c r="U50" s="601">
        <f>Tabla1[[#This Row],[Avance Mes Enero]]+Tabla1[[#This Row],[Avance Mes Febrero]]</f>
        <v>1</v>
      </c>
      <c r="V50" s="602"/>
      <c r="W50" s="624"/>
      <c r="X50" s="604"/>
      <c r="Y50" s="618" t="s">
        <v>848</v>
      </c>
      <c r="Z50" s="606">
        <v>1</v>
      </c>
      <c r="AA50" s="605" t="s">
        <v>849</v>
      </c>
      <c r="AB50" s="607" t="s">
        <v>704</v>
      </c>
      <c r="AC50" s="608"/>
      <c r="AD50" s="607" t="s">
        <v>704</v>
      </c>
      <c r="AE50" s="607" t="s">
        <v>704</v>
      </c>
      <c r="AF50" s="608">
        <v>0</v>
      </c>
      <c r="AG50" s="611"/>
      <c r="AH50" s="607" t="s">
        <v>704</v>
      </c>
      <c r="AI50" s="608">
        <v>0</v>
      </c>
      <c r="AJ50" s="611" t="s">
        <v>560</v>
      </c>
      <c r="AK50" s="607" t="s">
        <v>704</v>
      </c>
      <c r="AL50" s="608">
        <v>0</v>
      </c>
      <c r="AM50" s="611" t="s">
        <v>560</v>
      </c>
      <c r="AN50" s="607" t="s">
        <v>704</v>
      </c>
      <c r="AO50" s="608">
        <v>0</v>
      </c>
      <c r="AP50" s="611" t="s">
        <v>560</v>
      </c>
      <c r="AQ50" s="607" t="s">
        <v>704</v>
      </c>
      <c r="AR50" s="608">
        <v>0</v>
      </c>
      <c r="AS50" s="611" t="s">
        <v>560</v>
      </c>
      <c r="AT50" s="607" t="s">
        <v>704</v>
      </c>
      <c r="AU50" s="608">
        <v>0</v>
      </c>
      <c r="AV50" s="611" t="s">
        <v>560</v>
      </c>
    </row>
    <row r="51" spans="1:48" ht="130.5" customHeight="1" x14ac:dyDescent="0.2">
      <c r="A51" s="141" t="s">
        <v>139</v>
      </c>
      <c r="B51" s="27" t="s">
        <v>145</v>
      </c>
      <c r="C51" s="39" t="s">
        <v>141</v>
      </c>
      <c r="D51" s="31" t="s">
        <v>134</v>
      </c>
      <c r="E51" s="24" t="s">
        <v>123</v>
      </c>
      <c r="F51" s="37" t="s">
        <v>130</v>
      </c>
      <c r="G51" s="31" t="s">
        <v>132</v>
      </c>
      <c r="H51" s="13" t="s">
        <v>13</v>
      </c>
      <c r="I51" s="29" t="s">
        <v>116</v>
      </c>
      <c r="J51" s="252" t="s">
        <v>116</v>
      </c>
      <c r="K51" s="1" t="s">
        <v>37</v>
      </c>
      <c r="L51" s="43" t="s">
        <v>179</v>
      </c>
      <c r="M51" s="55">
        <v>1</v>
      </c>
      <c r="N51" s="8" t="s">
        <v>353</v>
      </c>
      <c r="O51" s="622">
        <f>Tabla1[[#This Row],[Avance Acumulado númerico o Porcentaje de la Actividad]]/Tabla1[[#This Row],[Meta 2020
(Actividad ó Meta anual)]]</f>
        <v>1</v>
      </c>
      <c r="P51" s="51">
        <v>0.05</v>
      </c>
      <c r="Q51" s="27" t="s">
        <v>358</v>
      </c>
      <c r="R51" s="46"/>
      <c r="S51" s="117" t="s">
        <v>11</v>
      </c>
      <c r="T51" s="604" t="s">
        <v>11</v>
      </c>
      <c r="U51" s="601">
        <f>Tabla1[[#This Row],[Avance Mes Enero]]+Tabla1[[#This Row],[Avance Mes Febrero]]+AC51</f>
        <v>1</v>
      </c>
      <c r="V51" s="602"/>
      <c r="W51" s="624"/>
      <c r="X51" s="604"/>
      <c r="Y51" s="618" t="s">
        <v>850</v>
      </c>
      <c r="Z51" s="606">
        <v>0</v>
      </c>
      <c r="AA51" s="625"/>
      <c r="AB51" s="714" t="s">
        <v>851</v>
      </c>
      <c r="AC51" s="715">
        <v>1</v>
      </c>
      <c r="AD51" s="716" t="s">
        <v>852</v>
      </c>
      <c r="AE51" s="607" t="s">
        <v>853</v>
      </c>
      <c r="AF51" s="608">
        <v>0</v>
      </c>
      <c r="AG51" s="611"/>
      <c r="AH51" s="607" t="s">
        <v>853</v>
      </c>
      <c r="AI51" s="608">
        <v>0</v>
      </c>
      <c r="AJ51" s="611" t="s">
        <v>560</v>
      </c>
      <c r="AK51" s="607" t="s">
        <v>853</v>
      </c>
      <c r="AL51" s="608">
        <v>0</v>
      </c>
      <c r="AM51" s="611" t="s">
        <v>560</v>
      </c>
      <c r="AN51" s="607" t="s">
        <v>853</v>
      </c>
      <c r="AO51" s="608">
        <v>0</v>
      </c>
      <c r="AP51" s="611" t="s">
        <v>560</v>
      </c>
      <c r="AQ51" s="607" t="s">
        <v>853</v>
      </c>
      <c r="AR51" s="608">
        <v>0</v>
      </c>
      <c r="AS51" s="611" t="s">
        <v>560</v>
      </c>
      <c r="AT51" s="607" t="s">
        <v>853</v>
      </c>
      <c r="AU51" s="608">
        <v>0</v>
      </c>
      <c r="AV51" s="611" t="s">
        <v>560</v>
      </c>
    </row>
    <row r="52" spans="1:48" ht="151.5" customHeight="1" x14ac:dyDescent="0.2">
      <c r="A52" s="141" t="s">
        <v>139</v>
      </c>
      <c r="B52" s="27" t="s">
        <v>145</v>
      </c>
      <c r="C52" s="39" t="s">
        <v>141</v>
      </c>
      <c r="D52" s="31" t="s">
        <v>134</v>
      </c>
      <c r="E52" s="24" t="s">
        <v>123</v>
      </c>
      <c r="F52" s="37" t="s">
        <v>130</v>
      </c>
      <c r="G52" s="31" t="s">
        <v>132</v>
      </c>
      <c r="H52" s="13" t="s">
        <v>13</v>
      </c>
      <c r="I52" s="29" t="s">
        <v>116</v>
      </c>
      <c r="J52" s="252" t="s">
        <v>116</v>
      </c>
      <c r="K52" s="1" t="s">
        <v>37</v>
      </c>
      <c r="L52" s="717">
        <v>762000</v>
      </c>
      <c r="M52" s="718">
        <v>100000</v>
      </c>
      <c r="N52" s="8" t="s">
        <v>354</v>
      </c>
      <c r="O52" s="626">
        <f>Tabla1[[#This Row],[Avance Acumulado númerico o Porcentaje de la Actividad]]/Tabla1[[#This Row],[Meta 2020
(Actividad ó Meta anual)]]</f>
        <v>0.32063000000000003</v>
      </c>
      <c r="P52" s="70">
        <v>0.7</v>
      </c>
      <c r="Q52" s="220" t="s">
        <v>360</v>
      </c>
      <c r="R52" s="46"/>
      <c r="S52" s="5" t="s">
        <v>55</v>
      </c>
      <c r="T52" s="612" t="s">
        <v>147</v>
      </c>
      <c r="U52" s="719">
        <f>Tabla1[[#This Row],[Avance Mes Enero]]+Tabla1[[#This Row],[Avance Mes Febrero]]+AC52+AF52+AL52+AO52+AR52+AU52</f>
        <v>32063</v>
      </c>
      <c r="V52" s="613" t="s">
        <v>854</v>
      </c>
      <c r="W52" s="614">
        <v>7558</v>
      </c>
      <c r="X52" s="612"/>
      <c r="Y52" s="605" t="s">
        <v>855</v>
      </c>
      <c r="Z52" s="606">
        <v>12357</v>
      </c>
      <c r="AA52" s="625" t="s">
        <v>856</v>
      </c>
      <c r="AB52" s="607" t="s">
        <v>857</v>
      </c>
      <c r="AC52" s="608">
        <v>4696</v>
      </c>
      <c r="AD52" s="610" t="s">
        <v>856</v>
      </c>
      <c r="AE52" s="610" t="s">
        <v>858</v>
      </c>
      <c r="AF52" s="608">
        <v>5</v>
      </c>
      <c r="AG52" s="611" t="s">
        <v>859</v>
      </c>
      <c r="AH52" s="610" t="s">
        <v>860</v>
      </c>
      <c r="AI52" s="608">
        <v>0</v>
      </c>
      <c r="AJ52" s="611"/>
      <c r="AK52" s="610" t="s">
        <v>861</v>
      </c>
      <c r="AL52" s="608">
        <v>217</v>
      </c>
      <c r="AM52" s="611" t="s">
        <v>856</v>
      </c>
      <c r="AN52" s="610" t="s">
        <v>1309</v>
      </c>
      <c r="AO52" s="608">
        <v>1800</v>
      </c>
      <c r="AP52" s="616" t="s">
        <v>1310</v>
      </c>
      <c r="AQ52" s="610" t="s">
        <v>1311</v>
      </c>
      <c r="AR52" s="608">
        <v>3589</v>
      </c>
      <c r="AS52" s="616" t="s">
        <v>856</v>
      </c>
      <c r="AT52" s="610" t="s">
        <v>1312</v>
      </c>
      <c r="AU52" s="608">
        <v>1841</v>
      </c>
      <c r="AV52" s="616" t="s">
        <v>856</v>
      </c>
    </row>
    <row r="53" spans="1:48" ht="180" x14ac:dyDescent="0.2">
      <c r="A53" s="141" t="s">
        <v>139</v>
      </c>
      <c r="B53" s="27" t="s">
        <v>145</v>
      </c>
      <c r="C53" s="39" t="s">
        <v>141</v>
      </c>
      <c r="D53" s="31" t="s">
        <v>134</v>
      </c>
      <c r="E53" s="24" t="s">
        <v>123</v>
      </c>
      <c r="F53" s="37" t="s">
        <v>130</v>
      </c>
      <c r="G53" s="31" t="s">
        <v>132</v>
      </c>
      <c r="H53" s="13" t="s">
        <v>13</v>
      </c>
      <c r="I53" s="29" t="s">
        <v>116</v>
      </c>
      <c r="J53" s="252" t="s">
        <v>116</v>
      </c>
      <c r="K53" s="1" t="s">
        <v>37</v>
      </c>
      <c r="L53" s="78" t="s">
        <v>179</v>
      </c>
      <c r="M53" s="114">
        <v>1</v>
      </c>
      <c r="N53" s="8" t="s">
        <v>355</v>
      </c>
      <c r="O53" s="626">
        <f>Tabla1[[#This Row],[Avance Acumulado númerico o Porcentaje de la Actividad]]/Tabla1[[#This Row],[Meta 2020
(Actividad ó Meta anual)]]</f>
        <v>0.74219999999999997</v>
      </c>
      <c r="P53" s="51">
        <v>0.05</v>
      </c>
      <c r="Q53" s="27" t="s">
        <v>368</v>
      </c>
      <c r="R53" s="46"/>
      <c r="S53" s="5" t="s">
        <v>55</v>
      </c>
      <c r="T53" s="612" t="s">
        <v>147</v>
      </c>
      <c r="U53" s="720">
        <f>AR53</f>
        <v>0.74219999999999997</v>
      </c>
      <c r="V53" s="613"/>
      <c r="W53" s="614"/>
      <c r="X53" s="612"/>
      <c r="Y53" s="605"/>
      <c r="Z53" s="721">
        <v>0.46</v>
      </c>
      <c r="AA53" s="625" t="s">
        <v>862</v>
      </c>
      <c r="AB53" s="607" t="s">
        <v>863</v>
      </c>
      <c r="AC53" s="722">
        <v>0.27</v>
      </c>
      <c r="AD53" s="610" t="s">
        <v>864</v>
      </c>
      <c r="AE53" s="610" t="s">
        <v>865</v>
      </c>
      <c r="AF53" s="722">
        <v>0.52149999999999996</v>
      </c>
      <c r="AG53" s="616" t="s">
        <v>866</v>
      </c>
      <c r="AH53" s="610" t="s">
        <v>867</v>
      </c>
      <c r="AI53" s="722">
        <v>0.58040000000000003</v>
      </c>
      <c r="AJ53" s="616" t="s">
        <v>864</v>
      </c>
      <c r="AK53" s="607" t="s">
        <v>868</v>
      </c>
      <c r="AL53" s="722">
        <v>0.63039999999999996</v>
      </c>
      <c r="AM53" s="616" t="s">
        <v>869</v>
      </c>
      <c r="AN53" s="607" t="s">
        <v>1313</v>
      </c>
      <c r="AO53" s="722">
        <v>0.69779999999999998</v>
      </c>
      <c r="AP53" s="616" t="s">
        <v>1314</v>
      </c>
      <c r="AQ53" s="607" t="s">
        <v>1315</v>
      </c>
      <c r="AR53" s="722">
        <v>0.74219999999999997</v>
      </c>
      <c r="AS53" s="616" t="s">
        <v>1316</v>
      </c>
      <c r="AT53" s="607" t="s">
        <v>1317</v>
      </c>
      <c r="AU53" s="722">
        <v>0</v>
      </c>
      <c r="AV53" s="616" t="s">
        <v>1318</v>
      </c>
    </row>
    <row r="54" spans="1:48" ht="180.75" thickBot="1" x14ac:dyDescent="0.25">
      <c r="A54" s="143" t="s">
        <v>139</v>
      </c>
      <c r="B54" s="144" t="s">
        <v>145</v>
      </c>
      <c r="C54" s="145" t="s">
        <v>141</v>
      </c>
      <c r="D54" s="146" t="s">
        <v>134</v>
      </c>
      <c r="E54" s="203" t="s">
        <v>123</v>
      </c>
      <c r="F54" s="148" t="s">
        <v>130</v>
      </c>
      <c r="G54" s="146" t="s">
        <v>132</v>
      </c>
      <c r="H54" s="204" t="s">
        <v>13</v>
      </c>
      <c r="I54" s="255" t="s">
        <v>116</v>
      </c>
      <c r="J54" s="252" t="s">
        <v>116</v>
      </c>
      <c r="K54" s="153" t="s">
        <v>37</v>
      </c>
      <c r="L54" s="43" t="s">
        <v>179</v>
      </c>
      <c r="M54" s="51">
        <v>1</v>
      </c>
      <c r="N54" s="156" t="s">
        <v>356</v>
      </c>
      <c r="O54" s="626">
        <f>Tabla1[[#This Row],[Avance Acumulado númerico o Porcentaje de la Actividad]]/Tabla1[[#This Row],[Meta 2020
(Actividad ó Meta anual)]]</f>
        <v>0.4</v>
      </c>
      <c r="P54" s="51">
        <v>0.05</v>
      </c>
      <c r="Q54" s="144" t="s">
        <v>369</v>
      </c>
      <c r="R54" s="159"/>
      <c r="S54" s="5" t="s">
        <v>55</v>
      </c>
      <c r="T54" s="612" t="s">
        <v>147</v>
      </c>
      <c r="U54" s="723">
        <f>AU54</f>
        <v>0.4</v>
      </c>
      <c r="V54" s="613"/>
      <c r="W54" s="614"/>
      <c r="X54" s="612"/>
      <c r="Y54" s="605"/>
      <c r="Z54" s="606">
        <v>0</v>
      </c>
      <c r="AA54" s="625"/>
      <c r="AB54" s="607" t="s">
        <v>870</v>
      </c>
      <c r="AC54" s="608">
        <v>0</v>
      </c>
      <c r="AD54" s="610" t="s">
        <v>871</v>
      </c>
      <c r="AE54" s="610" t="s">
        <v>872</v>
      </c>
      <c r="AF54" s="608">
        <v>0</v>
      </c>
      <c r="AG54" s="611"/>
      <c r="AH54" s="610" t="s">
        <v>873</v>
      </c>
      <c r="AI54" s="608">
        <v>0</v>
      </c>
      <c r="AJ54" s="611" t="s">
        <v>871</v>
      </c>
      <c r="AK54" s="607" t="s">
        <v>874</v>
      </c>
      <c r="AL54" s="651">
        <v>0.25</v>
      </c>
      <c r="AM54" s="611" t="s">
        <v>875</v>
      </c>
      <c r="AN54" s="607" t="s">
        <v>1319</v>
      </c>
      <c r="AO54" s="651">
        <v>0.3</v>
      </c>
      <c r="AP54" s="611" t="s">
        <v>1320</v>
      </c>
      <c r="AQ54" s="607" t="s">
        <v>1321</v>
      </c>
      <c r="AR54" s="651">
        <v>0.35</v>
      </c>
      <c r="AS54" s="616" t="s">
        <v>1322</v>
      </c>
      <c r="AT54" s="607" t="s">
        <v>1323</v>
      </c>
      <c r="AU54" s="651">
        <v>0.4</v>
      </c>
      <c r="AV54" s="616" t="s">
        <v>1324</v>
      </c>
    </row>
    <row r="55" spans="1:48" ht="180" x14ac:dyDescent="0.2">
      <c r="A55" s="120" t="s">
        <v>139</v>
      </c>
      <c r="B55" s="121" t="s">
        <v>145</v>
      </c>
      <c r="C55" s="122" t="s">
        <v>141</v>
      </c>
      <c r="D55" s="123" t="s">
        <v>134</v>
      </c>
      <c r="E55" s="124" t="s">
        <v>135</v>
      </c>
      <c r="F55" s="125" t="s">
        <v>130</v>
      </c>
      <c r="G55" s="257" t="s">
        <v>124</v>
      </c>
      <c r="H55" s="127" t="s">
        <v>39</v>
      </c>
      <c r="I55" s="128" t="s">
        <v>112</v>
      </c>
      <c r="J55" s="137" t="s">
        <v>168</v>
      </c>
      <c r="K55" s="259" t="s">
        <v>40</v>
      </c>
      <c r="L55" s="261">
        <v>4</v>
      </c>
      <c r="M55" s="241" t="s">
        <v>42</v>
      </c>
      <c r="N55" s="240" t="s">
        <v>178</v>
      </c>
      <c r="O55" s="667">
        <f>Tabla1[[#This Row],[Avance Acumulado númerico o Porcentaje de la Actividad]]/Tabla1[[#This Row],[Meta 2020
(Actividad ó Meta anual)]]</f>
        <v>0</v>
      </c>
      <c r="P55" s="382">
        <v>0.8</v>
      </c>
      <c r="Q55" s="240" t="s">
        <v>370</v>
      </c>
      <c r="R55" s="262">
        <v>39916952</v>
      </c>
      <c r="S55" s="240" t="s">
        <v>148</v>
      </c>
      <c r="T55" s="668" t="s">
        <v>78</v>
      </c>
      <c r="U55" s="601">
        <f>Tabla1[[#This Row],[Avance Mes Enero]]+Tabla1[[#This Row],[Avance Mes Febrero]]</f>
        <v>0</v>
      </c>
      <c r="V55" s="669" t="s">
        <v>876</v>
      </c>
      <c r="W55" s="670">
        <v>0</v>
      </c>
      <c r="X55" s="671"/>
      <c r="Y55" s="605" t="s">
        <v>877</v>
      </c>
      <c r="Z55" s="606"/>
      <c r="AA55" s="625"/>
      <c r="AB55" s="607" t="s">
        <v>878</v>
      </c>
      <c r="AC55" s="608">
        <v>0</v>
      </c>
      <c r="AD55" s="608"/>
      <c r="AE55" s="610" t="s">
        <v>879</v>
      </c>
      <c r="AF55" s="608">
        <v>0</v>
      </c>
      <c r="AG55" s="611" t="s">
        <v>880</v>
      </c>
      <c r="AH55" s="610" t="s">
        <v>881</v>
      </c>
      <c r="AI55" s="608">
        <v>0</v>
      </c>
      <c r="AJ55" s="611" t="s">
        <v>882</v>
      </c>
      <c r="AK55" s="610" t="s">
        <v>653</v>
      </c>
      <c r="AL55" s="608">
        <v>0</v>
      </c>
      <c r="AM55" s="611"/>
      <c r="AN55" s="607" t="s">
        <v>1229</v>
      </c>
      <c r="AO55" s="608">
        <v>0</v>
      </c>
      <c r="AP55" s="611" t="s">
        <v>560</v>
      </c>
      <c r="AQ55" s="607" t="s">
        <v>1325</v>
      </c>
      <c r="AR55" s="608">
        <v>0</v>
      </c>
      <c r="AS55" s="611" t="s">
        <v>560</v>
      </c>
      <c r="AT55" s="607" t="s">
        <v>1326</v>
      </c>
      <c r="AU55" s="608">
        <v>0</v>
      </c>
      <c r="AV55" s="611" t="s">
        <v>669</v>
      </c>
    </row>
    <row r="56" spans="1:48" ht="180" x14ac:dyDescent="0.2">
      <c r="A56" s="141" t="s">
        <v>139</v>
      </c>
      <c r="B56" s="27" t="s">
        <v>145</v>
      </c>
      <c r="C56" s="39" t="s">
        <v>141</v>
      </c>
      <c r="D56" s="31" t="s">
        <v>134</v>
      </c>
      <c r="E56" s="32" t="s">
        <v>135</v>
      </c>
      <c r="F56" s="37" t="s">
        <v>130</v>
      </c>
      <c r="G56" s="48" t="s">
        <v>124</v>
      </c>
      <c r="H56" s="11" t="s">
        <v>39</v>
      </c>
      <c r="I56" s="26" t="s">
        <v>112</v>
      </c>
      <c r="J56" s="5" t="s">
        <v>117</v>
      </c>
      <c r="K56" s="9" t="s">
        <v>40</v>
      </c>
      <c r="L56" s="1" t="s">
        <v>179</v>
      </c>
      <c r="M56" s="90">
        <v>1</v>
      </c>
      <c r="N56" s="812" t="s">
        <v>1327</v>
      </c>
      <c r="O56" s="673">
        <f>Tabla1[[#This Row],[Avance Acumulado númerico o Porcentaje de la Actividad]]/Tabla1[[#This Row],[Meta 2020
(Actividad ó Meta anual)]]</f>
        <v>0</v>
      </c>
      <c r="P56" s="64">
        <v>0.1</v>
      </c>
      <c r="Q56" s="812" t="s">
        <v>1328</v>
      </c>
      <c r="R56" s="1"/>
      <c r="S56" s="1" t="s">
        <v>78</v>
      </c>
      <c r="T56" s="674" t="s">
        <v>78</v>
      </c>
      <c r="U56" s="601">
        <f>Tabla1[[#This Row],[Avance Mes Enero]]+Tabla1[[#This Row],[Avance Mes Febrero]]</f>
        <v>0</v>
      </c>
      <c r="V56" s="675"/>
      <c r="W56" s="676"/>
      <c r="X56" s="674"/>
      <c r="Y56" s="605"/>
      <c r="Z56" s="606"/>
      <c r="AA56" s="625"/>
      <c r="AB56" s="607" t="s">
        <v>653</v>
      </c>
      <c r="AC56" s="608">
        <v>0</v>
      </c>
      <c r="AD56" s="608"/>
      <c r="AE56" s="610" t="s">
        <v>669</v>
      </c>
      <c r="AF56" s="608">
        <v>0</v>
      </c>
      <c r="AG56" s="611" t="s">
        <v>689</v>
      </c>
      <c r="AH56" s="610" t="s">
        <v>653</v>
      </c>
      <c r="AI56" s="608">
        <v>0</v>
      </c>
      <c r="AJ56" s="611"/>
      <c r="AK56" s="610" t="s">
        <v>653</v>
      </c>
      <c r="AL56" s="608">
        <v>0</v>
      </c>
      <c r="AM56" s="611"/>
      <c r="AN56" s="607" t="s">
        <v>1229</v>
      </c>
      <c r="AO56" s="608">
        <v>0</v>
      </c>
      <c r="AP56" s="611" t="s">
        <v>560</v>
      </c>
      <c r="AQ56" s="607" t="s">
        <v>653</v>
      </c>
      <c r="AR56" s="608">
        <v>0</v>
      </c>
      <c r="AS56" s="611" t="s">
        <v>560</v>
      </c>
      <c r="AT56" s="607" t="s">
        <v>1329</v>
      </c>
      <c r="AU56" s="608">
        <v>0</v>
      </c>
      <c r="AV56" s="616" t="s">
        <v>1330</v>
      </c>
    </row>
    <row r="57" spans="1:48" ht="180.75" thickBot="1" x14ac:dyDescent="0.25">
      <c r="A57" s="143" t="s">
        <v>139</v>
      </c>
      <c r="B57" s="144" t="s">
        <v>145</v>
      </c>
      <c r="C57" s="145" t="s">
        <v>141</v>
      </c>
      <c r="D57" s="146" t="s">
        <v>134</v>
      </c>
      <c r="E57" s="147" t="s">
        <v>135</v>
      </c>
      <c r="F57" s="148" t="s">
        <v>130</v>
      </c>
      <c r="G57" s="263" t="s">
        <v>124</v>
      </c>
      <c r="H57" s="150" t="s">
        <v>39</v>
      </c>
      <c r="I57" s="151" t="s">
        <v>112</v>
      </c>
      <c r="J57" s="160" t="s">
        <v>117</v>
      </c>
      <c r="K57" s="265" t="s">
        <v>40</v>
      </c>
      <c r="L57" s="153" t="s">
        <v>179</v>
      </c>
      <c r="M57" s="266">
        <v>2</v>
      </c>
      <c r="N57" s="153" t="s">
        <v>883</v>
      </c>
      <c r="O57" s="681">
        <f>Tabla1[[#This Row],[Avance Acumulado númerico o Porcentaje de la Actividad]]/Tabla1[[#This Row],[Meta 2020
(Actividad ó Meta anual)]]</f>
        <v>0.5</v>
      </c>
      <c r="P57" s="157">
        <v>0.1</v>
      </c>
      <c r="Q57" s="153" t="s">
        <v>372</v>
      </c>
      <c r="R57" s="153"/>
      <c r="S57" s="153" t="s">
        <v>156</v>
      </c>
      <c r="T57" s="724" t="s">
        <v>78</v>
      </c>
      <c r="U57" s="601">
        <f>Tabla1[[#This Row],[Avance Mes Enero]]+Tabla1[[#This Row],[Avance Mes Febrero]]+AC57+AF57+AI57+AL57+AO57</f>
        <v>1</v>
      </c>
      <c r="V57" s="725"/>
      <c r="W57" s="89"/>
      <c r="X57" s="1"/>
      <c r="Y57" s="605" t="s">
        <v>884</v>
      </c>
      <c r="Z57" s="606"/>
      <c r="AA57" s="618" t="s">
        <v>885</v>
      </c>
      <c r="AB57" s="607" t="s">
        <v>886</v>
      </c>
      <c r="AC57" s="608">
        <v>0</v>
      </c>
      <c r="AD57" s="33" t="s">
        <v>887</v>
      </c>
      <c r="AE57" s="610" t="s">
        <v>888</v>
      </c>
      <c r="AF57" s="608">
        <v>0</v>
      </c>
      <c r="AG57" s="611" t="s">
        <v>889</v>
      </c>
      <c r="AH57" s="610" t="s">
        <v>890</v>
      </c>
      <c r="AI57" s="608">
        <v>0</v>
      </c>
      <c r="AJ57" s="611" t="s">
        <v>891</v>
      </c>
      <c r="AK57" s="610" t="s">
        <v>892</v>
      </c>
      <c r="AL57" s="608">
        <v>0</v>
      </c>
      <c r="AM57" s="616" t="s">
        <v>893</v>
      </c>
      <c r="AN57" s="610" t="s">
        <v>1331</v>
      </c>
      <c r="AO57" s="608">
        <v>1</v>
      </c>
      <c r="AP57" s="616" t="s">
        <v>1332</v>
      </c>
      <c r="AQ57" s="610"/>
      <c r="AR57" s="608">
        <v>0</v>
      </c>
      <c r="AS57" s="616" t="s">
        <v>1333</v>
      </c>
      <c r="AT57" s="607" t="s">
        <v>1334</v>
      </c>
      <c r="AU57" s="608">
        <v>0</v>
      </c>
      <c r="AV57" s="616" t="s">
        <v>669</v>
      </c>
    </row>
    <row r="58" spans="1:48" ht="225.75" thickBot="1" x14ac:dyDescent="0.25">
      <c r="A58" s="267" t="s">
        <v>139</v>
      </c>
      <c r="B58" s="268" t="s">
        <v>145</v>
      </c>
      <c r="C58" s="269" t="s">
        <v>141</v>
      </c>
      <c r="D58" s="270" t="s">
        <v>134</v>
      </c>
      <c r="E58" s="271" t="s">
        <v>135</v>
      </c>
      <c r="F58" s="272" t="s">
        <v>130</v>
      </c>
      <c r="G58" s="273" t="s">
        <v>124</v>
      </c>
      <c r="H58" s="274" t="s">
        <v>39</v>
      </c>
      <c r="I58" s="275" t="s">
        <v>112</v>
      </c>
      <c r="J58" s="276" t="s">
        <v>117</v>
      </c>
      <c r="K58" s="278" t="s">
        <v>45</v>
      </c>
      <c r="L58" s="726">
        <v>8</v>
      </c>
      <c r="M58" s="727">
        <v>4</v>
      </c>
      <c r="N58" s="279" t="s">
        <v>894</v>
      </c>
      <c r="O58" s="681">
        <f>Tabla1[[#This Row],[Avance Acumulado númerico o Porcentaje de la Actividad]]/Tabla1[[#This Row],[Meta 2020
(Actividad ó Meta anual)]]</f>
        <v>0.5</v>
      </c>
      <c r="P58" s="386">
        <v>1</v>
      </c>
      <c r="Q58" s="279" t="s">
        <v>374</v>
      </c>
      <c r="R58" s="728">
        <v>34433278</v>
      </c>
      <c r="S58" s="279" t="s">
        <v>148</v>
      </c>
      <c r="T58" s="729" t="s">
        <v>78</v>
      </c>
      <c r="U58" s="601">
        <f>Tabla1[[#This Row],[Avance Mes Enero]]+Tabla1[[#This Row],[Avance Mes Febrero]]+AC58+AF58+AI58+AL58+AR58</f>
        <v>2</v>
      </c>
      <c r="V58" s="725" t="s">
        <v>895</v>
      </c>
      <c r="W58" s="89">
        <v>0</v>
      </c>
      <c r="X58" s="1"/>
      <c r="Y58" s="605" t="s">
        <v>896</v>
      </c>
      <c r="Z58" s="606"/>
      <c r="AA58" s="730" t="s">
        <v>897</v>
      </c>
      <c r="AB58" s="616" t="s">
        <v>898</v>
      </c>
      <c r="AC58" s="608">
        <v>0</v>
      </c>
      <c r="AD58" s="608" t="s">
        <v>899</v>
      </c>
      <c r="AE58" s="607" t="s">
        <v>900</v>
      </c>
      <c r="AF58" s="608">
        <v>0</v>
      </c>
      <c r="AG58" s="616" t="s">
        <v>901</v>
      </c>
      <c r="AH58" s="607" t="s">
        <v>653</v>
      </c>
      <c r="AI58" s="608">
        <v>0</v>
      </c>
      <c r="AJ58" s="616"/>
      <c r="AK58" s="607" t="s">
        <v>902</v>
      </c>
      <c r="AL58" s="608">
        <v>1</v>
      </c>
      <c r="AM58" s="616" t="s">
        <v>662</v>
      </c>
      <c r="AN58" s="607" t="s">
        <v>1335</v>
      </c>
      <c r="AO58" s="608">
        <v>0</v>
      </c>
      <c r="AP58" s="813" t="s">
        <v>1336</v>
      </c>
      <c r="AQ58" s="607" t="s">
        <v>1337</v>
      </c>
      <c r="AR58" s="608">
        <v>1</v>
      </c>
      <c r="AS58" s="813" t="s">
        <v>1338</v>
      </c>
      <c r="AT58" s="607" t="s">
        <v>1339</v>
      </c>
      <c r="AU58" s="608">
        <v>0</v>
      </c>
      <c r="AV58" s="813" t="s">
        <v>669</v>
      </c>
    </row>
    <row r="59" spans="1:48" ht="409.5" x14ac:dyDescent="0.2">
      <c r="A59" s="120" t="s">
        <v>139</v>
      </c>
      <c r="B59" s="121" t="s">
        <v>145</v>
      </c>
      <c r="C59" s="122" t="s">
        <v>141</v>
      </c>
      <c r="D59" s="123" t="s">
        <v>134</v>
      </c>
      <c r="E59" s="124" t="s">
        <v>135</v>
      </c>
      <c r="F59" s="125" t="s">
        <v>130</v>
      </c>
      <c r="G59" s="257" t="s">
        <v>124</v>
      </c>
      <c r="H59" s="130" t="s">
        <v>39</v>
      </c>
      <c r="I59" s="128" t="s">
        <v>112</v>
      </c>
      <c r="J59" s="137" t="s">
        <v>117</v>
      </c>
      <c r="K59" s="291" t="s">
        <v>46</v>
      </c>
      <c r="L59" s="261">
        <v>40</v>
      </c>
      <c r="M59" s="241">
        <v>10</v>
      </c>
      <c r="N59" s="240" t="s">
        <v>903</v>
      </c>
      <c r="O59" s="681">
        <f>Tabla1[[#This Row],[Avance Acumulado númerico o Porcentaje de la Actividad]]/Tabla1[[#This Row],[Meta 2020
(Actividad ó Meta anual)]]</f>
        <v>0</v>
      </c>
      <c r="P59" s="418">
        <v>0.7</v>
      </c>
      <c r="Q59" s="240" t="s">
        <v>904</v>
      </c>
      <c r="R59" s="262">
        <v>70398992</v>
      </c>
      <c r="S59" s="240" t="s">
        <v>157</v>
      </c>
      <c r="T59" s="668" t="s">
        <v>78</v>
      </c>
      <c r="U59" s="601">
        <f>Tabla1[[#This Row],[Avance Mes Enero]]+Tabla1[[#This Row],[Avance Mes Febrero]]</f>
        <v>0</v>
      </c>
      <c r="V59" s="725" t="s">
        <v>905</v>
      </c>
      <c r="W59" s="89">
        <v>0</v>
      </c>
      <c r="X59" s="1"/>
      <c r="Y59" s="605" t="s">
        <v>906</v>
      </c>
      <c r="Z59" s="606"/>
      <c r="AA59" s="625"/>
      <c r="AB59" s="607" t="s">
        <v>653</v>
      </c>
      <c r="AC59" s="608">
        <v>0</v>
      </c>
      <c r="AD59" s="608"/>
      <c r="AE59" s="610" t="s">
        <v>907</v>
      </c>
      <c r="AF59" s="608">
        <v>0</v>
      </c>
      <c r="AG59" s="611" t="s">
        <v>558</v>
      </c>
      <c r="AH59" s="607" t="s">
        <v>908</v>
      </c>
      <c r="AI59" s="608">
        <v>0</v>
      </c>
      <c r="AJ59" s="611"/>
      <c r="AK59" s="607" t="s">
        <v>909</v>
      </c>
      <c r="AL59" s="608">
        <v>0</v>
      </c>
      <c r="AM59" s="611"/>
      <c r="AN59" s="607" t="s">
        <v>1229</v>
      </c>
      <c r="AO59" s="608">
        <v>0</v>
      </c>
      <c r="AP59" s="611" t="s">
        <v>560</v>
      </c>
      <c r="AQ59" s="607" t="s">
        <v>653</v>
      </c>
      <c r="AR59" s="608">
        <v>0</v>
      </c>
      <c r="AS59" s="616" t="s">
        <v>1340</v>
      </c>
      <c r="AT59" s="607" t="s">
        <v>1341</v>
      </c>
      <c r="AU59" s="608">
        <v>0</v>
      </c>
      <c r="AV59" s="616" t="s">
        <v>1342</v>
      </c>
    </row>
    <row r="60" spans="1:48" ht="180" x14ac:dyDescent="0.2">
      <c r="A60" s="141" t="s">
        <v>139</v>
      </c>
      <c r="B60" s="27" t="s">
        <v>145</v>
      </c>
      <c r="C60" s="39" t="s">
        <v>141</v>
      </c>
      <c r="D60" s="31" t="s">
        <v>134</v>
      </c>
      <c r="E60" s="32" t="s">
        <v>135</v>
      </c>
      <c r="F60" s="37" t="s">
        <v>130</v>
      </c>
      <c r="G60" s="48" t="s">
        <v>124</v>
      </c>
      <c r="H60" s="16" t="s">
        <v>39</v>
      </c>
      <c r="I60" s="26" t="s">
        <v>112</v>
      </c>
      <c r="J60" s="5" t="s">
        <v>117</v>
      </c>
      <c r="K60" s="10" t="s">
        <v>46</v>
      </c>
      <c r="L60" s="1" t="s">
        <v>179</v>
      </c>
      <c r="M60" s="90">
        <v>1</v>
      </c>
      <c r="N60" s="1" t="s">
        <v>48</v>
      </c>
      <c r="O60" s="681">
        <f>Tabla1[[#This Row],[Avance Acumulado númerico o Porcentaje de la Actividad]]/Tabla1[[#This Row],[Meta 2020
(Actividad ó Meta anual)]]</f>
        <v>0</v>
      </c>
      <c r="P60" s="64">
        <v>0.2</v>
      </c>
      <c r="Q60" s="1" t="s">
        <v>377</v>
      </c>
      <c r="R60" s="1"/>
      <c r="S60" s="1" t="s">
        <v>55</v>
      </c>
      <c r="T60" s="674" t="s">
        <v>157</v>
      </c>
      <c r="U60" s="601">
        <f>Tabla1[[#This Row],[Avance Mes Enero]]+Tabla1[[#This Row],[Avance Mes Febrero]]</f>
        <v>0</v>
      </c>
      <c r="V60" s="675"/>
      <c r="W60" s="676"/>
      <c r="X60" s="674"/>
      <c r="Y60" s="605" t="s">
        <v>906</v>
      </c>
      <c r="Z60" s="606"/>
      <c r="AA60" s="625"/>
      <c r="AB60" s="607" t="s">
        <v>653</v>
      </c>
      <c r="AC60" s="608">
        <v>0</v>
      </c>
      <c r="AD60" s="608"/>
      <c r="AE60" s="610" t="s">
        <v>669</v>
      </c>
      <c r="AF60" s="608">
        <v>0</v>
      </c>
      <c r="AG60" s="611" t="s">
        <v>689</v>
      </c>
      <c r="AH60" s="610" t="s">
        <v>910</v>
      </c>
      <c r="AI60" s="608">
        <v>0</v>
      </c>
      <c r="AJ60" s="611"/>
      <c r="AK60" s="610" t="s">
        <v>911</v>
      </c>
      <c r="AL60" s="608">
        <v>0</v>
      </c>
      <c r="AM60" s="611"/>
      <c r="AN60" s="607" t="s">
        <v>1229</v>
      </c>
      <c r="AO60" s="608">
        <v>0</v>
      </c>
      <c r="AP60" s="611" t="s">
        <v>560</v>
      </c>
      <c r="AQ60" s="607" t="s">
        <v>670</v>
      </c>
      <c r="AR60" s="608">
        <v>0</v>
      </c>
      <c r="AS60" s="611" t="s">
        <v>560</v>
      </c>
      <c r="AT60" s="607" t="s">
        <v>1235</v>
      </c>
      <c r="AU60" s="608">
        <v>0</v>
      </c>
      <c r="AV60" s="611" t="s">
        <v>560</v>
      </c>
    </row>
    <row r="61" spans="1:48" ht="195.75" thickBot="1" x14ac:dyDescent="0.25">
      <c r="A61" s="143" t="s">
        <v>139</v>
      </c>
      <c r="B61" s="144" t="s">
        <v>145</v>
      </c>
      <c r="C61" s="145" t="s">
        <v>141</v>
      </c>
      <c r="D61" s="146" t="s">
        <v>134</v>
      </c>
      <c r="E61" s="147" t="s">
        <v>135</v>
      </c>
      <c r="F61" s="148" t="s">
        <v>130</v>
      </c>
      <c r="G61" s="263" t="s">
        <v>124</v>
      </c>
      <c r="H61" s="205" t="s">
        <v>39</v>
      </c>
      <c r="I61" s="151" t="s">
        <v>112</v>
      </c>
      <c r="J61" s="160" t="s">
        <v>117</v>
      </c>
      <c r="K61" s="293" t="s">
        <v>46</v>
      </c>
      <c r="L61" s="153" t="s">
        <v>179</v>
      </c>
      <c r="M61" s="266">
        <v>2</v>
      </c>
      <c r="N61" s="153" t="s">
        <v>378</v>
      </c>
      <c r="O61" s="681">
        <f>Tabla1[[#This Row],[Avance Acumulado númerico o Porcentaje de la Actividad]]/Tabla1[[#This Row],[Meta 2020
(Actividad ó Meta anual)]]</f>
        <v>0.5</v>
      </c>
      <c r="P61" s="157">
        <v>0.1</v>
      </c>
      <c r="Q61" s="153" t="s">
        <v>376</v>
      </c>
      <c r="R61" s="153"/>
      <c r="S61" s="153" t="s">
        <v>11</v>
      </c>
      <c r="T61" s="724" t="s">
        <v>147</v>
      </c>
      <c r="U61" s="601">
        <f>Tabla1[[#This Row],[Avance Mes Enero]]+Tabla1[[#This Row],[Avance Mes Febrero]]+AC61+AF61</f>
        <v>1</v>
      </c>
      <c r="V61" s="725"/>
      <c r="W61" s="89"/>
      <c r="X61" s="1"/>
      <c r="Y61" s="605" t="s">
        <v>906</v>
      </c>
      <c r="Z61" s="606"/>
      <c r="AA61" s="625"/>
      <c r="AB61" s="607" t="s">
        <v>653</v>
      </c>
      <c r="AC61" s="608">
        <v>0</v>
      </c>
      <c r="AD61" s="608"/>
      <c r="AE61" s="607" t="s">
        <v>912</v>
      </c>
      <c r="AF61" s="608">
        <v>1</v>
      </c>
      <c r="AG61" s="616" t="s">
        <v>913</v>
      </c>
      <c r="AH61" s="607" t="s">
        <v>653</v>
      </c>
      <c r="AI61" s="608">
        <v>0</v>
      </c>
      <c r="AJ61" s="616"/>
      <c r="AK61" s="607" t="s">
        <v>653</v>
      </c>
      <c r="AL61" s="608">
        <v>0</v>
      </c>
      <c r="AM61" s="616"/>
      <c r="AN61" s="607" t="s">
        <v>1229</v>
      </c>
      <c r="AO61" s="608">
        <v>0</v>
      </c>
      <c r="AP61" s="616" t="s">
        <v>560</v>
      </c>
      <c r="AQ61" s="607" t="s">
        <v>653</v>
      </c>
      <c r="AR61" s="608">
        <v>0</v>
      </c>
      <c r="AS61" s="616" t="s">
        <v>560</v>
      </c>
      <c r="AT61" s="607" t="s">
        <v>1231</v>
      </c>
      <c r="AU61" s="608">
        <v>0</v>
      </c>
      <c r="AV61" s="616" t="s">
        <v>560</v>
      </c>
    </row>
    <row r="62" spans="1:48" ht="121.5" customHeight="1" thickBot="1" x14ac:dyDescent="0.25">
      <c r="A62" s="211" t="s">
        <v>140</v>
      </c>
      <c r="B62" s="210" t="s">
        <v>146</v>
      </c>
      <c r="C62" s="294" t="s">
        <v>143</v>
      </c>
      <c r="D62" s="295" t="s">
        <v>138</v>
      </c>
      <c r="E62" s="210" t="s">
        <v>136</v>
      </c>
      <c r="F62" s="296" t="s">
        <v>131</v>
      </c>
      <c r="G62" s="214" t="s">
        <v>126</v>
      </c>
      <c r="H62" s="297" t="s">
        <v>49</v>
      </c>
      <c r="I62" s="210" t="s">
        <v>118</v>
      </c>
      <c r="J62" s="731" t="s">
        <v>248</v>
      </c>
      <c r="K62" s="299" t="s">
        <v>50</v>
      </c>
      <c r="L62" s="387">
        <v>1</v>
      </c>
      <c r="M62" s="732">
        <v>1</v>
      </c>
      <c r="N62" s="173" t="s">
        <v>51</v>
      </c>
      <c r="O62" s="733">
        <f>Tabla1[[#This Row],[Avance Acumulado númerico o Porcentaje de la Actividad]]/Tabla1[[#This Row],[Meta 2020
(Actividad ó Meta anual)]]</f>
        <v>0.05</v>
      </c>
      <c r="P62" s="301">
        <v>1</v>
      </c>
      <c r="Q62" s="173" t="s">
        <v>379</v>
      </c>
      <c r="R62" s="302">
        <v>209416524</v>
      </c>
      <c r="S62" s="300" t="s">
        <v>152</v>
      </c>
      <c r="T62" s="173" t="s">
        <v>78</v>
      </c>
      <c r="U62" s="720">
        <f>AF62</f>
        <v>0.05</v>
      </c>
      <c r="V62" s="734"/>
      <c r="W62" s="735"/>
      <c r="X62" s="173"/>
      <c r="Y62" s="736" t="s">
        <v>914</v>
      </c>
      <c r="Z62" s="606"/>
      <c r="AA62" s="41"/>
      <c r="AB62" s="736" t="s">
        <v>914</v>
      </c>
      <c r="AC62" s="615"/>
      <c r="AD62" s="615"/>
      <c r="AE62" s="610" t="s">
        <v>915</v>
      </c>
      <c r="AF62" s="722">
        <v>0.05</v>
      </c>
      <c r="AG62" s="27" t="s">
        <v>916</v>
      </c>
      <c r="AH62" s="610" t="s">
        <v>917</v>
      </c>
      <c r="AI62" s="722">
        <v>0</v>
      </c>
      <c r="AJ62" s="27" t="s">
        <v>560</v>
      </c>
      <c r="AK62" s="610" t="s">
        <v>918</v>
      </c>
      <c r="AL62" s="722">
        <v>0</v>
      </c>
      <c r="AM62" s="27" t="s">
        <v>919</v>
      </c>
      <c r="AN62" s="610" t="s">
        <v>1343</v>
      </c>
      <c r="AO62" s="722">
        <v>0</v>
      </c>
      <c r="AP62" s="27" t="s">
        <v>1344</v>
      </c>
      <c r="AQ62" s="610" t="s">
        <v>1345</v>
      </c>
      <c r="AR62" s="722">
        <v>0</v>
      </c>
      <c r="AS62" s="789" t="s">
        <v>1346</v>
      </c>
      <c r="AT62" s="610" t="s">
        <v>1347</v>
      </c>
      <c r="AU62" s="722">
        <v>0</v>
      </c>
      <c r="AV62" s="814" t="s">
        <v>1348</v>
      </c>
    </row>
    <row r="63" spans="1:48" ht="150" x14ac:dyDescent="0.2">
      <c r="A63" s="309" t="s">
        <v>140</v>
      </c>
      <c r="B63" s="121" t="s">
        <v>146</v>
      </c>
      <c r="C63" s="121" t="s">
        <v>142</v>
      </c>
      <c r="D63" s="310" t="s">
        <v>138</v>
      </c>
      <c r="E63" s="121" t="s">
        <v>136</v>
      </c>
      <c r="F63" s="311" t="s">
        <v>131</v>
      </c>
      <c r="G63" s="128" t="s">
        <v>125</v>
      </c>
      <c r="H63" s="312" t="s">
        <v>52</v>
      </c>
      <c r="I63" s="123" t="s">
        <v>119</v>
      </c>
      <c r="J63" s="123" t="s">
        <v>119</v>
      </c>
      <c r="K63" s="127" t="s">
        <v>53</v>
      </c>
      <c r="L63" s="217">
        <v>0.5</v>
      </c>
      <c r="M63" s="349">
        <v>4</v>
      </c>
      <c r="N63" s="113" t="s">
        <v>920</v>
      </c>
      <c r="O63" s="737">
        <f>Tabla1[[#This Row],[Avance Acumulado númerico o Porcentaje de la Actividad]]/Tabla1[[#This Row],[Meta 2020
(Actividad ó Meta anual)]]</f>
        <v>0.25</v>
      </c>
      <c r="P63" s="314">
        <v>0.7</v>
      </c>
      <c r="Q63" s="113" t="s">
        <v>381</v>
      </c>
      <c r="R63" s="315">
        <v>56692000</v>
      </c>
      <c r="S63" s="133" t="s">
        <v>55</v>
      </c>
      <c r="T63" s="738" t="s">
        <v>147</v>
      </c>
      <c r="U63" s="601">
        <f>Tabla1[[#This Row],[Avance Mes Enero]]+Tabla1[[#This Row],[Avance Mes Febrero]]+AC63</f>
        <v>1</v>
      </c>
      <c r="V63" s="739"/>
      <c r="W63" s="740"/>
      <c r="X63" s="738"/>
      <c r="Y63" s="46"/>
      <c r="Z63" s="606"/>
      <c r="AA63" s="41"/>
      <c r="AB63" s="610" t="s">
        <v>921</v>
      </c>
      <c r="AC63" s="608">
        <v>1</v>
      </c>
      <c r="AD63" s="741" t="s">
        <v>922</v>
      </c>
      <c r="AE63" s="610" t="s">
        <v>921</v>
      </c>
      <c r="AF63" s="608">
        <v>0</v>
      </c>
      <c r="AG63" s="742" t="s">
        <v>922</v>
      </c>
      <c r="AH63" s="610" t="s">
        <v>923</v>
      </c>
      <c r="AI63" s="608">
        <v>0</v>
      </c>
      <c r="AJ63" s="743" t="s">
        <v>924</v>
      </c>
      <c r="AK63" s="607" t="s">
        <v>921</v>
      </c>
      <c r="AL63" s="608">
        <v>0</v>
      </c>
      <c r="AM63" s="743" t="s">
        <v>924</v>
      </c>
      <c r="AN63" s="607" t="s">
        <v>921</v>
      </c>
      <c r="AO63" s="608">
        <v>0</v>
      </c>
      <c r="AP63" s="743" t="s">
        <v>924</v>
      </c>
      <c r="AQ63" s="607" t="s">
        <v>921</v>
      </c>
      <c r="AR63" s="608">
        <v>0</v>
      </c>
      <c r="AS63" s="743" t="s">
        <v>924</v>
      </c>
      <c r="AT63" s="607" t="s">
        <v>1349</v>
      </c>
      <c r="AU63" s="608">
        <v>0</v>
      </c>
      <c r="AV63" s="815" t="s">
        <v>924</v>
      </c>
    </row>
    <row r="64" spans="1:48" ht="105.75" thickBot="1" x14ac:dyDescent="0.25">
      <c r="A64" s="392" t="s">
        <v>140</v>
      </c>
      <c r="B64" s="220" t="s">
        <v>146</v>
      </c>
      <c r="C64" s="220" t="s">
        <v>142</v>
      </c>
      <c r="D64" s="359" t="s">
        <v>138</v>
      </c>
      <c r="E64" s="220" t="s">
        <v>136</v>
      </c>
      <c r="F64" s="360" t="s">
        <v>131</v>
      </c>
      <c r="G64" s="393" t="s">
        <v>125</v>
      </c>
      <c r="H64" s="361" t="s">
        <v>52</v>
      </c>
      <c r="I64" s="222" t="s">
        <v>119</v>
      </c>
      <c r="J64" s="222" t="s">
        <v>119</v>
      </c>
      <c r="K64" s="381" t="s">
        <v>53</v>
      </c>
      <c r="L64" s="230" t="s">
        <v>179</v>
      </c>
      <c r="M64" s="64">
        <v>1</v>
      </c>
      <c r="N64" s="229" t="s">
        <v>54</v>
      </c>
      <c r="O64" s="744">
        <f>Tabla1[[#This Row],[Avance Acumulado númerico o Porcentaje de la Actividad]]/Tabla1[[#This Row],[Meta 2020
(Actividad ó Meta anual)]]</f>
        <v>0.38</v>
      </c>
      <c r="P64" s="395">
        <v>0.3</v>
      </c>
      <c r="Q64" s="229" t="s">
        <v>184</v>
      </c>
      <c r="R64" s="229"/>
      <c r="S64" s="229" t="s">
        <v>158</v>
      </c>
      <c r="T64" s="745" t="s">
        <v>147</v>
      </c>
      <c r="U64" s="720">
        <f>AU64</f>
        <v>0.38</v>
      </c>
      <c r="V64" s="746"/>
      <c r="W64" s="656"/>
      <c r="X64" s="8"/>
      <c r="Y64" s="46"/>
      <c r="Z64" s="606"/>
      <c r="AA64" s="41"/>
      <c r="AB64" s="610" t="s">
        <v>925</v>
      </c>
      <c r="AC64" s="651">
        <v>0.09</v>
      </c>
      <c r="AD64" s="617" t="s">
        <v>926</v>
      </c>
      <c r="AE64" s="747" t="s">
        <v>925</v>
      </c>
      <c r="AF64" s="651">
        <v>0.18</v>
      </c>
      <c r="AG64" s="748" t="s">
        <v>926</v>
      </c>
      <c r="AH64" s="747" t="s">
        <v>925</v>
      </c>
      <c r="AI64" s="651">
        <v>0.26</v>
      </c>
      <c r="AJ64" s="748" t="s">
        <v>926</v>
      </c>
      <c r="AK64" s="747" t="s">
        <v>925</v>
      </c>
      <c r="AL64" s="651">
        <v>0.26</v>
      </c>
      <c r="AM64" s="748" t="s">
        <v>926</v>
      </c>
      <c r="AN64" s="747" t="s">
        <v>925</v>
      </c>
      <c r="AO64" s="651">
        <v>0.33</v>
      </c>
      <c r="AP64" s="748" t="s">
        <v>926</v>
      </c>
      <c r="AQ64" s="747" t="s">
        <v>925</v>
      </c>
      <c r="AR64" s="651">
        <v>0.37</v>
      </c>
      <c r="AS64" s="748" t="s">
        <v>926</v>
      </c>
      <c r="AT64" s="816" t="s">
        <v>1350</v>
      </c>
      <c r="AU64" s="651">
        <v>0.38</v>
      </c>
      <c r="AV64" s="817" t="s">
        <v>926</v>
      </c>
    </row>
    <row r="65" spans="1:48" ht="105" x14ac:dyDescent="0.2">
      <c r="A65" s="309" t="s">
        <v>140</v>
      </c>
      <c r="B65" s="121" t="s">
        <v>146</v>
      </c>
      <c r="C65" s="121" t="s">
        <v>142</v>
      </c>
      <c r="D65" s="310" t="s">
        <v>138</v>
      </c>
      <c r="E65" s="121" t="s">
        <v>136</v>
      </c>
      <c r="F65" s="311" t="s">
        <v>131</v>
      </c>
      <c r="G65" s="128" t="s">
        <v>125</v>
      </c>
      <c r="H65" s="312" t="s">
        <v>52</v>
      </c>
      <c r="I65" s="123" t="s">
        <v>119</v>
      </c>
      <c r="J65" s="123" t="s">
        <v>119</v>
      </c>
      <c r="K65" s="396" t="s">
        <v>56</v>
      </c>
      <c r="L65" s="134" t="s">
        <v>179</v>
      </c>
      <c r="M65" s="132">
        <v>1</v>
      </c>
      <c r="N65" s="133" t="s">
        <v>383</v>
      </c>
      <c r="O65" s="737">
        <f>Tabla1[[#This Row],[Avance Acumulado númerico o Porcentaje de la Actividad]]/Tabla1[[#This Row],[Meta 2020
(Actividad ó Meta anual)]]</f>
        <v>1</v>
      </c>
      <c r="P65" s="325">
        <v>0.1</v>
      </c>
      <c r="Q65" s="133" t="s">
        <v>387</v>
      </c>
      <c r="R65" s="262">
        <v>25168000</v>
      </c>
      <c r="S65" s="133" t="s">
        <v>11</v>
      </c>
      <c r="T65" s="749" t="s">
        <v>55</v>
      </c>
      <c r="U65" s="601">
        <f>Tabla1[[#This Row],[Avance Mes Enero]]+Tabla1[[#This Row],[Avance Mes Febrero]]+AC65</f>
        <v>1</v>
      </c>
      <c r="V65" s="739"/>
      <c r="W65" s="740"/>
      <c r="X65" s="738"/>
      <c r="Y65" s="46"/>
      <c r="Z65" s="606"/>
      <c r="AA65" s="41"/>
      <c r="AB65" s="610" t="s">
        <v>927</v>
      </c>
      <c r="AC65" s="608">
        <v>1</v>
      </c>
      <c r="AD65" s="741" t="s">
        <v>928</v>
      </c>
      <c r="AE65" s="610" t="s">
        <v>729</v>
      </c>
      <c r="AF65" s="608"/>
      <c r="AG65" s="611"/>
      <c r="AH65" s="610" t="s">
        <v>729</v>
      </c>
      <c r="AI65" s="608">
        <v>0</v>
      </c>
      <c r="AJ65" s="611" t="s">
        <v>560</v>
      </c>
      <c r="AK65" s="610" t="s">
        <v>729</v>
      </c>
      <c r="AL65" s="608">
        <v>0</v>
      </c>
      <c r="AM65" s="611" t="s">
        <v>560</v>
      </c>
      <c r="AN65" s="610" t="s">
        <v>729</v>
      </c>
      <c r="AO65" s="608">
        <v>0</v>
      </c>
      <c r="AP65" s="611" t="s">
        <v>560</v>
      </c>
      <c r="AQ65" s="610" t="s">
        <v>729</v>
      </c>
      <c r="AR65" s="608">
        <v>0</v>
      </c>
      <c r="AS65" s="611" t="s">
        <v>560</v>
      </c>
      <c r="AT65" s="610" t="s">
        <v>729</v>
      </c>
      <c r="AU65" s="608">
        <v>0</v>
      </c>
      <c r="AV65" s="818" t="s">
        <v>560</v>
      </c>
    </row>
    <row r="66" spans="1:48" ht="105" x14ac:dyDescent="0.2">
      <c r="A66" s="316" t="s">
        <v>140</v>
      </c>
      <c r="B66" s="27" t="s">
        <v>146</v>
      </c>
      <c r="C66" s="27" t="s">
        <v>142</v>
      </c>
      <c r="D66" s="49" t="s">
        <v>138</v>
      </c>
      <c r="E66" s="27" t="s">
        <v>136</v>
      </c>
      <c r="F66" s="38" t="s">
        <v>131</v>
      </c>
      <c r="G66" s="26" t="s">
        <v>125</v>
      </c>
      <c r="H66" s="15" t="s">
        <v>52</v>
      </c>
      <c r="I66" s="31" t="s">
        <v>119</v>
      </c>
      <c r="J66" s="31" t="s">
        <v>119</v>
      </c>
      <c r="K66" s="390" t="s">
        <v>56</v>
      </c>
      <c r="L66" s="70">
        <v>0.25</v>
      </c>
      <c r="M66" s="64">
        <v>1</v>
      </c>
      <c r="N66" s="8" t="s">
        <v>385</v>
      </c>
      <c r="O66" s="653">
        <f>Tabla1[[#This Row],[Avance Acumulado númerico o Porcentaje de la Actividad]]/Tabla1[[#This Row],[Meta 2020
(Actividad ó Meta anual)]]</f>
        <v>0.38</v>
      </c>
      <c r="P66" s="68">
        <v>0.4</v>
      </c>
      <c r="Q66" s="8" t="s">
        <v>929</v>
      </c>
      <c r="R66" s="8"/>
      <c r="S66" s="8" t="s">
        <v>55</v>
      </c>
      <c r="T66" s="750" t="s">
        <v>147</v>
      </c>
      <c r="U66" s="720">
        <f>AU66</f>
        <v>0.38</v>
      </c>
      <c r="V66" s="746"/>
      <c r="W66" s="656"/>
      <c r="X66" s="750"/>
      <c r="Y66" s="46"/>
      <c r="Z66" s="606"/>
      <c r="AA66" s="41"/>
      <c r="AB66" s="610" t="s">
        <v>930</v>
      </c>
      <c r="AC66" s="651">
        <v>0.09</v>
      </c>
      <c r="AD66" s="617" t="s">
        <v>931</v>
      </c>
      <c r="AE66" s="610" t="s">
        <v>930</v>
      </c>
      <c r="AF66" s="651">
        <v>0.18</v>
      </c>
      <c r="AG66" s="748" t="s">
        <v>931</v>
      </c>
      <c r="AH66" s="610" t="s">
        <v>930</v>
      </c>
      <c r="AI66" s="651">
        <v>0.13</v>
      </c>
      <c r="AJ66" s="748" t="s">
        <v>932</v>
      </c>
      <c r="AK66" s="610" t="s">
        <v>930</v>
      </c>
      <c r="AL66" s="651">
        <v>0.15</v>
      </c>
      <c r="AM66" s="748" t="s">
        <v>931</v>
      </c>
      <c r="AN66" s="610" t="s">
        <v>930</v>
      </c>
      <c r="AO66" s="651">
        <v>0.31</v>
      </c>
      <c r="AP66" s="748" t="s">
        <v>931</v>
      </c>
      <c r="AQ66" s="610" t="s">
        <v>930</v>
      </c>
      <c r="AR66" s="651">
        <v>0.35</v>
      </c>
      <c r="AS66" s="748" t="s">
        <v>931</v>
      </c>
      <c r="AT66" s="610" t="s">
        <v>930</v>
      </c>
      <c r="AU66" s="651">
        <v>0.38</v>
      </c>
      <c r="AV66" s="817" t="s">
        <v>932</v>
      </c>
    </row>
    <row r="67" spans="1:48" ht="105" x14ac:dyDescent="0.2">
      <c r="A67" s="316" t="s">
        <v>140</v>
      </c>
      <c r="B67" s="27" t="s">
        <v>146</v>
      </c>
      <c r="C67" s="27" t="s">
        <v>142</v>
      </c>
      <c r="D67" s="49" t="s">
        <v>138</v>
      </c>
      <c r="E67" s="27" t="s">
        <v>136</v>
      </c>
      <c r="F67" s="38" t="s">
        <v>131</v>
      </c>
      <c r="G67" s="26" t="s">
        <v>125</v>
      </c>
      <c r="H67" s="15" t="s">
        <v>52</v>
      </c>
      <c r="I67" s="31" t="s">
        <v>119</v>
      </c>
      <c r="J67" s="31" t="s">
        <v>119</v>
      </c>
      <c r="K67" s="390" t="s">
        <v>56</v>
      </c>
      <c r="L67" s="51" t="s">
        <v>179</v>
      </c>
      <c r="M67" s="55">
        <v>1</v>
      </c>
      <c r="N67" s="8" t="s">
        <v>386</v>
      </c>
      <c r="O67" s="653">
        <f>Tabla1[[#This Row],[Avance Acumulado númerico o Porcentaje de la Actividad]]/Tabla1[[#This Row],[Meta 2020
(Actividad ó Meta anual)]]</f>
        <v>1</v>
      </c>
      <c r="P67" s="53">
        <v>0.1</v>
      </c>
      <c r="Q67" s="8" t="s">
        <v>389</v>
      </c>
      <c r="R67" s="8"/>
      <c r="S67" s="8" t="s">
        <v>11</v>
      </c>
      <c r="T67" s="750" t="s">
        <v>55</v>
      </c>
      <c r="U67" s="601">
        <f>Tabla1[[#This Row],[Avance Mes Enero]]+Tabla1[[#This Row],[Avance Mes Febrero]]+AC67</f>
        <v>1</v>
      </c>
      <c r="V67" s="746"/>
      <c r="W67" s="656"/>
      <c r="X67" s="750"/>
      <c r="Y67" s="46"/>
      <c r="Z67" s="606"/>
      <c r="AA67" s="41"/>
      <c r="AB67" s="610" t="s">
        <v>933</v>
      </c>
      <c r="AC67" s="608">
        <v>1</v>
      </c>
      <c r="AD67" s="741" t="s">
        <v>922</v>
      </c>
      <c r="AE67" s="610" t="s">
        <v>729</v>
      </c>
      <c r="AF67" s="608"/>
      <c r="AG67" s="611"/>
      <c r="AH67" s="650" t="s">
        <v>729</v>
      </c>
      <c r="AI67" s="608">
        <v>0</v>
      </c>
      <c r="AJ67" s="611" t="s">
        <v>560</v>
      </c>
      <c r="AK67" s="650" t="s">
        <v>729</v>
      </c>
      <c r="AL67" s="608">
        <v>0</v>
      </c>
      <c r="AM67" s="611" t="s">
        <v>560</v>
      </c>
      <c r="AN67" s="650" t="s">
        <v>729</v>
      </c>
      <c r="AO67" s="608">
        <v>0</v>
      </c>
      <c r="AP67" s="611" t="s">
        <v>560</v>
      </c>
      <c r="AQ67" s="650" t="s">
        <v>729</v>
      </c>
      <c r="AR67" s="608">
        <v>0</v>
      </c>
      <c r="AS67" s="611" t="s">
        <v>560</v>
      </c>
      <c r="AT67" s="650" t="s">
        <v>729</v>
      </c>
      <c r="AU67" s="608">
        <v>0</v>
      </c>
      <c r="AV67" s="818" t="s">
        <v>560</v>
      </c>
    </row>
    <row r="68" spans="1:48" ht="105.75" thickBot="1" x14ac:dyDescent="0.25">
      <c r="A68" s="317" t="s">
        <v>140</v>
      </c>
      <c r="B68" s="144" t="s">
        <v>146</v>
      </c>
      <c r="C68" s="144" t="s">
        <v>142</v>
      </c>
      <c r="D68" s="318" t="s">
        <v>138</v>
      </c>
      <c r="E68" s="144" t="s">
        <v>136</v>
      </c>
      <c r="F68" s="319" t="s">
        <v>131</v>
      </c>
      <c r="G68" s="151" t="s">
        <v>125</v>
      </c>
      <c r="H68" s="320" t="s">
        <v>52</v>
      </c>
      <c r="I68" s="146" t="s">
        <v>119</v>
      </c>
      <c r="J68" s="146" t="s">
        <v>119</v>
      </c>
      <c r="K68" s="391" t="s">
        <v>56</v>
      </c>
      <c r="L68" s="197">
        <v>0.25</v>
      </c>
      <c r="M68" s="157">
        <v>1</v>
      </c>
      <c r="N68" s="156" t="s">
        <v>384</v>
      </c>
      <c r="O68" s="653">
        <f>Tabla1[[#This Row],[Avance Acumulado númerico o Porcentaje de la Actividad]]/Tabla1[[#This Row],[Meta 2020
(Actividad ó Meta anual)]]</f>
        <v>0.5</v>
      </c>
      <c r="P68" s="329">
        <v>0.4</v>
      </c>
      <c r="Q68" s="156" t="s">
        <v>390</v>
      </c>
      <c r="R68" s="156"/>
      <c r="S68" s="8" t="s">
        <v>55</v>
      </c>
      <c r="T68" s="750" t="s">
        <v>147</v>
      </c>
      <c r="U68" s="720">
        <f>AU68</f>
        <v>0.5</v>
      </c>
      <c r="V68" s="746"/>
      <c r="W68" s="656"/>
      <c r="X68" s="750"/>
      <c r="Y68" s="46"/>
      <c r="Z68" s="606"/>
      <c r="AA68" s="41"/>
      <c r="AB68" s="610" t="s">
        <v>934</v>
      </c>
      <c r="AC68" s="651">
        <v>0.09</v>
      </c>
      <c r="AD68" s="617" t="s">
        <v>935</v>
      </c>
      <c r="AE68" s="610" t="s">
        <v>934</v>
      </c>
      <c r="AF68" s="651">
        <v>0.18</v>
      </c>
      <c r="AG68" s="748" t="s">
        <v>936</v>
      </c>
      <c r="AH68" s="611" t="s">
        <v>934</v>
      </c>
      <c r="AI68" s="651">
        <v>0.21</v>
      </c>
      <c r="AJ68" s="748" t="s">
        <v>935</v>
      </c>
      <c r="AK68" s="611" t="s">
        <v>934</v>
      </c>
      <c r="AL68" s="651">
        <v>0.22</v>
      </c>
      <c r="AM68" s="748" t="s">
        <v>935</v>
      </c>
      <c r="AN68" s="611" t="s">
        <v>934</v>
      </c>
      <c r="AO68" s="651">
        <v>0.38</v>
      </c>
      <c r="AP68" s="748" t="s">
        <v>935</v>
      </c>
      <c r="AQ68" s="611" t="s">
        <v>934</v>
      </c>
      <c r="AR68" s="651">
        <v>0.39</v>
      </c>
      <c r="AS68" s="748" t="s">
        <v>936</v>
      </c>
      <c r="AT68" s="611" t="s">
        <v>934</v>
      </c>
      <c r="AU68" s="651">
        <v>0.5</v>
      </c>
      <c r="AV68" s="817" t="s">
        <v>935</v>
      </c>
    </row>
    <row r="69" spans="1:48" ht="105" x14ac:dyDescent="0.2">
      <c r="A69" s="389" t="s">
        <v>140</v>
      </c>
      <c r="B69" s="108" t="s">
        <v>146</v>
      </c>
      <c r="C69" s="303" t="s">
        <v>144</v>
      </c>
      <c r="D69" s="287" t="s">
        <v>138</v>
      </c>
      <c r="E69" s="289" t="s">
        <v>137</v>
      </c>
      <c r="F69" s="288" t="s">
        <v>131</v>
      </c>
      <c r="G69" s="107" t="s">
        <v>127</v>
      </c>
      <c r="H69" s="304" t="s">
        <v>57</v>
      </c>
      <c r="I69" s="184" t="s">
        <v>120</v>
      </c>
      <c r="J69" s="184" t="s">
        <v>120</v>
      </c>
      <c r="K69" s="199" t="s">
        <v>58</v>
      </c>
      <c r="L69" s="305" t="s">
        <v>179</v>
      </c>
      <c r="M69" s="306">
        <v>1</v>
      </c>
      <c r="N69" s="173" t="s">
        <v>61</v>
      </c>
      <c r="O69" s="737">
        <f>Tabla1[[#This Row],[Avance Acumulado númerico o Porcentaje de la Actividad]]/Tabla1[[#This Row],[Meta 2020
(Actividad ó Meta anual)]]</f>
        <v>1</v>
      </c>
      <c r="P69" s="307">
        <v>0.05</v>
      </c>
      <c r="Q69" s="173" t="s">
        <v>391</v>
      </c>
      <c r="R69" s="308">
        <v>6492300</v>
      </c>
      <c r="S69" s="173" t="s">
        <v>11</v>
      </c>
      <c r="T69" s="751" t="s">
        <v>55</v>
      </c>
      <c r="U69" s="601">
        <f>Tabla1[[#This Row],[Avance Mes Enero]]+Tabla1[[#This Row],[Avance Mes Febrero]]</f>
        <v>1</v>
      </c>
      <c r="V69" s="734"/>
      <c r="W69" s="735"/>
      <c r="X69" s="751"/>
      <c r="Y69" s="605" t="s">
        <v>937</v>
      </c>
      <c r="Z69" s="606">
        <v>1</v>
      </c>
      <c r="AA69" s="41" t="s">
        <v>938</v>
      </c>
      <c r="AB69" s="610" t="s">
        <v>704</v>
      </c>
      <c r="AC69" s="615"/>
      <c r="AD69" s="615"/>
      <c r="AE69" s="610" t="s">
        <v>704</v>
      </c>
      <c r="AF69" s="608"/>
      <c r="AG69" s="611"/>
      <c r="AH69" s="610" t="s">
        <v>704</v>
      </c>
      <c r="AI69" s="608">
        <v>0</v>
      </c>
      <c r="AJ69" s="611" t="s">
        <v>560</v>
      </c>
      <c r="AK69" s="610" t="s">
        <v>704</v>
      </c>
      <c r="AL69" s="608">
        <v>0</v>
      </c>
      <c r="AM69" s="611" t="s">
        <v>560</v>
      </c>
      <c r="AN69" s="610" t="s">
        <v>704</v>
      </c>
      <c r="AO69" s="608">
        <v>0</v>
      </c>
      <c r="AP69" s="611" t="s">
        <v>560</v>
      </c>
      <c r="AQ69" s="610" t="s">
        <v>704</v>
      </c>
      <c r="AR69" s="608">
        <v>0</v>
      </c>
      <c r="AS69" s="611" t="s">
        <v>560</v>
      </c>
      <c r="AT69" s="610" t="s">
        <v>704</v>
      </c>
      <c r="AU69" s="608">
        <v>0</v>
      </c>
      <c r="AV69" s="818" t="s">
        <v>560</v>
      </c>
    </row>
    <row r="70" spans="1:48" ht="105" x14ac:dyDescent="0.2">
      <c r="A70" s="316" t="s">
        <v>140</v>
      </c>
      <c r="B70" s="27" t="s">
        <v>146</v>
      </c>
      <c r="C70" s="81" t="s">
        <v>144</v>
      </c>
      <c r="D70" s="49" t="s">
        <v>138</v>
      </c>
      <c r="E70" s="30" t="s">
        <v>137</v>
      </c>
      <c r="F70" s="38" t="s">
        <v>131</v>
      </c>
      <c r="G70" s="29" t="s">
        <v>127</v>
      </c>
      <c r="H70" s="17" t="s">
        <v>57</v>
      </c>
      <c r="I70" s="24" t="s">
        <v>120</v>
      </c>
      <c r="J70" s="24" t="s">
        <v>120</v>
      </c>
      <c r="K70" s="6" t="s">
        <v>58</v>
      </c>
      <c r="L70" s="69">
        <v>7.0000000000000007E-2</v>
      </c>
      <c r="M70" s="91">
        <v>1</v>
      </c>
      <c r="N70" s="41" t="s">
        <v>210</v>
      </c>
      <c r="O70" s="653">
        <f>Tabla1[[#This Row],[Avance Acumulado númerico o Porcentaje de la Actividad]]/Tabla1[[#This Row],[Meta 2020
(Actividad ó Meta anual)]]</f>
        <v>0</v>
      </c>
      <c r="P70" s="68">
        <v>0.2</v>
      </c>
      <c r="Q70" s="41" t="s">
        <v>392</v>
      </c>
      <c r="R70" s="41"/>
      <c r="S70" s="41" t="s">
        <v>147</v>
      </c>
      <c r="T70" s="752" t="s">
        <v>147</v>
      </c>
      <c r="U70" s="601">
        <f>Tabla1[[#This Row],[Avance Mes Enero]]+Tabla1[[#This Row],[Avance Mes Febrero]]</f>
        <v>0</v>
      </c>
      <c r="V70" s="753"/>
      <c r="W70" s="754"/>
      <c r="X70" s="752"/>
      <c r="Y70" s="605" t="s">
        <v>939</v>
      </c>
      <c r="Z70" s="755">
        <v>0</v>
      </c>
      <c r="AA70" s="41" t="s">
        <v>813</v>
      </c>
      <c r="AB70" s="610" t="s">
        <v>940</v>
      </c>
      <c r="AC70" s="608">
        <v>0</v>
      </c>
      <c r="AD70" s="608" t="s">
        <v>558</v>
      </c>
      <c r="AE70" s="610" t="s">
        <v>941</v>
      </c>
      <c r="AF70" s="608"/>
      <c r="AG70" s="611"/>
      <c r="AH70" s="610" t="s">
        <v>942</v>
      </c>
      <c r="AI70" s="608"/>
      <c r="AJ70" s="611" t="s">
        <v>943</v>
      </c>
      <c r="AK70" s="610" t="s">
        <v>942</v>
      </c>
      <c r="AL70" s="608">
        <v>0</v>
      </c>
      <c r="AM70" s="756" t="s">
        <v>944</v>
      </c>
      <c r="AN70" s="610" t="s">
        <v>1351</v>
      </c>
      <c r="AO70" s="608">
        <v>0</v>
      </c>
      <c r="AP70" s="756" t="s">
        <v>1352</v>
      </c>
      <c r="AQ70" s="610" t="s">
        <v>1351</v>
      </c>
      <c r="AR70" s="608">
        <v>0</v>
      </c>
      <c r="AS70" s="756" t="s">
        <v>1352</v>
      </c>
      <c r="AT70" s="610" t="s">
        <v>1351</v>
      </c>
      <c r="AU70" s="608">
        <v>0</v>
      </c>
      <c r="AV70" s="818" t="s">
        <v>1352</v>
      </c>
    </row>
    <row r="71" spans="1:48" ht="105" x14ac:dyDescent="0.2">
      <c r="A71" s="316" t="s">
        <v>140</v>
      </c>
      <c r="B71" s="27" t="s">
        <v>146</v>
      </c>
      <c r="C71" s="81" t="s">
        <v>144</v>
      </c>
      <c r="D71" s="49" t="s">
        <v>138</v>
      </c>
      <c r="E71" s="30" t="s">
        <v>137</v>
      </c>
      <c r="F71" s="38" t="s">
        <v>131</v>
      </c>
      <c r="G71" s="29" t="s">
        <v>127</v>
      </c>
      <c r="H71" s="17" t="s">
        <v>57</v>
      </c>
      <c r="I71" s="24" t="s">
        <v>120</v>
      </c>
      <c r="J71" s="24" t="s">
        <v>120</v>
      </c>
      <c r="K71" s="6" t="s">
        <v>58</v>
      </c>
      <c r="L71" s="65" t="s">
        <v>179</v>
      </c>
      <c r="M71" s="91">
        <v>1</v>
      </c>
      <c r="N71" s="41" t="s">
        <v>211</v>
      </c>
      <c r="O71" s="653">
        <f>Tabla1[[#This Row],[Avance Acumulado númerico o Porcentaje de la Actividad]]/Tabla1[[#This Row],[Meta 2020
(Actividad ó Meta anual)]]</f>
        <v>1</v>
      </c>
      <c r="P71" s="53">
        <v>0.05</v>
      </c>
      <c r="Q71" s="41" t="s">
        <v>393</v>
      </c>
      <c r="R71" s="41"/>
      <c r="S71" s="41" t="s">
        <v>11</v>
      </c>
      <c r="T71" s="752" t="s">
        <v>55</v>
      </c>
      <c r="U71" s="601">
        <f>Tabla1[[#This Row],[Avance Mes Enero]]+Tabla1[[#This Row],[Avance Mes Febrero]]</f>
        <v>1</v>
      </c>
      <c r="V71" s="753"/>
      <c r="W71" s="754"/>
      <c r="X71" s="752"/>
      <c r="Y71" s="605" t="s">
        <v>945</v>
      </c>
      <c r="Z71" s="606">
        <v>1</v>
      </c>
      <c r="AA71" s="41" t="s">
        <v>938</v>
      </c>
      <c r="AB71" s="610" t="s">
        <v>704</v>
      </c>
      <c r="AC71" s="615"/>
      <c r="AD71" s="615"/>
      <c r="AE71" s="610" t="s">
        <v>704</v>
      </c>
      <c r="AF71" s="608"/>
      <c r="AG71" s="611"/>
      <c r="AH71" s="610" t="s">
        <v>704</v>
      </c>
      <c r="AI71" s="608">
        <v>0</v>
      </c>
      <c r="AJ71" s="611" t="s">
        <v>560</v>
      </c>
      <c r="AK71" s="610" t="s">
        <v>704</v>
      </c>
      <c r="AL71" s="608">
        <v>0</v>
      </c>
      <c r="AM71" s="611" t="s">
        <v>560</v>
      </c>
      <c r="AN71" s="610" t="s">
        <v>704</v>
      </c>
      <c r="AO71" s="608">
        <v>0</v>
      </c>
      <c r="AP71" s="611" t="s">
        <v>560</v>
      </c>
      <c r="AQ71" s="610" t="s">
        <v>704</v>
      </c>
      <c r="AR71" s="608">
        <v>0</v>
      </c>
      <c r="AS71" s="611" t="s">
        <v>560</v>
      </c>
      <c r="AT71" s="610" t="s">
        <v>704</v>
      </c>
      <c r="AU71" s="608">
        <v>0</v>
      </c>
      <c r="AV71" s="818" t="s">
        <v>560</v>
      </c>
    </row>
    <row r="72" spans="1:48" ht="409.5" x14ac:dyDescent="0.2">
      <c r="A72" s="316" t="s">
        <v>140</v>
      </c>
      <c r="B72" s="27" t="s">
        <v>146</v>
      </c>
      <c r="C72" s="81" t="s">
        <v>144</v>
      </c>
      <c r="D72" s="49" t="s">
        <v>138</v>
      </c>
      <c r="E72" s="30" t="s">
        <v>137</v>
      </c>
      <c r="F72" s="38" t="s">
        <v>131</v>
      </c>
      <c r="G72" s="29" t="s">
        <v>127</v>
      </c>
      <c r="H72" s="17" t="s">
        <v>57</v>
      </c>
      <c r="I72" s="24" t="s">
        <v>120</v>
      </c>
      <c r="J72" s="24" t="s">
        <v>120</v>
      </c>
      <c r="K72" s="6" t="s">
        <v>58</v>
      </c>
      <c r="L72" s="69">
        <v>0.06</v>
      </c>
      <c r="M72" s="60">
        <v>1</v>
      </c>
      <c r="N72" s="41" t="s">
        <v>212</v>
      </c>
      <c r="O72" s="653">
        <f>Tabla1[[#This Row],[Avance Acumulado númerico o Porcentaje de la Actividad]]/Tabla1[[#This Row],[Meta 2020
(Actividad ó Meta anual)]]</f>
        <v>0.43</v>
      </c>
      <c r="P72" s="68">
        <v>0.2</v>
      </c>
      <c r="Q72" s="41" t="s">
        <v>394</v>
      </c>
      <c r="R72" s="41"/>
      <c r="S72" s="41" t="s">
        <v>158</v>
      </c>
      <c r="T72" s="752" t="s">
        <v>147</v>
      </c>
      <c r="U72" s="723">
        <f>AU72</f>
        <v>0.43</v>
      </c>
      <c r="V72" s="753"/>
      <c r="W72" s="754"/>
      <c r="X72" s="752"/>
      <c r="Y72" s="605" t="s">
        <v>946</v>
      </c>
      <c r="Z72" s="755">
        <v>0</v>
      </c>
      <c r="AA72" s="41" t="s">
        <v>813</v>
      </c>
      <c r="AB72" s="716" t="s">
        <v>947</v>
      </c>
      <c r="AC72" s="423">
        <v>0</v>
      </c>
      <c r="AD72" s="716" t="s">
        <v>948</v>
      </c>
      <c r="AE72" s="610" t="s">
        <v>949</v>
      </c>
      <c r="AF72" s="608"/>
      <c r="AG72" s="611"/>
      <c r="AH72" s="610" t="s">
        <v>942</v>
      </c>
      <c r="AI72" s="608"/>
      <c r="AJ72" s="611" t="s">
        <v>943</v>
      </c>
      <c r="AK72" s="610" t="s">
        <v>942</v>
      </c>
      <c r="AL72" s="608">
        <v>0</v>
      </c>
      <c r="AM72" s="756" t="s">
        <v>944</v>
      </c>
      <c r="AN72" s="607" t="s">
        <v>1353</v>
      </c>
      <c r="AO72" s="819">
        <v>0.25</v>
      </c>
      <c r="AP72" s="820" t="s">
        <v>1354</v>
      </c>
      <c r="AQ72" s="607" t="s">
        <v>1355</v>
      </c>
      <c r="AR72" s="819">
        <v>0.28000000000000003</v>
      </c>
      <c r="AS72" s="820" t="s">
        <v>1356</v>
      </c>
      <c r="AT72" s="607" t="s">
        <v>1478</v>
      </c>
      <c r="AU72" s="819">
        <v>0.43</v>
      </c>
      <c r="AV72" s="820" t="s">
        <v>1357</v>
      </c>
    </row>
    <row r="73" spans="1:48" ht="105" x14ac:dyDescent="0.2">
      <c r="A73" s="316" t="s">
        <v>140</v>
      </c>
      <c r="B73" s="27" t="s">
        <v>146</v>
      </c>
      <c r="C73" s="81" t="s">
        <v>144</v>
      </c>
      <c r="D73" s="49" t="s">
        <v>138</v>
      </c>
      <c r="E73" s="30" t="s">
        <v>137</v>
      </c>
      <c r="F73" s="38" t="s">
        <v>131</v>
      </c>
      <c r="G73" s="29" t="s">
        <v>127</v>
      </c>
      <c r="H73" s="17" t="s">
        <v>57</v>
      </c>
      <c r="I73" s="24" t="s">
        <v>120</v>
      </c>
      <c r="J73" s="24" t="s">
        <v>120</v>
      </c>
      <c r="K73" s="6" t="s">
        <v>58</v>
      </c>
      <c r="L73" s="65" t="s">
        <v>179</v>
      </c>
      <c r="M73" s="91">
        <v>1</v>
      </c>
      <c r="N73" s="41" t="s">
        <v>59</v>
      </c>
      <c r="O73" s="653">
        <f>Tabla1[[#This Row],[Avance Acumulado númerico o Porcentaje de la Actividad]]/Tabla1[[#This Row],[Meta 2020
(Actividad ó Meta anual)]]</f>
        <v>1</v>
      </c>
      <c r="P73" s="53">
        <v>0.05</v>
      </c>
      <c r="Q73" s="41" t="s">
        <v>398</v>
      </c>
      <c r="R73" s="41"/>
      <c r="S73" s="41" t="s">
        <v>11</v>
      </c>
      <c r="T73" s="752" t="s">
        <v>55</v>
      </c>
      <c r="U73" s="601">
        <f>Tabla1[[#This Row],[Avance Mes Enero]]+Tabla1[[#This Row],[Avance Mes Febrero]]</f>
        <v>1</v>
      </c>
      <c r="V73" s="753"/>
      <c r="W73" s="754"/>
      <c r="X73" s="752"/>
      <c r="Y73" s="641" t="s">
        <v>950</v>
      </c>
      <c r="Z73" s="606">
        <v>1</v>
      </c>
      <c r="AA73" s="41" t="s">
        <v>951</v>
      </c>
      <c r="AB73" s="610" t="s">
        <v>704</v>
      </c>
      <c r="AC73" s="608">
        <v>0</v>
      </c>
      <c r="AD73" s="615"/>
      <c r="AE73" s="610" t="s">
        <v>704</v>
      </c>
      <c r="AF73" s="608"/>
      <c r="AG73" s="611"/>
      <c r="AH73" s="610" t="s">
        <v>704</v>
      </c>
      <c r="AI73" s="608">
        <v>0</v>
      </c>
      <c r="AJ73" s="611" t="s">
        <v>560</v>
      </c>
      <c r="AK73" s="610" t="s">
        <v>704</v>
      </c>
      <c r="AL73" s="608">
        <v>0</v>
      </c>
      <c r="AM73" s="611" t="s">
        <v>560</v>
      </c>
      <c r="AN73" s="610" t="s">
        <v>704</v>
      </c>
      <c r="AO73" s="608">
        <v>0</v>
      </c>
      <c r="AP73" s="611" t="s">
        <v>560</v>
      </c>
      <c r="AQ73" s="610" t="s">
        <v>704</v>
      </c>
      <c r="AR73" s="608">
        <v>0</v>
      </c>
      <c r="AS73" s="611" t="s">
        <v>560</v>
      </c>
      <c r="AT73" s="610" t="s">
        <v>704</v>
      </c>
      <c r="AU73" s="608">
        <v>0</v>
      </c>
      <c r="AV73" s="818" t="s">
        <v>560</v>
      </c>
    </row>
    <row r="74" spans="1:48" ht="105" x14ac:dyDescent="0.2">
      <c r="A74" s="316" t="s">
        <v>140</v>
      </c>
      <c r="B74" s="27" t="s">
        <v>146</v>
      </c>
      <c r="C74" s="81" t="s">
        <v>144</v>
      </c>
      <c r="D74" s="49" t="s">
        <v>138</v>
      </c>
      <c r="E74" s="30" t="s">
        <v>137</v>
      </c>
      <c r="F74" s="38" t="s">
        <v>131</v>
      </c>
      <c r="G74" s="29" t="s">
        <v>127</v>
      </c>
      <c r="H74" s="17" t="s">
        <v>57</v>
      </c>
      <c r="I74" s="24" t="s">
        <v>120</v>
      </c>
      <c r="J74" s="24" t="s">
        <v>120</v>
      </c>
      <c r="K74" s="6" t="s">
        <v>58</v>
      </c>
      <c r="L74" s="65" t="s">
        <v>179</v>
      </c>
      <c r="M74" s="91">
        <v>1</v>
      </c>
      <c r="N74" s="41" t="s">
        <v>62</v>
      </c>
      <c r="O74" s="653">
        <f>Tabla1[[#This Row],[Avance Acumulado númerico o Porcentaje de la Actividad]]/Tabla1[[#This Row],[Meta 2020
(Actividad ó Meta anual)]]</f>
        <v>1</v>
      </c>
      <c r="P74" s="53">
        <v>0.05</v>
      </c>
      <c r="Q74" s="41" t="s">
        <v>396</v>
      </c>
      <c r="R74" s="41"/>
      <c r="S74" s="41" t="s">
        <v>11</v>
      </c>
      <c r="T74" s="752" t="s">
        <v>55</v>
      </c>
      <c r="U74" s="601">
        <f>Tabla1[[#This Row],[Avance Mes Enero]]+Tabla1[[#This Row],[Avance Mes Febrero]]</f>
        <v>1</v>
      </c>
      <c r="V74" s="753"/>
      <c r="W74" s="754"/>
      <c r="X74" s="752"/>
      <c r="Y74" s="605" t="s">
        <v>958</v>
      </c>
      <c r="Z74" s="606">
        <v>1</v>
      </c>
      <c r="AA74" s="41" t="s">
        <v>951</v>
      </c>
      <c r="AB74" s="610" t="s">
        <v>704</v>
      </c>
      <c r="AC74" s="608">
        <v>0</v>
      </c>
      <c r="AD74" s="615"/>
      <c r="AE74" s="610" t="s">
        <v>704</v>
      </c>
      <c r="AF74" s="608"/>
      <c r="AG74" s="611"/>
      <c r="AH74" s="610" t="s">
        <v>704</v>
      </c>
      <c r="AI74" s="608">
        <v>0</v>
      </c>
      <c r="AJ74" s="611" t="s">
        <v>560</v>
      </c>
      <c r="AK74" s="610" t="s">
        <v>704</v>
      </c>
      <c r="AL74" s="608">
        <v>0</v>
      </c>
      <c r="AM74" s="611" t="s">
        <v>560</v>
      </c>
      <c r="AN74" s="610" t="s">
        <v>704</v>
      </c>
      <c r="AO74" s="608">
        <v>0</v>
      </c>
      <c r="AP74" s="611" t="s">
        <v>560</v>
      </c>
      <c r="AQ74" s="610" t="s">
        <v>704</v>
      </c>
      <c r="AR74" s="608">
        <v>0</v>
      </c>
      <c r="AS74" s="611" t="s">
        <v>560</v>
      </c>
      <c r="AT74" s="610" t="s">
        <v>704</v>
      </c>
      <c r="AU74" s="608">
        <v>0</v>
      </c>
      <c r="AV74" s="818" t="s">
        <v>560</v>
      </c>
    </row>
    <row r="75" spans="1:48" ht="162" customHeight="1" thickBot="1" x14ac:dyDescent="0.25">
      <c r="A75" s="316" t="s">
        <v>140</v>
      </c>
      <c r="B75" s="27" t="s">
        <v>146</v>
      </c>
      <c r="C75" s="81" t="s">
        <v>144</v>
      </c>
      <c r="D75" s="49" t="s">
        <v>138</v>
      </c>
      <c r="E75" s="30" t="s">
        <v>137</v>
      </c>
      <c r="F75" s="38" t="s">
        <v>131</v>
      </c>
      <c r="G75" s="29" t="s">
        <v>127</v>
      </c>
      <c r="H75" s="17" t="s">
        <v>57</v>
      </c>
      <c r="I75" s="24" t="s">
        <v>120</v>
      </c>
      <c r="J75" s="24" t="s">
        <v>120</v>
      </c>
      <c r="K75" s="6" t="s">
        <v>58</v>
      </c>
      <c r="L75" s="69">
        <v>0.12</v>
      </c>
      <c r="M75" s="821">
        <v>2</v>
      </c>
      <c r="N75" s="41" t="s">
        <v>952</v>
      </c>
      <c r="O75" s="653">
        <f>Tabla1[[#This Row],[Avance Acumulado númerico o Porcentaje de la Actividad]]/Tabla1[[#This Row],[Meta 2020
(Actividad ó Meta anual)]]</f>
        <v>0.5</v>
      </c>
      <c r="P75" s="68">
        <v>0.4</v>
      </c>
      <c r="Q75" s="41" t="s">
        <v>953</v>
      </c>
      <c r="R75" s="41"/>
      <c r="S75" s="41" t="s">
        <v>149</v>
      </c>
      <c r="T75" s="752" t="s">
        <v>147</v>
      </c>
      <c r="U75" s="601">
        <f>Tabla1[[#This Row],[Avance Mes Enero]]+Tabla1[[#This Row],[Avance Mes Febrero]]+AO75</f>
        <v>1</v>
      </c>
      <c r="V75" s="753"/>
      <c r="W75" s="754"/>
      <c r="X75" s="752"/>
      <c r="Y75" s="730" t="s">
        <v>954</v>
      </c>
      <c r="Z75" s="606">
        <v>0</v>
      </c>
      <c r="AA75" s="41" t="s">
        <v>955</v>
      </c>
      <c r="AB75" s="610" t="s">
        <v>956</v>
      </c>
      <c r="AC75" s="608">
        <v>0</v>
      </c>
      <c r="AD75" s="615"/>
      <c r="AE75" s="610" t="s">
        <v>957</v>
      </c>
      <c r="AF75" s="608"/>
      <c r="AG75" s="611"/>
      <c r="AH75" s="610" t="s">
        <v>957</v>
      </c>
      <c r="AI75" s="608">
        <v>0</v>
      </c>
      <c r="AJ75" s="611" t="s">
        <v>560</v>
      </c>
      <c r="AK75" s="610" t="s">
        <v>942</v>
      </c>
      <c r="AL75" s="608">
        <v>0</v>
      </c>
      <c r="AM75" s="756" t="s">
        <v>944</v>
      </c>
      <c r="AN75" s="610" t="s">
        <v>1358</v>
      </c>
      <c r="AO75" s="608">
        <v>1</v>
      </c>
      <c r="AP75" s="813" t="s">
        <v>1359</v>
      </c>
      <c r="AQ75" s="610" t="s">
        <v>1351</v>
      </c>
      <c r="AR75" s="608">
        <v>0</v>
      </c>
      <c r="AS75" s="756" t="s">
        <v>1352</v>
      </c>
      <c r="AT75" s="610" t="s">
        <v>1351</v>
      </c>
      <c r="AU75" s="608">
        <v>0</v>
      </c>
      <c r="AV75" s="818" t="s">
        <v>1352</v>
      </c>
    </row>
    <row r="76" spans="1:48" ht="105" x14ac:dyDescent="0.2">
      <c r="A76" s="309" t="s">
        <v>140</v>
      </c>
      <c r="B76" s="121" t="s">
        <v>146</v>
      </c>
      <c r="C76" s="321" t="s">
        <v>144</v>
      </c>
      <c r="D76" s="310" t="s">
        <v>138</v>
      </c>
      <c r="E76" s="322" t="s">
        <v>137</v>
      </c>
      <c r="F76" s="311" t="s">
        <v>131</v>
      </c>
      <c r="G76" s="254" t="s">
        <v>127</v>
      </c>
      <c r="H76" s="323" t="s">
        <v>57</v>
      </c>
      <c r="I76" s="200" t="s">
        <v>120</v>
      </c>
      <c r="J76" s="200" t="s">
        <v>120</v>
      </c>
      <c r="K76" s="332" t="s">
        <v>64</v>
      </c>
      <c r="L76" s="189" t="s">
        <v>179</v>
      </c>
      <c r="M76" s="324">
        <v>1</v>
      </c>
      <c r="N76" s="189" t="s">
        <v>65</v>
      </c>
      <c r="O76" s="622">
        <f>Tabla1[[#This Row],[Avance Acumulado númerico o Porcentaje de la Actividad]]/Tabla1[[#This Row],[Meta 2020
(Actividad ó Meta anual)]]</f>
        <v>1</v>
      </c>
      <c r="P76" s="325">
        <v>0.2</v>
      </c>
      <c r="Q76" s="189" t="s">
        <v>399</v>
      </c>
      <c r="R76" s="757">
        <v>38600000</v>
      </c>
      <c r="S76" s="189" t="s">
        <v>11</v>
      </c>
      <c r="T76" s="600" t="s">
        <v>11</v>
      </c>
      <c r="U76" s="601">
        <f>Tabla1[[#This Row],[Avance Mes Enero]]+Tabla1[[#This Row],[Avance Mes Febrero]]</f>
        <v>1</v>
      </c>
      <c r="V76" s="602"/>
      <c r="W76" s="624"/>
      <c r="X76" s="604"/>
      <c r="Y76" s="605" t="s">
        <v>959</v>
      </c>
      <c r="Z76" s="606">
        <v>1</v>
      </c>
      <c r="AA76" s="758" t="s">
        <v>960</v>
      </c>
      <c r="AB76" s="610" t="s">
        <v>704</v>
      </c>
      <c r="AC76" s="608">
        <v>0</v>
      </c>
      <c r="AD76" s="615"/>
      <c r="AE76" s="610" t="s">
        <v>704</v>
      </c>
      <c r="AF76" s="608"/>
      <c r="AG76" s="611"/>
      <c r="AH76" s="610" t="s">
        <v>704</v>
      </c>
      <c r="AI76" s="608">
        <v>0</v>
      </c>
      <c r="AJ76" s="611" t="s">
        <v>560</v>
      </c>
      <c r="AK76" s="610" t="s">
        <v>704</v>
      </c>
      <c r="AL76" s="608">
        <v>0</v>
      </c>
      <c r="AM76" s="611" t="s">
        <v>560</v>
      </c>
      <c r="AN76" s="610" t="s">
        <v>704</v>
      </c>
      <c r="AO76" s="608">
        <v>0</v>
      </c>
      <c r="AP76" s="611" t="s">
        <v>560</v>
      </c>
      <c r="AQ76" s="610" t="s">
        <v>704</v>
      </c>
      <c r="AR76" s="608">
        <v>0</v>
      </c>
      <c r="AS76" s="611" t="s">
        <v>560</v>
      </c>
      <c r="AT76" s="610" t="s">
        <v>704</v>
      </c>
      <c r="AU76" s="608">
        <v>0</v>
      </c>
      <c r="AV76" s="818" t="s">
        <v>560</v>
      </c>
    </row>
    <row r="77" spans="1:48" ht="409.6" thickBot="1" x14ac:dyDescent="0.25">
      <c r="A77" s="317" t="s">
        <v>140</v>
      </c>
      <c r="B77" s="144" t="s">
        <v>146</v>
      </c>
      <c r="C77" s="326" t="s">
        <v>144</v>
      </c>
      <c r="D77" s="318" t="s">
        <v>138</v>
      </c>
      <c r="E77" s="327" t="s">
        <v>137</v>
      </c>
      <c r="F77" s="319" t="s">
        <v>131</v>
      </c>
      <c r="G77" s="255" t="s">
        <v>127</v>
      </c>
      <c r="H77" s="328" t="s">
        <v>57</v>
      </c>
      <c r="I77" s="203" t="s">
        <v>120</v>
      </c>
      <c r="J77" s="203" t="s">
        <v>120</v>
      </c>
      <c r="K77" s="333" t="s">
        <v>64</v>
      </c>
      <c r="L77" s="759" t="s">
        <v>185</v>
      </c>
      <c r="M77" s="405">
        <v>1</v>
      </c>
      <c r="N77" s="194" t="s">
        <v>66</v>
      </c>
      <c r="O77" s="760">
        <f>Tabla1[[#This Row],[Avance Acumulado númerico o Porcentaje de la Actividad]]/Tabla1[[#This Row],[Meta 2020
(Actividad ó Meta anual)]]</f>
        <v>0.28000000000000003</v>
      </c>
      <c r="P77" s="761">
        <v>0.4</v>
      </c>
      <c r="Q77" s="364" t="s">
        <v>961</v>
      </c>
      <c r="R77" s="194"/>
      <c r="S77" s="194" t="s">
        <v>158</v>
      </c>
      <c r="T77" s="663" t="s">
        <v>147</v>
      </c>
      <c r="U77" s="723">
        <f>Tabla1[[#This Row],[Avance Mes Enero]]+Tabla1[[#This Row],[Avance Mes Febrero]]+AC77+AU77</f>
        <v>0.28000000000000003</v>
      </c>
      <c r="V77" s="762"/>
      <c r="W77" s="763"/>
      <c r="X77" s="648"/>
      <c r="Y77" s="605" t="s">
        <v>962</v>
      </c>
      <c r="Z77" s="764">
        <v>0</v>
      </c>
      <c r="AA77" s="41" t="s">
        <v>813</v>
      </c>
      <c r="AB77" s="610" t="s">
        <v>963</v>
      </c>
      <c r="AC77" s="651">
        <v>0</v>
      </c>
      <c r="AD77" s="607" t="s">
        <v>964</v>
      </c>
      <c r="AE77" s="610" t="s">
        <v>965</v>
      </c>
      <c r="AF77" s="608"/>
      <c r="AG77" s="611"/>
      <c r="AH77" s="610"/>
      <c r="AI77" s="608">
        <v>0</v>
      </c>
      <c r="AJ77" s="611" t="s">
        <v>943</v>
      </c>
      <c r="AK77" s="610" t="s">
        <v>942</v>
      </c>
      <c r="AL77" s="608">
        <v>0</v>
      </c>
      <c r="AM77" s="756" t="s">
        <v>944</v>
      </c>
      <c r="AN77" s="607" t="s">
        <v>1360</v>
      </c>
      <c r="AO77" s="819">
        <v>0.18</v>
      </c>
      <c r="AP77" s="820" t="s">
        <v>1361</v>
      </c>
      <c r="AQ77" s="607" t="s">
        <v>1362</v>
      </c>
      <c r="AR77" s="819">
        <v>0.24</v>
      </c>
      <c r="AS77" s="820" t="s">
        <v>1363</v>
      </c>
      <c r="AT77" s="607" t="s">
        <v>1364</v>
      </c>
      <c r="AU77" s="819">
        <v>0.28000000000000003</v>
      </c>
      <c r="AV77" s="820" t="s">
        <v>1365</v>
      </c>
    </row>
    <row r="78" spans="1:48" ht="105.75" thickBot="1" x14ac:dyDescent="0.25">
      <c r="A78" s="317" t="s">
        <v>140</v>
      </c>
      <c r="B78" s="144" t="s">
        <v>146</v>
      </c>
      <c r="C78" s="326" t="s">
        <v>144</v>
      </c>
      <c r="D78" s="318" t="s">
        <v>138</v>
      </c>
      <c r="E78" s="327" t="s">
        <v>137</v>
      </c>
      <c r="F78" s="319" t="s">
        <v>131</v>
      </c>
      <c r="G78" s="255" t="s">
        <v>127</v>
      </c>
      <c r="H78" s="328" t="s">
        <v>57</v>
      </c>
      <c r="I78" s="203" t="s">
        <v>120</v>
      </c>
      <c r="J78" s="203" t="s">
        <v>120</v>
      </c>
      <c r="K78" s="333" t="s">
        <v>64</v>
      </c>
      <c r="L78" s="400" t="s">
        <v>185</v>
      </c>
      <c r="M78" s="399">
        <v>100</v>
      </c>
      <c r="N78" s="194" t="s">
        <v>66</v>
      </c>
      <c r="O78" s="646">
        <f>Tabla1[[#This Row],[Avance Acumulado númerico o Porcentaje de la Actividad]]/Tabla1[[#This Row],[Meta 2020
(Actividad ó Meta anual)]]</f>
        <v>1.48</v>
      </c>
      <c r="P78" s="419">
        <v>0.4</v>
      </c>
      <c r="Q78" s="194" t="s">
        <v>966</v>
      </c>
      <c r="R78" s="194"/>
      <c r="S78" s="194" t="s">
        <v>158</v>
      </c>
      <c r="T78" s="663" t="s">
        <v>147</v>
      </c>
      <c r="U78" s="601">
        <f>Tabla1[[#This Row],[Avance Mes Enero]]+Tabla1[[#This Row],[Avance Mes Febrero]]+AO78+AR78+AU78</f>
        <v>148</v>
      </c>
      <c r="V78" s="639"/>
      <c r="W78" s="649"/>
      <c r="X78" s="43"/>
      <c r="Y78" s="605" t="s">
        <v>962</v>
      </c>
      <c r="Z78" s="606">
        <v>0</v>
      </c>
      <c r="AA78" s="41" t="s">
        <v>813</v>
      </c>
      <c r="AB78" s="610" t="s">
        <v>967</v>
      </c>
      <c r="AC78" s="765">
        <v>0</v>
      </c>
      <c r="AD78" s="610"/>
      <c r="AE78" s="610" t="s">
        <v>558</v>
      </c>
      <c r="AF78" s="608"/>
      <c r="AG78" s="611"/>
      <c r="AH78" s="610"/>
      <c r="AI78" s="608">
        <v>0</v>
      </c>
      <c r="AJ78" s="611" t="s">
        <v>943</v>
      </c>
      <c r="AK78" s="610" t="s">
        <v>942</v>
      </c>
      <c r="AL78" s="608">
        <v>0</v>
      </c>
      <c r="AM78" s="756" t="s">
        <v>944</v>
      </c>
      <c r="AN78" s="607" t="s">
        <v>1366</v>
      </c>
      <c r="AO78" s="97">
        <v>28</v>
      </c>
      <c r="AP78" s="820" t="s">
        <v>1367</v>
      </c>
      <c r="AQ78" s="607" t="s">
        <v>1368</v>
      </c>
      <c r="AR78" s="608">
        <v>63</v>
      </c>
      <c r="AS78" s="818" t="s">
        <v>1369</v>
      </c>
      <c r="AT78" s="607" t="s">
        <v>1370</v>
      </c>
      <c r="AU78" s="608">
        <v>57</v>
      </c>
      <c r="AV78" s="818" t="s">
        <v>1369</v>
      </c>
    </row>
    <row r="79" spans="1:48" ht="105" x14ac:dyDescent="0.2">
      <c r="A79" s="389" t="s">
        <v>140</v>
      </c>
      <c r="B79" s="108" t="s">
        <v>146</v>
      </c>
      <c r="C79" s="303" t="s">
        <v>144</v>
      </c>
      <c r="D79" s="287" t="s">
        <v>138</v>
      </c>
      <c r="E79" s="108" t="s">
        <v>136</v>
      </c>
      <c r="F79" s="288" t="s">
        <v>131</v>
      </c>
      <c r="G79" s="112" t="s">
        <v>128</v>
      </c>
      <c r="H79" s="330" t="s">
        <v>67</v>
      </c>
      <c r="I79" s="286" t="s">
        <v>120</v>
      </c>
      <c r="J79" s="186" t="s">
        <v>120</v>
      </c>
      <c r="K79" s="113" t="s">
        <v>68</v>
      </c>
      <c r="L79" s="173" t="s">
        <v>179</v>
      </c>
      <c r="M79" s="306">
        <v>1</v>
      </c>
      <c r="N79" s="113" t="s">
        <v>69</v>
      </c>
      <c r="O79" s="622">
        <f>Tabla1[[#This Row],[Avance Acumulado númerico o Porcentaje de la Actividad]]/Tabla1[[#This Row],[Meta 2020
(Actividad ó Meta anual)]]</f>
        <v>1</v>
      </c>
      <c r="P79" s="307">
        <v>0.2</v>
      </c>
      <c r="Q79" s="113" t="s">
        <v>401</v>
      </c>
      <c r="R79" s="187">
        <v>39564802</v>
      </c>
      <c r="S79" s="117" t="s">
        <v>11</v>
      </c>
      <c r="T79" s="604" t="s">
        <v>55</v>
      </c>
      <c r="U79" s="601">
        <f>Tabla1[[#This Row],[Avance Mes Enero]]+Tabla1[[#This Row],[Avance Mes Febrero]]</f>
        <v>1</v>
      </c>
      <c r="V79" s="602"/>
      <c r="W79" s="624"/>
      <c r="X79" s="604"/>
      <c r="Y79" s="605" t="s">
        <v>968</v>
      </c>
      <c r="Z79" s="606">
        <v>1</v>
      </c>
      <c r="AA79" s="41" t="s">
        <v>969</v>
      </c>
      <c r="AB79" s="610" t="s">
        <v>704</v>
      </c>
      <c r="AC79" s="615"/>
      <c r="AD79" s="615"/>
      <c r="AE79" s="610" t="s">
        <v>704</v>
      </c>
      <c r="AF79" s="608"/>
      <c r="AG79" s="611"/>
      <c r="AH79" s="610" t="s">
        <v>704</v>
      </c>
      <c r="AI79" s="608">
        <v>0</v>
      </c>
      <c r="AJ79" s="611" t="s">
        <v>560</v>
      </c>
      <c r="AK79" s="610" t="s">
        <v>704</v>
      </c>
      <c r="AL79" s="608">
        <v>0</v>
      </c>
      <c r="AM79" s="611" t="s">
        <v>560</v>
      </c>
      <c r="AN79" s="610" t="s">
        <v>704</v>
      </c>
      <c r="AO79" s="608">
        <v>0</v>
      </c>
      <c r="AP79" s="611" t="s">
        <v>560</v>
      </c>
      <c r="AQ79" s="610" t="s">
        <v>704</v>
      </c>
      <c r="AR79" s="608">
        <v>0</v>
      </c>
      <c r="AS79" s="611" t="s">
        <v>560</v>
      </c>
      <c r="AT79" s="610" t="s">
        <v>704</v>
      </c>
      <c r="AU79" s="608">
        <v>0</v>
      </c>
      <c r="AV79" s="818" t="s">
        <v>560</v>
      </c>
    </row>
    <row r="80" spans="1:48" ht="409.6" thickBot="1" x14ac:dyDescent="0.25">
      <c r="A80" s="392" t="s">
        <v>140</v>
      </c>
      <c r="B80" s="220" t="s">
        <v>146</v>
      </c>
      <c r="C80" s="401" t="s">
        <v>144</v>
      </c>
      <c r="D80" s="359" t="s">
        <v>138</v>
      </c>
      <c r="E80" s="220" t="s">
        <v>136</v>
      </c>
      <c r="F80" s="360" t="s">
        <v>131</v>
      </c>
      <c r="G80" s="224" t="s">
        <v>128</v>
      </c>
      <c r="H80" s="406" t="s">
        <v>67</v>
      </c>
      <c r="I80" s="358" t="s">
        <v>120</v>
      </c>
      <c r="J80" s="408" t="s">
        <v>120</v>
      </c>
      <c r="K80" s="229" t="s">
        <v>68</v>
      </c>
      <c r="L80" s="409">
        <v>0.25</v>
      </c>
      <c r="M80" s="647">
        <v>1</v>
      </c>
      <c r="N80" s="229" t="s">
        <v>70</v>
      </c>
      <c r="O80" s="646">
        <f>Tabla1[[#This Row],[Avance Acumulado númerico o Porcentaje de la Actividad]]/Tabla1[[#This Row],[Meta 2020
(Actividad ó Meta anual)]]</f>
        <v>0.6</v>
      </c>
      <c r="P80" s="394">
        <v>0.8</v>
      </c>
      <c r="Q80" s="229" t="s">
        <v>402</v>
      </c>
      <c r="R80" s="232"/>
      <c r="S80" s="233" t="s">
        <v>158</v>
      </c>
      <c r="T80" s="648" t="s">
        <v>147</v>
      </c>
      <c r="U80" s="720">
        <f>AU80</f>
        <v>0.6</v>
      </c>
      <c r="V80" s="762"/>
      <c r="W80" s="763"/>
      <c r="X80" s="648"/>
      <c r="Y80" s="605" t="s">
        <v>970</v>
      </c>
      <c r="Z80" s="764">
        <v>9.0899999999999995E-2</v>
      </c>
      <c r="AA80" s="766" t="s">
        <v>971</v>
      </c>
      <c r="AB80" s="610" t="s">
        <v>972</v>
      </c>
      <c r="AC80" s="651">
        <v>0.15</v>
      </c>
      <c r="AD80" s="609" t="s">
        <v>973</v>
      </c>
      <c r="AE80" s="767" t="s">
        <v>974</v>
      </c>
      <c r="AF80" s="651">
        <v>0.22</v>
      </c>
      <c r="AG80" s="611" t="s">
        <v>975</v>
      </c>
      <c r="AH80" s="767"/>
      <c r="AI80" s="651">
        <v>0</v>
      </c>
      <c r="AJ80" s="611" t="s">
        <v>943</v>
      </c>
      <c r="AK80" s="610" t="s">
        <v>942</v>
      </c>
      <c r="AL80" s="651">
        <v>0</v>
      </c>
      <c r="AM80" s="756" t="s">
        <v>944</v>
      </c>
      <c r="AN80" s="684" t="s">
        <v>1371</v>
      </c>
      <c r="AO80" s="651">
        <v>0.48</v>
      </c>
      <c r="AP80" s="820" t="s">
        <v>1372</v>
      </c>
      <c r="AQ80" s="684" t="s">
        <v>1373</v>
      </c>
      <c r="AR80" s="651">
        <v>0.53</v>
      </c>
      <c r="AS80" s="818" t="s">
        <v>1374</v>
      </c>
      <c r="AT80" s="684" t="s">
        <v>1479</v>
      </c>
      <c r="AU80" s="819">
        <v>0.6</v>
      </c>
      <c r="AV80" s="818" t="s">
        <v>1375</v>
      </c>
    </row>
    <row r="81" spans="1:48" ht="105" x14ac:dyDescent="0.2">
      <c r="A81" s="309" t="s">
        <v>140</v>
      </c>
      <c r="B81" s="121" t="s">
        <v>146</v>
      </c>
      <c r="C81" s="337" t="s">
        <v>143</v>
      </c>
      <c r="D81" s="310" t="s">
        <v>138</v>
      </c>
      <c r="E81" s="121" t="s">
        <v>136</v>
      </c>
      <c r="F81" s="311" t="s">
        <v>131</v>
      </c>
      <c r="G81" s="125" t="s">
        <v>128</v>
      </c>
      <c r="H81" s="336" t="s">
        <v>67</v>
      </c>
      <c r="I81" s="347" t="s">
        <v>74</v>
      </c>
      <c r="J81" s="338" t="s">
        <v>191</v>
      </c>
      <c r="K81" s="127" t="s">
        <v>71</v>
      </c>
      <c r="L81" s="217">
        <v>0.02</v>
      </c>
      <c r="M81" s="132">
        <v>1</v>
      </c>
      <c r="N81" s="133" t="s">
        <v>403</v>
      </c>
      <c r="O81" s="737">
        <f>Tabla1[[#This Row],[Avance Acumulado númerico o Porcentaje de la Actividad]]/Tabla1[[#This Row],[Meta 2020
(Actividad ó Meta anual)]]</f>
        <v>1</v>
      </c>
      <c r="P81" s="314">
        <v>0.05</v>
      </c>
      <c r="Q81" s="133" t="s">
        <v>405</v>
      </c>
      <c r="R81" s="136">
        <v>41058028</v>
      </c>
      <c r="S81" s="133" t="s">
        <v>152</v>
      </c>
      <c r="T81" s="749" t="s">
        <v>149</v>
      </c>
      <c r="U81" s="601">
        <f>Tabla1[[#This Row],[Avance Mes Enero]]+Tabla1[[#This Row],[Avance Mes Febrero]]+AL81</f>
        <v>1</v>
      </c>
      <c r="V81" s="739"/>
      <c r="W81" s="740"/>
      <c r="X81" s="738"/>
      <c r="Y81" s="605" t="s">
        <v>976</v>
      </c>
      <c r="Z81" s="606">
        <v>0</v>
      </c>
      <c r="AA81" s="41" t="s">
        <v>813</v>
      </c>
      <c r="AB81" s="610" t="s">
        <v>977</v>
      </c>
      <c r="AC81" s="608">
        <v>0</v>
      </c>
      <c r="AD81" s="608" t="s">
        <v>558</v>
      </c>
      <c r="AE81" s="610" t="s">
        <v>978</v>
      </c>
      <c r="AF81" s="608"/>
      <c r="AG81" s="611"/>
      <c r="AH81" s="610" t="s">
        <v>979</v>
      </c>
      <c r="AI81" s="608">
        <v>0</v>
      </c>
      <c r="AJ81" s="611"/>
      <c r="AK81" s="610" t="s">
        <v>980</v>
      </c>
      <c r="AL81" s="608">
        <v>1</v>
      </c>
      <c r="AM81" s="756" t="s">
        <v>981</v>
      </c>
      <c r="AN81" s="610" t="s">
        <v>980</v>
      </c>
      <c r="AO81" s="608">
        <v>1</v>
      </c>
      <c r="AP81" s="756" t="s">
        <v>981</v>
      </c>
      <c r="AQ81" s="610" t="s">
        <v>1376</v>
      </c>
      <c r="AR81" s="608">
        <v>0</v>
      </c>
      <c r="AS81" s="818" t="s">
        <v>560</v>
      </c>
      <c r="AT81" s="610" t="s">
        <v>1376</v>
      </c>
      <c r="AU81" s="608">
        <v>0</v>
      </c>
      <c r="AV81" s="818" t="s">
        <v>560</v>
      </c>
    </row>
    <row r="82" spans="1:48" ht="105" x14ac:dyDescent="0.2">
      <c r="A82" s="316" t="s">
        <v>140</v>
      </c>
      <c r="B82" s="27" t="s">
        <v>146</v>
      </c>
      <c r="C82" s="58" t="s">
        <v>143</v>
      </c>
      <c r="D82" s="49" t="s">
        <v>138</v>
      </c>
      <c r="E82" s="27" t="s">
        <v>136</v>
      </c>
      <c r="F82" s="38" t="s">
        <v>131</v>
      </c>
      <c r="G82" s="37" t="s">
        <v>128</v>
      </c>
      <c r="H82" s="14" t="s">
        <v>67</v>
      </c>
      <c r="I82" s="33" t="s">
        <v>74</v>
      </c>
      <c r="J82" s="2" t="s">
        <v>191</v>
      </c>
      <c r="K82" s="11" t="s">
        <v>71</v>
      </c>
      <c r="L82" s="70">
        <v>0.03</v>
      </c>
      <c r="M82" s="64">
        <v>1</v>
      </c>
      <c r="N82" s="8" t="s">
        <v>404</v>
      </c>
      <c r="O82" s="653">
        <f>Tabla1[[#This Row],[Avance Acumulado númerico o Porcentaje de la Actividad]]/Tabla1[[#This Row],[Meta 2020
(Actividad ó Meta anual)]]</f>
        <v>0.1</v>
      </c>
      <c r="P82" s="68">
        <v>0.15</v>
      </c>
      <c r="Q82" s="8" t="s">
        <v>406</v>
      </c>
      <c r="R82" s="46"/>
      <c r="S82" s="8" t="s">
        <v>149</v>
      </c>
      <c r="T82" s="750" t="s">
        <v>147</v>
      </c>
      <c r="U82" s="723">
        <f>Tabla1[[#This Row],[Avance Mes Enero]]+Tabla1[[#This Row],[Avance Mes Febrero]]+AU82</f>
        <v>0.1</v>
      </c>
      <c r="V82" s="746"/>
      <c r="W82" s="656"/>
      <c r="X82" s="750"/>
      <c r="Y82" s="618" t="s">
        <v>982</v>
      </c>
      <c r="Z82" s="606">
        <v>0</v>
      </c>
      <c r="AA82" s="41" t="s">
        <v>813</v>
      </c>
      <c r="AB82" s="610" t="s">
        <v>983</v>
      </c>
      <c r="AC82" s="608">
        <v>0</v>
      </c>
      <c r="AD82" s="608" t="s">
        <v>558</v>
      </c>
      <c r="AE82" s="610" t="s">
        <v>983</v>
      </c>
      <c r="AF82" s="608"/>
      <c r="AG82" s="611"/>
      <c r="AH82" s="610" t="s">
        <v>979</v>
      </c>
      <c r="AI82" s="608">
        <v>0</v>
      </c>
      <c r="AJ82" s="611"/>
      <c r="AK82" s="610" t="s">
        <v>984</v>
      </c>
      <c r="AL82" s="608">
        <v>0</v>
      </c>
      <c r="AM82" s="611"/>
      <c r="AN82" s="610" t="s">
        <v>984</v>
      </c>
      <c r="AO82" s="608">
        <v>0</v>
      </c>
      <c r="AP82" s="611"/>
      <c r="AQ82" s="610" t="s">
        <v>984</v>
      </c>
      <c r="AR82" s="608">
        <v>0</v>
      </c>
      <c r="AS82" s="611"/>
      <c r="AT82" s="610" t="s">
        <v>1377</v>
      </c>
      <c r="AU82" s="651">
        <v>0.1</v>
      </c>
      <c r="AV82" s="818"/>
    </row>
    <row r="83" spans="1:48" ht="105" x14ac:dyDescent="0.2">
      <c r="A83" s="316" t="s">
        <v>140</v>
      </c>
      <c r="B83" s="27" t="s">
        <v>146</v>
      </c>
      <c r="C83" s="58" t="s">
        <v>143</v>
      </c>
      <c r="D83" s="49" t="s">
        <v>138</v>
      </c>
      <c r="E83" s="27" t="s">
        <v>136</v>
      </c>
      <c r="F83" s="38" t="s">
        <v>131</v>
      </c>
      <c r="G83" s="37" t="s">
        <v>128</v>
      </c>
      <c r="H83" s="14" t="s">
        <v>67</v>
      </c>
      <c r="I83" s="5" t="s">
        <v>192</v>
      </c>
      <c r="J83" s="5" t="s">
        <v>73</v>
      </c>
      <c r="K83" s="11" t="s">
        <v>71</v>
      </c>
      <c r="L83" s="70">
        <v>0.02</v>
      </c>
      <c r="M83" s="55">
        <v>1</v>
      </c>
      <c r="N83" s="8" t="s">
        <v>407</v>
      </c>
      <c r="O83" s="653">
        <f>Tabla1[[#This Row],[Avance Acumulado númerico o Porcentaje de la Actividad]]/Tabla1[[#This Row],[Meta 2020
(Actividad ó Meta anual)]]</f>
        <v>1</v>
      </c>
      <c r="P83" s="68">
        <v>0.05</v>
      </c>
      <c r="Q83" s="8" t="s">
        <v>419</v>
      </c>
      <c r="R83" s="8"/>
      <c r="S83" s="8" t="s">
        <v>11</v>
      </c>
      <c r="T83" s="750" t="s">
        <v>11</v>
      </c>
      <c r="U83" s="601">
        <f>Tabla1[[#This Row],[Avance Mes Enero]]+Tabla1[[#This Row],[Avance Mes Febrero]]</f>
        <v>1</v>
      </c>
      <c r="V83" s="746"/>
      <c r="W83" s="656"/>
      <c r="X83" s="750"/>
      <c r="Y83" s="605" t="s">
        <v>985</v>
      </c>
      <c r="Z83" s="606">
        <v>1</v>
      </c>
      <c r="AA83" s="41" t="s">
        <v>986</v>
      </c>
      <c r="AB83" s="610" t="s">
        <v>704</v>
      </c>
      <c r="AC83" s="610" t="s">
        <v>704</v>
      </c>
      <c r="AD83" s="615"/>
      <c r="AE83" s="610" t="s">
        <v>704</v>
      </c>
      <c r="AF83" s="608"/>
      <c r="AG83" s="611"/>
      <c r="AH83" s="610" t="s">
        <v>704</v>
      </c>
      <c r="AI83" s="608">
        <v>0</v>
      </c>
      <c r="AJ83" s="611" t="s">
        <v>560</v>
      </c>
      <c r="AK83" s="610" t="s">
        <v>704</v>
      </c>
      <c r="AL83" s="608">
        <v>0</v>
      </c>
      <c r="AM83" s="611" t="s">
        <v>560</v>
      </c>
      <c r="AN83" s="610" t="s">
        <v>704</v>
      </c>
      <c r="AO83" s="608">
        <v>0</v>
      </c>
      <c r="AP83" s="611" t="s">
        <v>560</v>
      </c>
      <c r="AQ83" s="610" t="s">
        <v>704</v>
      </c>
      <c r="AR83" s="608">
        <v>0</v>
      </c>
      <c r="AS83" s="611" t="s">
        <v>560</v>
      </c>
      <c r="AT83" s="610" t="s">
        <v>704</v>
      </c>
      <c r="AU83" s="608">
        <v>0</v>
      </c>
      <c r="AV83" s="818" t="s">
        <v>560</v>
      </c>
    </row>
    <row r="84" spans="1:48" ht="345.75" customHeight="1" x14ac:dyDescent="0.2">
      <c r="A84" s="316" t="s">
        <v>140</v>
      </c>
      <c r="B84" s="27" t="s">
        <v>146</v>
      </c>
      <c r="C84" s="58" t="s">
        <v>143</v>
      </c>
      <c r="D84" s="49" t="s">
        <v>138</v>
      </c>
      <c r="E84" s="27" t="s">
        <v>136</v>
      </c>
      <c r="F84" s="38" t="s">
        <v>131</v>
      </c>
      <c r="G84" s="37" t="s">
        <v>128</v>
      </c>
      <c r="H84" s="14" t="s">
        <v>67</v>
      </c>
      <c r="I84" s="5" t="s">
        <v>192</v>
      </c>
      <c r="J84" s="5" t="s">
        <v>73</v>
      </c>
      <c r="K84" s="11" t="s">
        <v>71</v>
      </c>
      <c r="L84" s="70">
        <v>0.02</v>
      </c>
      <c r="M84" s="64">
        <v>1</v>
      </c>
      <c r="N84" s="8" t="s">
        <v>408</v>
      </c>
      <c r="O84" s="653">
        <f>Tabla1[[#This Row],[Avance Acumulado númerico o Porcentaje de la Actividad]]/Tabla1[[#This Row],[Meta 2020
(Actividad ó Meta anual)]]</f>
        <v>0.86</v>
      </c>
      <c r="P84" s="68">
        <v>0.15</v>
      </c>
      <c r="Q84" s="8" t="s">
        <v>409</v>
      </c>
      <c r="R84" s="8"/>
      <c r="S84" s="8" t="s">
        <v>55</v>
      </c>
      <c r="T84" s="750" t="s">
        <v>147</v>
      </c>
      <c r="U84" s="723">
        <f>AU84</f>
        <v>0.86</v>
      </c>
      <c r="V84" s="746"/>
      <c r="W84" s="656"/>
      <c r="X84" s="750"/>
      <c r="Y84" s="666" t="s">
        <v>987</v>
      </c>
      <c r="Z84" s="755">
        <v>0.24</v>
      </c>
      <c r="AA84" s="41" t="s">
        <v>988</v>
      </c>
      <c r="AB84" s="610"/>
      <c r="AC84" s="651">
        <v>0.33</v>
      </c>
      <c r="AD84" s="615"/>
      <c r="AE84" s="610" t="s">
        <v>989</v>
      </c>
      <c r="AF84" s="651">
        <v>0.38</v>
      </c>
      <c r="AG84" s="611" t="s">
        <v>990</v>
      </c>
      <c r="AH84" s="607" t="s">
        <v>991</v>
      </c>
      <c r="AI84" s="651">
        <v>0.42</v>
      </c>
      <c r="AJ84" s="611" t="s">
        <v>992</v>
      </c>
      <c r="AK84" s="607" t="s">
        <v>993</v>
      </c>
      <c r="AL84" s="651">
        <v>0.52</v>
      </c>
      <c r="AM84" s="611" t="s">
        <v>994</v>
      </c>
      <c r="AN84" s="607" t="s">
        <v>1378</v>
      </c>
      <c r="AO84" s="651">
        <v>0.69</v>
      </c>
      <c r="AP84" s="611" t="s">
        <v>1379</v>
      </c>
      <c r="AQ84" s="607" t="s">
        <v>1380</v>
      </c>
      <c r="AR84" s="651">
        <v>0.77</v>
      </c>
      <c r="AS84" s="611" t="s">
        <v>1381</v>
      </c>
      <c r="AT84" s="607" t="s">
        <v>1382</v>
      </c>
      <c r="AU84" s="651">
        <v>0.86</v>
      </c>
      <c r="AV84" s="818" t="s">
        <v>1383</v>
      </c>
    </row>
    <row r="85" spans="1:48" ht="118.5" customHeight="1" x14ac:dyDescent="0.2">
      <c r="A85" s="316" t="s">
        <v>140</v>
      </c>
      <c r="B85" s="27" t="s">
        <v>146</v>
      </c>
      <c r="C85" s="58" t="s">
        <v>143</v>
      </c>
      <c r="D85" s="49" t="s">
        <v>138</v>
      </c>
      <c r="E85" s="27" t="s">
        <v>136</v>
      </c>
      <c r="F85" s="38" t="s">
        <v>131</v>
      </c>
      <c r="G85" s="37" t="s">
        <v>128</v>
      </c>
      <c r="H85" s="14" t="s">
        <v>67</v>
      </c>
      <c r="I85" s="5" t="s">
        <v>995</v>
      </c>
      <c r="J85" s="5" t="s">
        <v>76</v>
      </c>
      <c r="K85" s="11" t="s">
        <v>71</v>
      </c>
      <c r="L85" s="70">
        <v>0.01</v>
      </c>
      <c r="M85" s="55">
        <v>12</v>
      </c>
      <c r="N85" s="8" t="s">
        <v>75</v>
      </c>
      <c r="O85" s="653">
        <f>Tabla1[[#This Row],[Avance Acumulado númerico o Porcentaje de la Actividad]]/Tabla1[[#This Row],[Meta 2020
(Actividad ó Meta anual)]]</f>
        <v>0.66666666666666663</v>
      </c>
      <c r="P85" s="68">
        <v>0.02</v>
      </c>
      <c r="Q85" s="8" t="s">
        <v>420</v>
      </c>
      <c r="R85" s="8"/>
      <c r="S85" s="8" t="s">
        <v>158</v>
      </c>
      <c r="T85" s="750" t="s">
        <v>147</v>
      </c>
      <c r="U85" s="601">
        <f>Tabla1[[#This Row],[Avance Mes Enero]]+Tabla1[[#This Row],[Avance Mes Febrero]]+AC85+AF85+AI85+AL85+AO85+AR85+AU85</f>
        <v>8</v>
      </c>
      <c r="V85" s="746"/>
      <c r="W85" s="656"/>
      <c r="X85" s="750"/>
      <c r="Y85" s="605" t="s">
        <v>996</v>
      </c>
      <c r="Z85" s="606">
        <v>2</v>
      </c>
      <c r="AA85" s="41" t="s">
        <v>997</v>
      </c>
      <c r="AB85" s="610"/>
      <c r="AC85" s="615"/>
      <c r="AD85" s="615"/>
      <c r="AE85" s="610" t="s">
        <v>998</v>
      </c>
      <c r="AF85" s="608">
        <v>1</v>
      </c>
      <c r="AG85" s="611" t="s">
        <v>999</v>
      </c>
      <c r="AH85" s="610" t="s">
        <v>1000</v>
      </c>
      <c r="AI85" s="608">
        <v>1</v>
      </c>
      <c r="AJ85" s="611" t="s">
        <v>1001</v>
      </c>
      <c r="AK85" s="610" t="s">
        <v>1002</v>
      </c>
      <c r="AL85" s="608">
        <v>1</v>
      </c>
      <c r="AM85" s="611" t="s">
        <v>1003</v>
      </c>
      <c r="AN85" s="610" t="s">
        <v>1384</v>
      </c>
      <c r="AO85" s="608">
        <v>1</v>
      </c>
      <c r="AP85" s="611" t="s">
        <v>1385</v>
      </c>
      <c r="AQ85" s="610" t="s">
        <v>1386</v>
      </c>
      <c r="AR85" s="608">
        <v>1</v>
      </c>
      <c r="AS85" s="611" t="s">
        <v>1387</v>
      </c>
      <c r="AT85" s="610" t="s">
        <v>1386</v>
      </c>
      <c r="AU85" s="608">
        <v>1</v>
      </c>
      <c r="AV85" s="818"/>
    </row>
    <row r="86" spans="1:48" ht="105" x14ac:dyDescent="0.2">
      <c r="A86" s="316" t="s">
        <v>140</v>
      </c>
      <c r="B86" s="27" t="s">
        <v>146</v>
      </c>
      <c r="C86" s="58" t="s">
        <v>143</v>
      </c>
      <c r="D86" s="49" t="s">
        <v>138</v>
      </c>
      <c r="E86" s="27" t="s">
        <v>136</v>
      </c>
      <c r="F86" s="38" t="s">
        <v>131</v>
      </c>
      <c r="G86" s="37" t="s">
        <v>128</v>
      </c>
      <c r="H86" s="14" t="s">
        <v>67</v>
      </c>
      <c r="I86" s="5" t="s">
        <v>1004</v>
      </c>
      <c r="J86" s="5" t="s">
        <v>190</v>
      </c>
      <c r="K86" s="11" t="s">
        <v>71</v>
      </c>
      <c r="L86" s="70">
        <v>0.01</v>
      </c>
      <c r="M86" s="55">
        <v>6</v>
      </c>
      <c r="N86" s="8" t="s">
        <v>1388</v>
      </c>
      <c r="O86" s="653">
        <f>Tabla1[[#This Row],[Avance Acumulado númerico o Porcentaje de la Actividad]]/Tabla1[[#This Row],[Meta 2020
(Actividad ó Meta anual)]]</f>
        <v>0.83333333333333337</v>
      </c>
      <c r="P86" s="68">
        <v>0.08</v>
      </c>
      <c r="Q86" s="8" t="s">
        <v>1389</v>
      </c>
      <c r="R86" s="8"/>
      <c r="S86" s="8" t="s">
        <v>55</v>
      </c>
      <c r="T86" s="750" t="s">
        <v>147</v>
      </c>
      <c r="U86" s="601">
        <f>Tabla1[[#This Row],[Avance Mes Enero]]+Tabla1[[#This Row],[Avance Mes Febrero]]+AC86+AF86+AI86+AL86+AO86+AR86+AU86</f>
        <v>5</v>
      </c>
      <c r="V86" s="746"/>
      <c r="W86" s="656"/>
      <c r="X86" s="750"/>
      <c r="Y86" s="768" t="s">
        <v>1005</v>
      </c>
      <c r="Z86" s="606">
        <v>0</v>
      </c>
      <c r="AA86" s="41" t="s">
        <v>813</v>
      </c>
      <c r="AB86" s="716" t="s">
        <v>1006</v>
      </c>
      <c r="AC86" s="608">
        <v>1</v>
      </c>
      <c r="AD86" s="716" t="s">
        <v>1007</v>
      </c>
      <c r="AE86" s="610" t="s">
        <v>1008</v>
      </c>
      <c r="AF86" s="608">
        <v>0</v>
      </c>
      <c r="AG86" s="611"/>
      <c r="AH86" s="610" t="s">
        <v>1009</v>
      </c>
      <c r="AI86" s="608">
        <v>0</v>
      </c>
      <c r="AJ86" s="611"/>
      <c r="AK86" s="610" t="s">
        <v>1009</v>
      </c>
      <c r="AL86" s="608">
        <v>0</v>
      </c>
      <c r="AM86" s="611"/>
      <c r="AN86" s="822" t="s">
        <v>1390</v>
      </c>
      <c r="AO86" s="715">
        <v>1</v>
      </c>
      <c r="AP86" s="756" t="s">
        <v>1391</v>
      </c>
      <c r="AQ86" s="822" t="s">
        <v>1392</v>
      </c>
      <c r="AR86" s="715">
        <v>1</v>
      </c>
      <c r="AS86" s="818" t="s">
        <v>1393</v>
      </c>
      <c r="AT86" s="822" t="s">
        <v>1394</v>
      </c>
      <c r="AU86" s="715">
        <v>2</v>
      </c>
      <c r="AV86" s="818" t="s">
        <v>1393</v>
      </c>
    </row>
    <row r="87" spans="1:48" ht="105" x14ac:dyDescent="0.2">
      <c r="A87" s="316" t="s">
        <v>140</v>
      </c>
      <c r="B87" s="27" t="s">
        <v>146</v>
      </c>
      <c r="C87" s="58" t="s">
        <v>143</v>
      </c>
      <c r="D87" s="49" t="s">
        <v>138</v>
      </c>
      <c r="E87" s="27" t="s">
        <v>136</v>
      </c>
      <c r="F87" s="38" t="s">
        <v>131</v>
      </c>
      <c r="G87" s="37" t="s">
        <v>128</v>
      </c>
      <c r="H87" s="14" t="s">
        <v>67</v>
      </c>
      <c r="I87" s="5" t="s">
        <v>74</v>
      </c>
      <c r="J87" s="5" t="s">
        <v>196</v>
      </c>
      <c r="K87" s="11" t="s">
        <v>71</v>
      </c>
      <c r="L87" s="70">
        <v>0.01</v>
      </c>
      <c r="M87" s="55">
        <v>4</v>
      </c>
      <c r="N87" s="8" t="s">
        <v>411</v>
      </c>
      <c r="O87" s="653">
        <f>Tabla1[[#This Row],[Avance Acumulado númerico o Porcentaje de la Actividad]]/Tabla1[[#This Row],[Meta 2020
(Actividad ó Meta anual)]]</f>
        <v>0.75</v>
      </c>
      <c r="P87" s="68">
        <v>0.1</v>
      </c>
      <c r="Q87" s="8" t="s">
        <v>416</v>
      </c>
      <c r="R87" s="8"/>
      <c r="S87" s="8" t="s">
        <v>158</v>
      </c>
      <c r="T87" s="750" t="s">
        <v>147</v>
      </c>
      <c r="U87" s="601">
        <f>Tabla1[[#This Row],[Avance Mes Enero]]+Tabla1[[#This Row],[Avance Mes Febrero]]+AC87+AF87+AI87++AL87+AO87+AU87</f>
        <v>3</v>
      </c>
      <c r="V87" s="605" t="s">
        <v>1010</v>
      </c>
      <c r="W87" s="656">
        <v>0</v>
      </c>
      <c r="X87" s="750" t="s">
        <v>558</v>
      </c>
      <c r="Y87" s="736" t="s">
        <v>1010</v>
      </c>
      <c r="Z87" s="606">
        <v>0</v>
      </c>
      <c r="AA87" s="41" t="s">
        <v>813</v>
      </c>
      <c r="AB87" s="618" t="s">
        <v>1010</v>
      </c>
      <c r="AC87" s="608">
        <v>0</v>
      </c>
      <c r="AD87" s="608" t="s">
        <v>558</v>
      </c>
      <c r="AE87" s="610" t="s">
        <v>1011</v>
      </c>
      <c r="AF87" s="608">
        <v>1</v>
      </c>
      <c r="AG87" s="742" t="s">
        <v>922</v>
      </c>
      <c r="AH87" s="610" t="s">
        <v>1012</v>
      </c>
      <c r="AI87" s="608">
        <v>0</v>
      </c>
      <c r="AJ87" s="742"/>
      <c r="AK87" s="610" t="s">
        <v>1013</v>
      </c>
      <c r="AL87" s="608">
        <v>0</v>
      </c>
      <c r="AM87" s="742"/>
      <c r="AN87" s="610" t="s">
        <v>1395</v>
      </c>
      <c r="AO87" s="608">
        <v>1</v>
      </c>
      <c r="AP87" s="742" t="s">
        <v>922</v>
      </c>
      <c r="AQ87" s="610" t="s">
        <v>1396</v>
      </c>
      <c r="AR87" s="608">
        <v>0</v>
      </c>
      <c r="AS87" s="742" t="s">
        <v>560</v>
      </c>
      <c r="AT87" s="610" t="s">
        <v>1397</v>
      </c>
      <c r="AU87" s="608">
        <v>1</v>
      </c>
      <c r="AV87" s="823"/>
    </row>
    <row r="88" spans="1:48" ht="150" x14ac:dyDescent="0.2">
      <c r="A88" s="316" t="s">
        <v>140</v>
      </c>
      <c r="B88" s="27" t="s">
        <v>146</v>
      </c>
      <c r="C88" s="58" t="s">
        <v>143</v>
      </c>
      <c r="D88" s="49" t="s">
        <v>138</v>
      </c>
      <c r="E88" s="27" t="s">
        <v>136</v>
      </c>
      <c r="F88" s="38" t="s">
        <v>131</v>
      </c>
      <c r="G88" s="37" t="s">
        <v>128</v>
      </c>
      <c r="H88" s="14" t="s">
        <v>67</v>
      </c>
      <c r="I88" s="5" t="s">
        <v>995</v>
      </c>
      <c r="J88" s="5" t="s">
        <v>76</v>
      </c>
      <c r="K88" s="11" t="s">
        <v>71</v>
      </c>
      <c r="L88" s="70">
        <v>0.01</v>
      </c>
      <c r="M88" s="55">
        <v>1</v>
      </c>
      <c r="N88" s="8" t="s">
        <v>1014</v>
      </c>
      <c r="O88" s="653">
        <f>Tabla1[[#This Row],[Avance Acumulado númerico o Porcentaje de la Actividad]]/Tabla1[[#This Row],[Meta 2020
(Actividad ó Meta anual)]]</f>
        <v>0</v>
      </c>
      <c r="P88" s="68">
        <v>0.02</v>
      </c>
      <c r="Q88" s="664" t="s">
        <v>1015</v>
      </c>
      <c r="R88" s="8"/>
      <c r="S88" s="8" t="s">
        <v>158</v>
      </c>
      <c r="T88" s="750" t="s">
        <v>72</v>
      </c>
      <c r="U88" s="601">
        <f>Tabla1[[#This Row],[Avance Mes Enero]]+Tabla1[[#This Row],[Avance Mes Febrero]]</f>
        <v>0</v>
      </c>
      <c r="V88" s="746"/>
      <c r="W88" s="656"/>
      <c r="X88" s="750"/>
      <c r="Y88" s="605" t="s">
        <v>1016</v>
      </c>
      <c r="Z88" s="606"/>
      <c r="AA88" s="41"/>
      <c r="AB88" s="610"/>
      <c r="AC88" s="615"/>
      <c r="AD88" s="615" t="s">
        <v>1017</v>
      </c>
      <c r="AE88" s="610" t="s">
        <v>1018</v>
      </c>
      <c r="AF88" s="608">
        <v>0</v>
      </c>
      <c r="AG88" s="611" t="s">
        <v>1019</v>
      </c>
      <c r="AH88" s="610" t="s">
        <v>1020</v>
      </c>
      <c r="AI88" s="608">
        <v>0</v>
      </c>
      <c r="AJ88" s="611" t="s">
        <v>1019</v>
      </c>
      <c r="AK88" s="610" t="s">
        <v>1021</v>
      </c>
      <c r="AL88" s="608">
        <v>0</v>
      </c>
      <c r="AM88" s="611" t="s">
        <v>1019</v>
      </c>
      <c r="AN88" s="610" t="s">
        <v>1398</v>
      </c>
      <c r="AO88" s="608">
        <v>0</v>
      </c>
      <c r="AP88" s="616" t="s">
        <v>1399</v>
      </c>
      <c r="AQ88" s="610" t="s">
        <v>1400</v>
      </c>
      <c r="AR88" s="608">
        <v>0</v>
      </c>
      <c r="AS88" s="616" t="s">
        <v>1401</v>
      </c>
      <c r="AT88" s="610" t="s">
        <v>1400</v>
      </c>
      <c r="AU88" s="608">
        <v>0</v>
      </c>
      <c r="AV88" s="820"/>
    </row>
    <row r="89" spans="1:48" ht="105" x14ac:dyDescent="0.2">
      <c r="A89" s="316" t="s">
        <v>140</v>
      </c>
      <c r="B89" s="27" t="s">
        <v>146</v>
      </c>
      <c r="C89" s="58" t="s">
        <v>143</v>
      </c>
      <c r="D89" s="49" t="s">
        <v>138</v>
      </c>
      <c r="E89" s="27" t="s">
        <v>136</v>
      </c>
      <c r="F89" s="38" t="s">
        <v>131</v>
      </c>
      <c r="G89" s="37" t="s">
        <v>128</v>
      </c>
      <c r="H89" s="14" t="s">
        <v>67</v>
      </c>
      <c r="I89" s="5" t="s">
        <v>995</v>
      </c>
      <c r="J89" s="5" t="s">
        <v>76</v>
      </c>
      <c r="K89" s="11" t="s">
        <v>71</v>
      </c>
      <c r="L89" s="70">
        <v>0.01</v>
      </c>
      <c r="M89" s="51">
        <v>1</v>
      </c>
      <c r="N89" s="8" t="s">
        <v>1022</v>
      </c>
      <c r="O89" s="653">
        <f>Tabla1[[#This Row],[Avance Acumulado númerico o Porcentaje de la Actividad]]/Tabla1[[#This Row],[Meta 2020
(Actividad ó Meta anual)]]</f>
        <v>0</v>
      </c>
      <c r="P89" s="68">
        <v>0.02</v>
      </c>
      <c r="Q89" s="664" t="s">
        <v>1023</v>
      </c>
      <c r="R89" s="8"/>
      <c r="S89" s="8" t="s">
        <v>72</v>
      </c>
      <c r="T89" s="750" t="s">
        <v>147</v>
      </c>
      <c r="U89" s="601">
        <f>Tabla1[[#This Row],[Avance Mes Enero]]+Tabla1[[#This Row],[Avance Mes Febrero]]</f>
        <v>0</v>
      </c>
      <c r="V89" s="746"/>
      <c r="W89" s="656"/>
      <c r="X89" s="750"/>
      <c r="Y89" s="605" t="s">
        <v>1024</v>
      </c>
      <c r="Z89" s="606"/>
      <c r="AA89" s="41"/>
      <c r="AB89" s="610"/>
      <c r="AC89" s="615"/>
      <c r="AD89" s="615" t="s">
        <v>1017</v>
      </c>
      <c r="AE89" s="610" t="s">
        <v>1018</v>
      </c>
      <c r="AF89" s="608">
        <v>0</v>
      </c>
      <c r="AG89" s="611" t="s">
        <v>1019</v>
      </c>
      <c r="AH89" s="610" t="s">
        <v>1025</v>
      </c>
      <c r="AI89" s="608">
        <v>0</v>
      </c>
      <c r="AJ89" s="611" t="s">
        <v>1019</v>
      </c>
      <c r="AK89" s="610" t="s">
        <v>1021</v>
      </c>
      <c r="AL89" s="608">
        <v>0</v>
      </c>
      <c r="AM89" s="611" t="s">
        <v>1019</v>
      </c>
      <c r="AN89" s="610" t="s">
        <v>1402</v>
      </c>
      <c r="AO89" s="608">
        <v>0</v>
      </c>
      <c r="AP89" s="813" t="s">
        <v>1403</v>
      </c>
      <c r="AQ89" s="610" t="s">
        <v>1404</v>
      </c>
      <c r="AR89" s="608">
        <v>0</v>
      </c>
      <c r="AS89" s="813" t="s">
        <v>1403</v>
      </c>
      <c r="AT89" s="610" t="s">
        <v>1404</v>
      </c>
      <c r="AU89" s="608">
        <v>0</v>
      </c>
      <c r="AV89" s="820" t="s">
        <v>1403</v>
      </c>
    </row>
    <row r="90" spans="1:48" ht="135.75" customHeight="1" x14ac:dyDescent="0.2">
      <c r="A90" s="316" t="s">
        <v>140</v>
      </c>
      <c r="B90" s="27" t="s">
        <v>146</v>
      </c>
      <c r="C90" s="58" t="s">
        <v>143</v>
      </c>
      <c r="D90" s="49" t="s">
        <v>138</v>
      </c>
      <c r="E90" s="27" t="s">
        <v>136</v>
      </c>
      <c r="F90" s="38" t="s">
        <v>131</v>
      </c>
      <c r="G90" s="37" t="s">
        <v>128</v>
      </c>
      <c r="H90" s="14" t="s">
        <v>67</v>
      </c>
      <c r="I90" s="5" t="s">
        <v>995</v>
      </c>
      <c r="J90" s="5" t="s">
        <v>76</v>
      </c>
      <c r="K90" s="11" t="s">
        <v>71</v>
      </c>
      <c r="L90" s="70">
        <v>0.01</v>
      </c>
      <c r="M90" s="55">
        <v>4</v>
      </c>
      <c r="N90" s="8" t="s">
        <v>1026</v>
      </c>
      <c r="O90" s="653">
        <f>Tabla1[[#This Row],[Avance Acumulado númerico o Porcentaje de la Actividad]]/Tabla1[[#This Row],[Meta 2020
(Actividad ó Meta anual)]]</f>
        <v>0.25</v>
      </c>
      <c r="P90" s="68">
        <v>0.02</v>
      </c>
      <c r="Q90" s="8" t="s">
        <v>1027</v>
      </c>
      <c r="R90" s="8"/>
      <c r="S90" s="8" t="s">
        <v>72</v>
      </c>
      <c r="T90" s="750" t="s">
        <v>147</v>
      </c>
      <c r="U90" s="601">
        <f>Tabla1[[#This Row],[Avance Mes Enero]]+Tabla1[[#This Row],[Avance Mes Febrero]]+AR90</f>
        <v>1</v>
      </c>
      <c r="V90" s="746"/>
      <c r="W90" s="656"/>
      <c r="X90" s="750"/>
      <c r="Y90" s="605" t="s">
        <v>1024</v>
      </c>
      <c r="Z90" s="606"/>
      <c r="AA90" s="41"/>
      <c r="AB90" s="610"/>
      <c r="AC90" s="615"/>
      <c r="AD90" s="615" t="s">
        <v>1017</v>
      </c>
      <c r="AE90" s="610" t="s">
        <v>1028</v>
      </c>
      <c r="AF90" s="608">
        <v>0</v>
      </c>
      <c r="AG90" s="611" t="s">
        <v>1029</v>
      </c>
      <c r="AH90" s="610" t="s">
        <v>1030</v>
      </c>
      <c r="AI90" s="608">
        <v>0</v>
      </c>
      <c r="AJ90" s="611" t="s">
        <v>1029</v>
      </c>
      <c r="AK90" s="610" t="s">
        <v>1031</v>
      </c>
      <c r="AL90" s="608">
        <v>0</v>
      </c>
      <c r="AM90" s="611" t="s">
        <v>1029</v>
      </c>
      <c r="AN90" s="610" t="s">
        <v>1405</v>
      </c>
      <c r="AO90" s="608">
        <v>0</v>
      </c>
      <c r="AP90" s="611" t="s">
        <v>1406</v>
      </c>
      <c r="AQ90" s="610" t="s">
        <v>1407</v>
      </c>
      <c r="AR90" s="608">
        <v>1</v>
      </c>
      <c r="AS90" s="611" t="s">
        <v>1408</v>
      </c>
      <c r="AT90" s="610" t="s">
        <v>1476</v>
      </c>
      <c r="AU90" s="608">
        <v>0</v>
      </c>
      <c r="AV90" s="818"/>
    </row>
    <row r="91" spans="1:48" ht="135.75" customHeight="1" x14ac:dyDescent="0.2">
      <c r="A91" s="316" t="s">
        <v>140</v>
      </c>
      <c r="B91" s="27" t="s">
        <v>146</v>
      </c>
      <c r="C91" s="58" t="s">
        <v>143</v>
      </c>
      <c r="D91" s="49" t="s">
        <v>138</v>
      </c>
      <c r="E91" s="27" t="s">
        <v>136</v>
      </c>
      <c r="F91" s="38" t="s">
        <v>131</v>
      </c>
      <c r="G91" s="37" t="s">
        <v>128</v>
      </c>
      <c r="H91" s="14" t="s">
        <v>67</v>
      </c>
      <c r="I91" s="5" t="s">
        <v>1032</v>
      </c>
      <c r="J91" s="5" t="s">
        <v>76</v>
      </c>
      <c r="K91" s="11" t="s">
        <v>71</v>
      </c>
      <c r="L91" s="70">
        <v>0.01</v>
      </c>
      <c r="M91" s="55">
        <v>2</v>
      </c>
      <c r="N91" s="8" t="s">
        <v>1033</v>
      </c>
      <c r="O91" s="653">
        <f>Tabla1[[#This Row],[Avance Acumulado númerico o Porcentaje de la Actividad]]/Tabla1[[#This Row],[Meta 2020
(Actividad ó Meta anual)]]</f>
        <v>1</v>
      </c>
      <c r="P91" s="68">
        <v>0.02</v>
      </c>
      <c r="Q91" s="8" t="s">
        <v>1034</v>
      </c>
      <c r="R91" s="8"/>
      <c r="S91" s="8" t="s">
        <v>72</v>
      </c>
      <c r="T91" s="750" t="s">
        <v>147</v>
      </c>
      <c r="U91" s="601">
        <f>Tabla1[[#This Row],[Avance Mes Enero]]+Tabla1[[#This Row],[Avance Mes Febrero]]+AU91</f>
        <v>2</v>
      </c>
      <c r="V91" s="746"/>
      <c r="W91" s="656"/>
      <c r="X91" s="750"/>
      <c r="Y91" s="605" t="s">
        <v>1024</v>
      </c>
      <c r="Z91" s="606"/>
      <c r="AA91" s="41"/>
      <c r="AB91" s="610"/>
      <c r="AC91" s="615"/>
      <c r="AD91" s="615" t="s">
        <v>1017</v>
      </c>
      <c r="AE91" s="610" t="s">
        <v>1035</v>
      </c>
      <c r="AF91" s="608">
        <v>0</v>
      </c>
      <c r="AG91" s="611" t="s">
        <v>1036</v>
      </c>
      <c r="AH91" s="610" t="s">
        <v>1035</v>
      </c>
      <c r="AI91" s="608">
        <v>0</v>
      </c>
      <c r="AJ91" s="611" t="s">
        <v>1036</v>
      </c>
      <c r="AK91" s="610" t="s">
        <v>1035</v>
      </c>
      <c r="AL91" s="608">
        <v>0</v>
      </c>
      <c r="AM91" s="611" t="s">
        <v>1037</v>
      </c>
      <c r="AN91" s="610" t="s">
        <v>1409</v>
      </c>
      <c r="AO91" s="608">
        <v>0</v>
      </c>
      <c r="AP91" s="611" t="s">
        <v>1410</v>
      </c>
      <c r="AQ91" s="610" t="s">
        <v>1411</v>
      </c>
      <c r="AR91" s="608">
        <v>0</v>
      </c>
      <c r="AS91" s="611" t="s">
        <v>1036</v>
      </c>
      <c r="AT91" s="610" t="s">
        <v>1477</v>
      </c>
      <c r="AU91" s="608">
        <v>2</v>
      </c>
      <c r="AV91" s="818"/>
    </row>
    <row r="92" spans="1:48" ht="132" customHeight="1" x14ac:dyDescent="0.2">
      <c r="A92" s="316" t="s">
        <v>140</v>
      </c>
      <c r="B92" s="27" t="s">
        <v>146</v>
      </c>
      <c r="C92" s="58" t="s">
        <v>143</v>
      </c>
      <c r="D92" s="49" t="s">
        <v>138</v>
      </c>
      <c r="E92" s="27" t="s">
        <v>136</v>
      </c>
      <c r="F92" s="38" t="s">
        <v>131</v>
      </c>
      <c r="G92" s="37" t="s">
        <v>128</v>
      </c>
      <c r="H92" s="14" t="s">
        <v>67</v>
      </c>
      <c r="I92" s="5" t="s">
        <v>995</v>
      </c>
      <c r="J92" s="5" t="s">
        <v>76</v>
      </c>
      <c r="K92" s="11" t="s">
        <v>71</v>
      </c>
      <c r="L92" s="70">
        <v>0.01</v>
      </c>
      <c r="M92" s="55">
        <v>4</v>
      </c>
      <c r="N92" s="8" t="s">
        <v>1038</v>
      </c>
      <c r="O92" s="653">
        <f>Tabla1[[#This Row],[Avance Acumulado númerico o Porcentaje de la Actividad]]/Tabla1[[#This Row],[Meta 2020
(Actividad ó Meta anual)]]</f>
        <v>0</v>
      </c>
      <c r="P92" s="68">
        <v>0.02</v>
      </c>
      <c r="Q92" s="8" t="s">
        <v>1039</v>
      </c>
      <c r="R92" s="8"/>
      <c r="S92" s="8" t="s">
        <v>72</v>
      </c>
      <c r="T92" s="750" t="s">
        <v>78</v>
      </c>
      <c r="U92" s="601">
        <f>Tabla1[[#This Row],[Avance Mes Enero]]+Tabla1[[#This Row],[Avance Mes Febrero]]</f>
        <v>0</v>
      </c>
      <c r="V92" s="746"/>
      <c r="W92" s="656"/>
      <c r="X92" s="750"/>
      <c r="Y92" s="605" t="s">
        <v>1024</v>
      </c>
      <c r="Z92" s="606"/>
      <c r="AA92" s="41"/>
      <c r="AB92" s="610"/>
      <c r="AC92" s="615"/>
      <c r="AD92" s="615" t="s">
        <v>1017</v>
      </c>
      <c r="AE92" s="610" t="s">
        <v>1040</v>
      </c>
      <c r="AF92" s="608">
        <v>0</v>
      </c>
      <c r="AG92" s="611" t="s">
        <v>1041</v>
      </c>
      <c r="AH92" s="610" t="s">
        <v>1042</v>
      </c>
      <c r="AI92" s="608">
        <v>0</v>
      </c>
      <c r="AJ92" s="611" t="s">
        <v>1043</v>
      </c>
      <c r="AK92" s="610" t="s">
        <v>1044</v>
      </c>
      <c r="AL92" s="608">
        <v>0</v>
      </c>
      <c r="AM92" s="611" t="s">
        <v>1043</v>
      </c>
      <c r="AN92" s="610" t="s">
        <v>1412</v>
      </c>
      <c r="AO92" s="608">
        <v>0</v>
      </c>
      <c r="AP92" s="611" t="s">
        <v>1413</v>
      </c>
      <c r="AQ92" s="610" t="s">
        <v>1412</v>
      </c>
      <c r="AR92" s="608">
        <v>0</v>
      </c>
      <c r="AS92" s="611" t="s">
        <v>1414</v>
      </c>
      <c r="AT92" s="610" t="s">
        <v>1412</v>
      </c>
      <c r="AU92" s="608">
        <v>0</v>
      </c>
      <c r="AV92" s="818"/>
    </row>
    <row r="93" spans="1:48" ht="120" x14ac:dyDescent="0.2">
      <c r="A93" s="316" t="s">
        <v>140</v>
      </c>
      <c r="B93" s="27" t="s">
        <v>146</v>
      </c>
      <c r="C93" s="58" t="s">
        <v>143</v>
      </c>
      <c r="D93" s="49" t="s">
        <v>138</v>
      </c>
      <c r="E93" s="27" t="s">
        <v>136</v>
      </c>
      <c r="F93" s="38" t="s">
        <v>131</v>
      </c>
      <c r="G93" s="37" t="s">
        <v>128</v>
      </c>
      <c r="H93" s="14" t="s">
        <v>67</v>
      </c>
      <c r="I93" s="5" t="s">
        <v>197</v>
      </c>
      <c r="J93" s="5" t="s">
        <v>197</v>
      </c>
      <c r="K93" s="11" t="s">
        <v>71</v>
      </c>
      <c r="L93" s="70">
        <v>0.01</v>
      </c>
      <c r="M93" s="55">
        <v>1</v>
      </c>
      <c r="N93" s="8" t="s">
        <v>198</v>
      </c>
      <c r="O93" s="653">
        <f>Tabla1[[#This Row],[Avance Acumulado númerico o Porcentaje de la Actividad]]/Tabla1[[#This Row],[Meta 2020
(Actividad ó Meta anual)]]</f>
        <v>1</v>
      </c>
      <c r="P93" s="68">
        <v>0.05</v>
      </c>
      <c r="Q93" s="8" t="s">
        <v>424</v>
      </c>
      <c r="R93" s="8"/>
      <c r="S93" s="8" t="s">
        <v>159</v>
      </c>
      <c r="T93" s="750" t="s">
        <v>149</v>
      </c>
      <c r="U93" s="601">
        <f>Tabla1[[#This Row],[Avance Mes Enero]]+Tabla1[[#This Row],[Avance Mes Febrero]]+AO93</f>
        <v>1</v>
      </c>
      <c r="V93" s="746"/>
      <c r="W93" s="656"/>
      <c r="X93" s="750"/>
      <c r="Y93" s="46"/>
      <c r="Z93" s="606"/>
      <c r="AA93" s="41"/>
      <c r="AB93" s="610" t="s">
        <v>1045</v>
      </c>
      <c r="AC93" s="608">
        <v>0</v>
      </c>
      <c r="AD93" s="615"/>
      <c r="AE93" s="610"/>
      <c r="AF93" s="608"/>
      <c r="AG93" s="756" t="s">
        <v>1046</v>
      </c>
      <c r="AH93" s="610" t="s">
        <v>1047</v>
      </c>
      <c r="AI93" s="608">
        <v>0</v>
      </c>
      <c r="AJ93" s="756"/>
      <c r="AK93" s="610" t="s">
        <v>942</v>
      </c>
      <c r="AL93" s="608">
        <v>0</v>
      </c>
      <c r="AM93" s="756" t="s">
        <v>1048</v>
      </c>
      <c r="AN93" s="610" t="s">
        <v>1415</v>
      </c>
      <c r="AO93" s="608">
        <v>1</v>
      </c>
      <c r="AP93" s="742" t="s">
        <v>922</v>
      </c>
      <c r="AQ93" s="610" t="s">
        <v>1416</v>
      </c>
      <c r="AR93" s="608">
        <v>0</v>
      </c>
      <c r="AS93" s="742" t="s">
        <v>922</v>
      </c>
      <c r="AT93" s="610" t="s">
        <v>1416</v>
      </c>
      <c r="AU93" s="608">
        <v>0</v>
      </c>
      <c r="AV93" s="823" t="s">
        <v>922</v>
      </c>
    </row>
    <row r="94" spans="1:48" ht="105" x14ac:dyDescent="0.2">
      <c r="A94" s="316" t="s">
        <v>140</v>
      </c>
      <c r="B94" s="27" t="s">
        <v>146</v>
      </c>
      <c r="C94" s="58" t="s">
        <v>143</v>
      </c>
      <c r="D94" s="49" t="s">
        <v>138</v>
      </c>
      <c r="E94" s="27" t="s">
        <v>136</v>
      </c>
      <c r="F94" s="38" t="s">
        <v>131</v>
      </c>
      <c r="G94" s="37" t="s">
        <v>128</v>
      </c>
      <c r="H94" s="14" t="s">
        <v>67</v>
      </c>
      <c r="I94" s="27" t="s">
        <v>74</v>
      </c>
      <c r="J94" s="27" t="s">
        <v>74</v>
      </c>
      <c r="K94" s="11" t="s">
        <v>71</v>
      </c>
      <c r="L94" s="70">
        <v>0.02</v>
      </c>
      <c r="M94" s="55">
        <v>1</v>
      </c>
      <c r="N94" s="8" t="s">
        <v>417</v>
      </c>
      <c r="O94" s="653">
        <f>Tabla1[[#This Row],[Avance Acumulado númerico o Porcentaje de la Actividad]]/Tabla1[[#This Row],[Meta 2020
(Actividad ó Meta anual)]]</f>
        <v>1</v>
      </c>
      <c r="P94" s="68">
        <v>0.05</v>
      </c>
      <c r="Q94" s="8" t="s">
        <v>413</v>
      </c>
      <c r="R94" s="8"/>
      <c r="S94" s="8" t="s">
        <v>189</v>
      </c>
      <c r="T94" s="750" t="s">
        <v>55</v>
      </c>
      <c r="U94" s="601">
        <f>Tabla1[[#This Row],[Avance Mes Enero]]+Tabla1[[#This Row],[Avance Mes Febrero]]</f>
        <v>1</v>
      </c>
      <c r="V94" s="746"/>
      <c r="W94" s="656"/>
      <c r="X94" s="750"/>
      <c r="Y94" s="605" t="s">
        <v>1049</v>
      </c>
      <c r="Z94" s="606">
        <v>1</v>
      </c>
      <c r="AA94" s="769" t="s">
        <v>922</v>
      </c>
      <c r="AB94" s="610" t="s">
        <v>1050</v>
      </c>
      <c r="AC94" s="608">
        <v>0</v>
      </c>
      <c r="AD94" s="608" t="s">
        <v>558</v>
      </c>
      <c r="AE94" s="610" t="s">
        <v>1050</v>
      </c>
      <c r="AF94" s="608"/>
      <c r="AG94" s="611"/>
      <c r="AH94" s="610" t="s">
        <v>1050</v>
      </c>
      <c r="AI94" s="608">
        <v>0</v>
      </c>
      <c r="AJ94" s="611" t="s">
        <v>560</v>
      </c>
      <c r="AK94" s="610" t="s">
        <v>1050</v>
      </c>
      <c r="AL94" s="608">
        <v>0</v>
      </c>
      <c r="AM94" s="611" t="s">
        <v>560</v>
      </c>
      <c r="AN94" s="610" t="s">
        <v>1050</v>
      </c>
      <c r="AO94" s="608">
        <v>0</v>
      </c>
      <c r="AP94" s="611" t="s">
        <v>560</v>
      </c>
      <c r="AQ94" s="610" t="s">
        <v>1050</v>
      </c>
      <c r="AR94" s="608">
        <v>0</v>
      </c>
      <c r="AS94" s="611" t="s">
        <v>560</v>
      </c>
      <c r="AT94" s="610" t="s">
        <v>1050</v>
      </c>
      <c r="AU94" s="608">
        <v>0</v>
      </c>
      <c r="AV94" s="818" t="s">
        <v>560</v>
      </c>
    </row>
    <row r="95" spans="1:48" ht="140.25" customHeight="1" x14ac:dyDescent="0.2">
      <c r="A95" s="316" t="s">
        <v>140</v>
      </c>
      <c r="B95" s="27" t="s">
        <v>146</v>
      </c>
      <c r="C95" s="58" t="s">
        <v>143</v>
      </c>
      <c r="D95" s="49" t="s">
        <v>138</v>
      </c>
      <c r="E95" s="27" t="s">
        <v>136</v>
      </c>
      <c r="F95" s="38" t="s">
        <v>131</v>
      </c>
      <c r="G95" s="37" t="s">
        <v>128</v>
      </c>
      <c r="H95" s="14" t="s">
        <v>67</v>
      </c>
      <c r="I95" s="27" t="s">
        <v>74</v>
      </c>
      <c r="J95" s="27" t="s">
        <v>74</v>
      </c>
      <c r="K95" s="11" t="s">
        <v>71</v>
      </c>
      <c r="L95" s="70">
        <v>0.03</v>
      </c>
      <c r="M95" s="824">
        <v>3</v>
      </c>
      <c r="N95" s="8" t="s">
        <v>418</v>
      </c>
      <c r="O95" s="653">
        <f>Tabla1[[#This Row],[Avance Acumulado númerico o Porcentaje de la Actividad]]/Tabla1[[#This Row],[Meta 2020
(Actividad ó Meta anual)]]</f>
        <v>0.66666666666666663</v>
      </c>
      <c r="P95" s="68">
        <v>0.1</v>
      </c>
      <c r="Q95" s="825" t="s">
        <v>1417</v>
      </c>
      <c r="R95" s="8"/>
      <c r="S95" s="8" t="s">
        <v>158</v>
      </c>
      <c r="T95" s="750" t="s">
        <v>147</v>
      </c>
      <c r="U95" s="601">
        <f>Tabla1[[#This Row],[Avance Mes Enero]]+Tabla1[[#This Row],[Avance Mes Febrero]]+AC95+AF95+AR95</f>
        <v>2</v>
      </c>
      <c r="V95" s="746" t="s">
        <v>1051</v>
      </c>
      <c r="W95" s="656">
        <v>0</v>
      </c>
      <c r="X95" s="750" t="s">
        <v>558</v>
      </c>
      <c r="Y95" s="746" t="s">
        <v>1051</v>
      </c>
      <c r="Z95" s="606">
        <v>0</v>
      </c>
      <c r="AA95" s="41" t="s">
        <v>813</v>
      </c>
      <c r="AB95" s="746" t="s">
        <v>1051</v>
      </c>
      <c r="AC95" s="608">
        <v>0</v>
      </c>
      <c r="AD95" s="608" t="s">
        <v>558</v>
      </c>
      <c r="AE95" s="610" t="s">
        <v>1052</v>
      </c>
      <c r="AF95" s="608">
        <v>1</v>
      </c>
      <c r="AG95" s="742" t="s">
        <v>922</v>
      </c>
      <c r="AH95" s="610" t="s">
        <v>1012</v>
      </c>
      <c r="AI95" s="608">
        <v>0</v>
      </c>
      <c r="AJ95" s="742"/>
      <c r="AK95" s="610" t="s">
        <v>1053</v>
      </c>
      <c r="AL95" s="608">
        <v>0</v>
      </c>
      <c r="AM95" s="742"/>
      <c r="AN95" s="610" t="s">
        <v>1418</v>
      </c>
      <c r="AO95" s="608">
        <v>0</v>
      </c>
      <c r="AP95" s="742"/>
      <c r="AQ95" s="610" t="s">
        <v>1419</v>
      </c>
      <c r="AR95" s="608">
        <v>1</v>
      </c>
      <c r="AS95" s="743" t="s">
        <v>1420</v>
      </c>
      <c r="AT95" s="610" t="s">
        <v>1421</v>
      </c>
      <c r="AU95" s="608">
        <v>0</v>
      </c>
      <c r="AV95" s="815"/>
    </row>
    <row r="96" spans="1:48" ht="105.75" thickBot="1" x14ac:dyDescent="0.25">
      <c r="A96" s="317" t="s">
        <v>140</v>
      </c>
      <c r="B96" s="144" t="s">
        <v>146</v>
      </c>
      <c r="C96" s="340" t="s">
        <v>143</v>
      </c>
      <c r="D96" s="318" t="s">
        <v>138</v>
      </c>
      <c r="E96" s="144" t="s">
        <v>136</v>
      </c>
      <c r="F96" s="319" t="s">
        <v>131</v>
      </c>
      <c r="G96" s="148" t="s">
        <v>128</v>
      </c>
      <c r="H96" s="339" t="s">
        <v>67</v>
      </c>
      <c r="I96" s="144" t="s">
        <v>74</v>
      </c>
      <c r="J96" s="144" t="s">
        <v>229</v>
      </c>
      <c r="K96" s="150" t="s">
        <v>71</v>
      </c>
      <c r="L96" s="197">
        <v>0.03</v>
      </c>
      <c r="M96" s="157">
        <v>1</v>
      </c>
      <c r="N96" s="156" t="s">
        <v>1054</v>
      </c>
      <c r="O96" s="744">
        <f>Tabla1[[#This Row],[Avance Acumulado númerico o Porcentaje de la Actividad]]/Tabla1[[#This Row],[Meta 2020
(Actividad ó Meta anual)]]</f>
        <v>0.65</v>
      </c>
      <c r="P96" s="329">
        <v>0.1</v>
      </c>
      <c r="Q96" s="156" t="s">
        <v>412</v>
      </c>
      <c r="R96" s="156"/>
      <c r="S96" s="156" t="s">
        <v>149</v>
      </c>
      <c r="T96" s="770" t="s">
        <v>78</v>
      </c>
      <c r="U96" s="720">
        <f>AU96</f>
        <v>0.65</v>
      </c>
      <c r="V96" s="771"/>
      <c r="W96" s="55"/>
      <c r="X96" s="8"/>
      <c r="Y96" s="690" t="s">
        <v>1055</v>
      </c>
      <c r="Z96" s="606">
        <v>0</v>
      </c>
      <c r="AA96" s="41" t="s">
        <v>813</v>
      </c>
      <c r="AB96" s="610" t="s">
        <v>1056</v>
      </c>
      <c r="AC96" s="608">
        <v>0</v>
      </c>
      <c r="AD96" s="608" t="s">
        <v>558</v>
      </c>
      <c r="AE96" s="610" t="s">
        <v>1056</v>
      </c>
      <c r="AF96" s="608">
        <v>0</v>
      </c>
      <c r="AG96" s="611"/>
      <c r="AH96" s="610" t="s">
        <v>1057</v>
      </c>
      <c r="AI96" s="608">
        <v>0</v>
      </c>
      <c r="AJ96" s="611"/>
      <c r="AK96" s="610" t="s">
        <v>1058</v>
      </c>
      <c r="AL96" s="608">
        <v>0</v>
      </c>
      <c r="AM96" s="611"/>
      <c r="AN96" s="610" t="s">
        <v>1422</v>
      </c>
      <c r="AO96" s="651">
        <v>0.22</v>
      </c>
      <c r="AP96" s="611"/>
      <c r="AQ96" s="610" t="s">
        <v>1422</v>
      </c>
      <c r="AR96" s="651">
        <v>0.63</v>
      </c>
      <c r="AS96" s="611" t="s">
        <v>1423</v>
      </c>
      <c r="AT96" s="610" t="s">
        <v>1424</v>
      </c>
      <c r="AU96" s="651">
        <v>0.65</v>
      </c>
      <c r="AV96" s="818" t="s">
        <v>1425</v>
      </c>
    </row>
    <row r="97" spans="1:48" ht="105" x14ac:dyDescent="0.2">
      <c r="A97" s="389" t="s">
        <v>140</v>
      </c>
      <c r="B97" s="108" t="s">
        <v>146</v>
      </c>
      <c r="C97" s="286" t="s">
        <v>143</v>
      </c>
      <c r="D97" s="287" t="s">
        <v>138</v>
      </c>
      <c r="E97" s="108" t="s">
        <v>136</v>
      </c>
      <c r="F97" s="288" t="s">
        <v>131</v>
      </c>
      <c r="G97" s="342" t="s">
        <v>129</v>
      </c>
      <c r="H97" s="343" t="s">
        <v>79</v>
      </c>
      <c r="I97" s="344" t="s">
        <v>121</v>
      </c>
      <c r="J97" s="345" t="s">
        <v>121</v>
      </c>
      <c r="K97" s="290" t="s">
        <v>80</v>
      </c>
      <c r="L97" s="335">
        <v>0.04</v>
      </c>
      <c r="M97" s="346">
        <v>1</v>
      </c>
      <c r="N97" s="173" t="s">
        <v>81</v>
      </c>
      <c r="O97" s="737">
        <f>Tabla1[[#This Row],[Avance Acumulado númerico o Porcentaje de la Actividad]]/Tabla1[[#This Row],[Meta 2020
(Actividad ó Meta anual)]]</f>
        <v>1</v>
      </c>
      <c r="P97" s="335">
        <v>0.04</v>
      </c>
      <c r="Q97" s="173" t="s">
        <v>425</v>
      </c>
      <c r="R97" s="253">
        <v>285549194</v>
      </c>
      <c r="S97" s="173" t="s">
        <v>11</v>
      </c>
      <c r="T97" s="751" t="s">
        <v>55</v>
      </c>
      <c r="U97" s="601">
        <f>Tabla1[[#This Row],[Avance Mes Enero]]+Tabla1[[#This Row],[Avance Mes Febrero]]</f>
        <v>1</v>
      </c>
      <c r="V97" s="734"/>
      <c r="W97" s="735"/>
      <c r="X97" s="751"/>
      <c r="Y97" s="605" t="s">
        <v>1059</v>
      </c>
      <c r="Z97" s="772">
        <v>1</v>
      </c>
      <c r="AA97" s="773" t="s">
        <v>1060</v>
      </c>
      <c r="AB97" s="610" t="s">
        <v>704</v>
      </c>
      <c r="AC97" s="615"/>
      <c r="AD97" s="615"/>
      <c r="AE97" s="610" t="s">
        <v>704</v>
      </c>
      <c r="AF97" s="608"/>
      <c r="AG97" s="611"/>
      <c r="AH97" s="610" t="s">
        <v>704</v>
      </c>
      <c r="AI97" s="608">
        <v>0</v>
      </c>
      <c r="AJ97" s="611" t="s">
        <v>560</v>
      </c>
      <c r="AK97" s="610" t="s">
        <v>704</v>
      </c>
      <c r="AL97" s="608">
        <v>0</v>
      </c>
      <c r="AM97" s="611" t="s">
        <v>560</v>
      </c>
      <c r="AN97" s="610" t="s">
        <v>704</v>
      </c>
      <c r="AO97" s="608">
        <v>0</v>
      </c>
      <c r="AP97" s="611" t="s">
        <v>560</v>
      </c>
      <c r="AQ97" s="610" t="s">
        <v>704</v>
      </c>
      <c r="AR97" s="608">
        <v>0</v>
      </c>
      <c r="AS97" s="611" t="s">
        <v>560</v>
      </c>
      <c r="AT97" s="610" t="s">
        <v>704</v>
      </c>
      <c r="AU97" s="608">
        <v>0</v>
      </c>
      <c r="AV97" s="818" t="s">
        <v>560</v>
      </c>
    </row>
    <row r="98" spans="1:48" ht="409.5" x14ac:dyDescent="0.2">
      <c r="A98" s="316" t="s">
        <v>140</v>
      </c>
      <c r="B98" s="27" t="s">
        <v>146</v>
      </c>
      <c r="C98" s="58" t="s">
        <v>143</v>
      </c>
      <c r="D98" s="49" t="s">
        <v>138</v>
      </c>
      <c r="E98" s="27" t="s">
        <v>136</v>
      </c>
      <c r="F98" s="38" t="s">
        <v>131</v>
      </c>
      <c r="G98" s="36" t="s">
        <v>129</v>
      </c>
      <c r="H98" s="15" t="s">
        <v>79</v>
      </c>
      <c r="I98" s="34" t="s">
        <v>121</v>
      </c>
      <c r="J98" s="57" t="s">
        <v>121</v>
      </c>
      <c r="K98" s="12" t="s">
        <v>80</v>
      </c>
      <c r="L98" s="68">
        <v>0.1</v>
      </c>
      <c r="M98" s="60">
        <v>1</v>
      </c>
      <c r="N98" s="41" t="s">
        <v>187</v>
      </c>
      <c r="O98" s="653">
        <f>Tabla1[[#This Row],[Avance Acumulado númerico o Porcentaje de la Actividad]]/Tabla1[[#This Row],[Meta 2020
(Actividad ó Meta anual)]]</f>
        <v>0.71</v>
      </c>
      <c r="P98" s="68">
        <v>0.1</v>
      </c>
      <c r="Q98" s="41" t="s">
        <v>426</v>
      </c>
      <c r="R98" s="41"/>
      <c r="S98" s="41" t="s">
        <v>55</v>
      </c>
      <c r="T98" s="752" t="s">
        <v>147</v>
      </c>
      <c r="U98" s="723">
        <f>AU98</f>
        <v>0.71</v>
      </c>
      <c r="V98" s="753"/>
      <c r="W98" s="754"/>
      <c r="X98" s="752"/>
      <c r="Y98" s="46"/>
      <c r="Z98" s="606"/>
      <c r="AA98" s="41"/>
      <c r="AB98" s="610" t="s">
        <v>1061</v>
      </c>
      <c r="AC98" s="651">
        <v>0.25</v>
      </c>
      <c r="AD98" s="741" t="s">
        <v>922</v>
      </c>
      <c r="AE98" s="607" t="s">
        <v>1062</v>
      </c>
      <c r="AF98" s="651">
        <v>0.27</v>
      </c>
      <c r="AG98" s="616" t="s">
        <v>1063</v>
      </c>
      <c r="AH98" s="607" t="s">
        <v>1064</v>
      </c>
      <c r="AI98" s="651">
        <v>0.36</v>
      </c>
      <c r="AJ98" s="616" t="s">
        <v>1065</v>
      </c>
      <c r="AK98" s="607" t="s">
        <v>1066</v>
      </c>
      <c r="AL98" s="651">
        <v>0.43</v>
      </c>
      <c r="AM98" s="616" t="s">
        <v>1067</v>
      </c>
      <c r="AN98" s="607" t="s">
        <v>1426</v>
      </c>
      <c r="AO98" s="651">
        <v>0.53</v>
      </c>
      <c r="AP98" s="616" t="s">
        <v>1427</v>
      </c>
      <c r="AQ98" s="607" t="s">
        <v>1428</v>
      </c>
      <c r="AR98" s="651">
        <v>0.61</v>
      </c>
      <c r="AS98" s="616" t="s">
        <v>1429</v>
      </c>
      <c r="AT98" s="607" t="s">
        <v>1430</v>
      </c>
      <c r="AU98" s="651">
        <v>0.71</v>
      </c>
      <c r="AV98" s="820" t="s">
        <v>1067</v>
      </c>
    </row>
    <row r="99" spans="1:48" ht="105" x14ac:dyDescent="0.2">
      <c r="A99" s="316" t="s">
        <v>140</v>
      </c>
      <c r="B99" s="27" t="s">
        <v>146</v>
      </c>
      <c r="C99" s="58" t="s">
        <v>143</v>
      </c>
      <c r="D99" s="49" t="s">
        <v>138</v>
      </c>
      <c r="E99" s="27" t="s">
        <v>136</v>
      </c>
      <c r="F99" s="38" t="s">
        <v>131</v>
      </c>
      <c r="G99" s="36" t="s">
        <v>129</v>
      </c>
      <c r="H99" s="15" t="s">
        <v>79</v>
      </c>
      <c r="I99" s="34" t="s">
        <v>121</v>
      </c>
      <c r="J99" s="57" t="s">
        <v>121</v>
      </c>
      <c r="K99" s="12" t="s">
        <v>80</v>
      </c>
      <c r="L99" s="68">
        <v>0.03</v>
      </c>
      <c r="M99" s="92">
        <v>1</v>
      </c>
      <c r="N99" s="41" t="s">
        <v>427</v>
      </c>
      <c r="O99" s="653">
        <f>Tabla1[[#This Row],[Avance Acumulado númerico o Porcentaje de la Actividad]]/Tabla1[[#This Row],[Meta 2020
(Actividad ó Meta anual)]]</f>
        <v>1</v>
      </c>
      <c r="P99" s="68">
        <v>0.03</v>
      </c>
      <c r="Q99" s="41" t="s">
        <v>437</v>
      </c>
      <c r="R99" s="41"/>
      <c r="S99" s="41" t="s">
        <v>11</v>
      </c>
      <c r="T99" s="752" t="s">
        <v>55</v>
      </c>
      <c r="U99" s="601">
        <f>Tabla1[[#This Row],[Avance Mes Enero]]+Tabla1[[#This Row],[Avance Mes Febrero]]</f>
        <v>1</v>
      </c>
      <c r="V99" s="753"/>
      <c r="W99" s="754"/>
      <c r="X99" s="752"/>
      <c r="Y99" s="748" t="s">
        <v>1068</v>
      </c>
      <c r="Z99" s="606">
        <v>1</v>
      </c>
      <c r="AA99" s="773" t="s">
        <v>1069</v>
      </c>
      <c r="AB99" s="610" t="s">
        <v>704</v>
      </c>
      <c r="AC99" s="615"/>
      <c r="AD99" s="615"/>
      <c r="AE99" s="610" t="s">
        <v>704</v>
      </c>
      <c r="AF99" s="608"/>
      <c r="AG99" s="611"/>
      <c r="AH99" s="610" t="s">
        <v>704</v>
      </c>
      <c r="AI99" s="608">
        <v>0</v>
      </c>
      <c r="AJ99" s="611" t="s">
        <v>560</v>
      </c>
      <c r="AK99" s="610" t="s">
        <v>704</v>
      </c>
      <c r="AL99" s="608">
        <v>0</v>
      </c>
      <c r="AM99" s="611" t="s">
        <v>560</v>
      </c>
      <c r="AN99" s="610" t="s">
        <v>704</v>
      </c>
      <c r="AO99" s="608">
        <v>0</v>
      </c>
      <c r="AP99" s="611" t="s">
        <v>560</v>
      </c>
      <c r="AQ99" s="610" t="s">
        <v>704</v>
      </c>
      <c r="AR99" s="608">
        <v>0</v>
      </c>
      <c r="AS99" s="611" t="s">
        <v>560</v>
      </c>
      <c r="AT99" s="610" t="s">
        <v>704</v>
      </c>
      <c r="AU99" s="608">
        <v>0</v>
      </c>
      <c r="AV99" s="818" t="s">
        <v>560</v>
      </c>
    </row>
    <row r="100" spans="1:48" ht="135" x14ac:dyDescent="0.2">
      <c r="A100" s="316" t="s">
        <v>140</v>
      </c>
      <c r="B100" s="27" t="s">
        <v>146</v>
      </c>
      <c r="C100" s="58" t="s">
        <v>143</v>
      </c>
      <c r="D100" s="49" t="s">
        <v>138</v>
      </c>
      <c r="E100" s="27" t="s">
        <v>136</v>
      </c>
      <c r="F100" s="38" t="s">
        <v>131</v>
      </c>
      <c r="G100" s="36" t="s">
        <v>129</v>
      </c>
      <c r="H100" s="15" t="s">
        <v>79</v>
      </c>
      <c r="I100" s="34" t="s">
        <v>121</v>
      </c>
      <c r="J100" s="57" t="s">
        <v>121</v>
      </c>
      <c r="K100" s="12" t="s">
        <v>80</v>
      </c>
      <c r="L100" s="68">
        <v>0.09</v>
      </c>
      <c r="M100" s="60">
        <v>1</v>
      </c>
      <c r="N100" s="41" t="s">
        <v>188</v>
      </c>
      <c r="O100" s="653">
        <f>Tabla1[[#This Row],[Avance Acumulado númerico o Porcentaje de la Actividad]]/Tabla1[[#This Row],[Meta 2020
(Actividad ó Meta anual)]]</f>
        <v>0.62</v>
      </c>
      <c r="P100" s="68">
        <v>0.09</v>
      </c>
      <c r="Q100" s="41" t="s">
        <v>429</v>
      </c>
      <c r="R100" s="41"/>
      <c r="S100" s="41" t="s">
        <v>55</v>
      </c>
      <c r="T100" s="752" t="s">
        <v>147</v>
      </c>
      <c r="U100" s="723">
        <f>AU100</f>
        <v>0.62</v>
      </c>
      <c r="V100" s="753"/>
      <c r="W100" s="754"/>
      <c r="X100" s="752"/>
      <c r="Y100" s="46"/>
      <c r="Z100" s="606"/>
      <c r="AA100" s="41"/>
      <c r="AB100" s="610" t="s">
        <v>1061</v>
      </c>
      <c r="AC100" s="651">
        <v>0.27</v>
      </c>
      <c r="AD100" s="741" t="s">
        <v>922</v>
      </c>
      <c r="AE100" s="610" t="s">
        <v>1070</v>
      </c>
      <c r="AF100" s="651">
        <v>0.3</v>
      </c>
      <c r="AG100" s="611" t="s">
        <v>1071</v>
      </c>
      <c r="AH100" s="610" t="s">
        <v>1072</v>
      </c>
      <c r="AI100" s="651">
        <v>0.36</v>
      </c>
      <c r="AJ100" s="611" t="s">
        <v>1073</v>
      </c>
      <c r="AK100" s="610" t="s">
        <v>1074</v>
      </c>
      <c r="AL100" s="651">
        <v>0.41</v>
      </c>
      <c r="AM100" s="616" t="s">
        <v>1067</v>
      </c>
      <c r="AN100" s="607" t="s">
        <v>1431</v>
      </c>
      <c r="AO100" s="651">
        <v>0.45</v>
      </c>
      <c r="AP100" s="616" t="s">
        <v>1432</v>
      </c>
      <c r="AQ100" s="607" t="s">
        <v>1433</v>
      </c>
      <c r="AR100" s="423">
        <v>0.5</v>
      </c>
      <c r="AS100" s="616" t="s">
        <v>1434</v>
      </c>
      <c r="AT100" s="607" t="s">
        <v>1435</v>
      </c>
      <c r="AU100" s="423">
        <v>0.62</v>
      </c>
      <c r="AV100" s="820" t="s">
        <v>1089</v>
      </c>
    </row>
    <row r="101" spans="1:48" ht="105" x14ac:dyDescent="0.2">
      <c r="A101" s="316" t="s">
        <v>140</v>
      </c>
      <c r="B101" s="27" t="s">
        <v>146</v>
      </c>
      <c r="C101" s="58" t="s">
        <v>143</v>
      </c>
      <c r="D101" s="49" t="s">
        <v>138</v>
      </c>
      <c r="E101" s="27" t="s">
        <v>136</v>
      </c>
      <c r="F101" s="38" t="s">
        <v>131</v>
      </c>
      <c r="G101" s="36" t="s">
        <v>129</v>
      </c>
      <c r="H101" s="15" t="s">
        <v>79</v>
      </c>
      <c r="I101" s="34" t="s">
        <v>121</v>
      </c>
      <c r="J101" s="57" t="s">
        <v>121</v>
      </c>
      <c r="K101" s="12" t="s">
        <v>80</v>
      </c>
      <c r="L101" s="68">
        <v>0.03</v>
      </c>
      <c r="M101" s="92">
        <v>1</v>
      </c>
      <c r="N101" s="41" t="s">
        <v>428</v>
      </c>
      <c r="O101" s="653">
        <f>Tabla1[[#This Row],[Avance Acumulado númerico o Porcentaje de la Actividad]]/Tabla1[[#This Row],[Meta 2020
(Actividad ó Meta anual)]]</f>
        <v>1</v>
      </c>
      <c r="P101" s="68">
        <v>0.03</v>
      </c>
      <c r="Q101" s="41" t="s">
        <v>438</v>
      </c>
      <c r="R101" s="41"/>
      <c r="S101" s="41" t="s">
        <v>11</v>
      </c>
      <c r="T101" s="752" t="s">
        <v>55</v>
      </c>
      <c r="U101" s="601">
        <f>Tabla1[[#This Row],[Avance Mes Enero]]+Tabla1[[#This Row],[Avance Mes Febrero]]</f>
        <v>1</v>
      </c>
      <c r="V101" s="753"/>
      <c r="W101" s="754"/>
      <c r="X101" s="752"/>
      <c r="Y101" s="748" t="s">
        <v>1075</v>
      </c>
      <c r="Z101" s="606">
        <v>1</v>
      </c>
      <c r="AA101" s="773" t="s">
        <v>1076</v>
      </c>
      <c r="AB101" s="610" t="s">
        <v>704</v>
      </c>
      <c r="AC101" s="615"/>
      <c r="AD101" s="615"/>
      <c r="AE101" s="610" t="s">
        <v>704</v>
      </c>
      <c r="AF101" s="608"/>
      <c r="AG101" s="611"/>
      <c r="AH101" s="610" t="s">
        <v>704</v>
      </c>
      <c r="AI101" s="608">
        <v>0</v>
      </c>
      <c r="AJ101" s="611" t="s">
        <v>560</v>
      </c>
      <c r="AK101" s="610" t="s">
        <v>704</v>
      </c>
      <c r="AL101" s="608">
        <v>0</v>
      </c>
      <c r="AM101" s="611" t="s">
        <v>560</v>
      </c>
      <c r="AN101" s="610" t="s">
        <v>704</v>
      </c>
      <c r="AO101" s="608">
        <v>0</v>
      </c>
      <c r="AP101" s="611" t="s">
        <v>560</v>
      </c>
      <c r="AQ101" s="610" t="s">
        <v>704</v>
      </c>
      <c r="AR101" s="608">
        <v>0</v>
      </c>
      <c r="AS101" s="611" t="s">
        <v>560</v>
      </c>
      <c r="AT101" s="610" t="s">
        <v>704</v>
      </c>
      <c r="AU101" s="608">
        <v>0</v>
      </c>
      <c r="AV101" s="818" t="s">
        <v>560</v>
      </c>
    </row>
    <row r="102" spans="1:48" ht="345" x14ac:dyDescent="0.2">
      <c r="A102" s="316" t="s">
        <v>140</v>
      </c>
      <c r="B102" s="27" t="s">
        <v>146</v>
      </c>
      <c r="C102" s="58" t="s">
        <v>143</v>
      </c>
      <c r="D102" s="49" t="s">
        <v>138</v>
      </c>
      <c r="E102" s="27" t="s">
        <v>136</v>
      </c>
      <c r="F102" s="38" t="s">
        <v>131</v>
      </c>
      <c r="G102" s="36" t="s">
        <v>129</v>
      </c>
      <c r="H102" s="15" t="s">
        <v>79</v>
      </c>
      <c r="I102" s="34" t="s">
        <v>121</v>
      </c>
      <c r="J102" s="57" t="s">
        <v>121</v>
      </c>
      <c r="K102" s="12" t="s">
        <v>80</v>
      </c>
      <c r="L102" s="68">
        <v>0.09</v>
      </c>
      <c r="M102" s="60">
        <v>1</v>
      </c>
      <c r="N102" s="41" t="s">
        <v>85</v>
      </c>
      <c r="O102" s="653">
        <f>Tabla1[[#This Row],[Avance Acumulado númerico o Porcentaje de la Actividad]]/Tabla1[[#This Row],[Meta 2020
(Actividad ó Meta anual)]]</f>
        <v>0.59</v>
      </c>
      <c r="P102" s="68">
        <v>0.09</v>
      </c>
      <c r="Q102" s="41" t="s">
        <v>430</v>
      </c>
      <c r="R102" s="41"/>
      <c r="S102" s="41" t="s">
        <v>55</v>
      </c>
      <c r="T102" s="752" t="s">
        <v>55</v>
      </c>
      <c r="U102" s="723">
        <f>AU102</f>
        <v>0.59</v>
      </c>
      <c r="V102" s="753"/>
      <c r="W102" s="754"/>
      <c r="X102" s="752"/>
      <c r="Y102" s="46"/>
      <c r="Z102" s="606"/>
      <c r="AA102" s="41"/>
      <c r="AB102" s="610" t="s">
        <v>1061</v>
      </c>
      <c r="AC102" s="651">
        <v>0.28000000000000003</v>
      </c>
      <c r="AD102" s="741" t="s">
        <v>922</v>
      </c>
      <c r="AE102" s="607" t="s">
        <v>1077</v>
      </c>
      <c r="AF102" s="651">
        <v>0.28999999999999998</v>
      </c>
      <c r="AG102" s="616" t="s">
        <v>1078</v>
      </c>
      <c r="AH102" s="607" t="s">
        <v>1079</v>
      </c>
      <c r="AI102" s="651">
        <v>0.37</v>
      </c>
      <c r="AJ102" s="616" t="s">
        <v>1080</v>
      </c>
      <c r="AK102" s="607" t="s">
        <v>1081</v>
      </c>
      <c r="AL102" s="651">
        <v>0.41</v>
      </c>
      <c r="AM102" s="616" t="s">
        <v>1067</v>
      </c>
      <c r="AN102" s="607" t="s">
        <v>1436</v>
      </c>
      <c r="AO102" s="819">
        <v>0.45</v>
      </c>
      <c r="AP102" s="616" t="s">
        <v>1437</v>
      </c>
      <c r="AQ102" s="607" t="s">
        <v>1438</v>
      </c>
      <c r="AR102" s="651">
        <v>0.52</v>
      </c>
      <c r="AS102" s="616" t="s">
        <v>1439</v>
      </c>
      <c r="AT102" s="607" t="s">
        <v>1440</v>
      </c>
      <c r="AU102" s="651">
        <v>0.59</v>
      </c>
      <c r="AV102" s="820" t="s">
        <v>1089</v>
      </c>
    </row>
    <row r="103" spans="1:48" ht="105" x14ac:dyDescent="0.2">
      <c r="A103" s="316" t="s">
        <v>140</v>
      </c>
      <c r="B103" s="27" t="s">
        <v>146</v>
      </c>
      <c r="C103" s="58" t="s">
        <v>143</v>
      </c>
      <c r="D103" s="49" t="s">
        <v>138</v>
      </c>
      <c r="E103" s="27" t="s">
        <v>136</v>
      </c>
      <c r="F103" s="38" t="s">
        <v>131</v>
      </c>
      <c r="G103" s="36" t="s">
        <v>129</v>
      </c>
      <c r="H103" s="15" t="s">
        <v>79</v>
      </c>
      <c r="I103" s="34" t="s">
        <v>121</v>
      </c>
      <c r="J103" s="57" t="s">
        <v>121</v>
      </c>
      <c r="K103" s="12" t="s">
        <v>80</v>
      </c>
      <c r="L103" s="68">
        <v>0.03</v>
      </c>
      <c r="M103" s="92">
        <v>1</v>
      </c>
      <c r="N103" s="41" t="s">
        <v>439</v>
      </c>
      <c r="O103" s="653">
        <f>Tabla1[[#This Row],[Avance Acumulado númerico o Porcentaje de la Actividad]]/Tabla1[[#This Row],[Meta 2020
(Actividad ó Meta anual)]]</f>
        <v>1</v>
      </c>
      <c r="P103" s="68">
        <v>0.03</v>
      </c>
      <c r="Q103" s="41" t="s">
        <v>440</v>
      </c>
      <c r="R103" s="41"/>
      <c r="S103" s="41" t="s">
        <v>11</v>
      </c>
      <c r="T103" s="752" t="s">
        <v>55</v>
      </c>
      <c r="U103" s="601">
        <f>Tabla1[[#This Row],[Avance Mes Enero]]+Tabla1[[#This Row],[Avance Mes Febrero]]</f>
        <v>1</v>
      </c>
      <c r="V103" s="753"/>
      <c r="W103" s="754"/>
      <c r="X103" s="752"/>
      <c r="Y103" s="748" t="s">
        <v>1082</v>
      </c>
      <c r="Z103" s="606">
        <v>1</v>
      </c>
      <c r="AA103" s="773" t="s">
        <v>1083</v>
      </c>
      <c r="AB103" s="610" t="s">
        <v>704</v>
      </c>
      <c r="AC103" s="615"/>
      <c r="AD103" s="615"/>
      <c r="AE103" s="610" t="s">
        <v>704</v>
      </c>
      <c r="AF103" s="608"/>
      <c r="AG103" s="611"/>
      <c r="AH103" s="610" t="s">
        <v>704</v>
      </c>
      <c r="AI103" s="608">
        <v>0</v>
      </c>
      <c r="AJ103" s="611" t="s">
        <v>560</v>
      </c>
      <c r="AK103" s="610" t="s">
        <v>704</v>
      </c>
      <c r="AL103" s="608">
        <v>0</v>
      </c>
      <c r="AM103" s="611" t="s">
        <v>560</v>
      </c>
      <c r="AN103" s="610" t="s">
        <v>704</v>
      </c>
      <c r="AO103" s="608">
        <v>0</v>
      </c>
      <c r="AP103" s="611" t="s">
        <v>560</v>
      </c>
      <c r="AQ103" s="610" t="s">
        <v>704</v>
      </c>
      <c r="AR103" s="608">
        <v>0</v>
      </c>
      <c r="AS103" s="611" t="s">
        <v>560</v>
      </c>
      <c r="AT103" s="610" t="s">
        <v>704</v>
      </c>
      <c r="AU103" s="608">
        <v>0</v>
      </c>
      <c r="AV103" s="818" t="s">
        <v>560</v>
      </c>
    </row>
    <row r="104" spans="1:48" ht="285.75" thickBot="1" x14ac:dyDescent="0.25">
      <c r="A104" s="317" t="s">
        <v>140</v>
      </c>
      <c r="B104" s="144" t="s">
        <v>146</v>
      </c>
      <c r="C104" s="340" t="s">
        <v>143</v>
      </c>
      <c r="D104" s="318" t="s">
        <v>138</v>
      </c>
      <c r="E104" s="144" t="s">
        <v>136</v>
      </c>
      <c r="F104" s="319" t="s">
        <v>131</v>
      </c>
      <c r="G104" s="354" t="s">
        <v>129</v>
      </c>
      <c r="H104" s="320" t="s">
        <v>79</v>
      </c>
      <c r="I104" s="355" t="s">
        <v>121</v>
      </c>
      <c r="J104" s="356" t="s">
        <v>121</v>
      </c>
      <c r="K104" s="357" t="s">
        <v>80</v>
      </c>
      <c r="L104" s="329">
        <v>0.09</v>
      </c>
      <c r="M104" s="60">
        <v>1</v>
      </c>
      <c r="N104" s="194" t="s">
        <v>87</v>
      </c>
      <c r="O104" s="774">
        <f>Tabla1[[#This Row],[Avance Acumulado númerico o Porcentaje de la Actividad]]/Tabla1[[#This Row],[Meta 2020
(Actividad ó Meta anual)]]</f>
        <v>0.68</v>
      </c>
      <c r="P104" s="329">
        <v>0.09</v>
      </c>
      <c r="Q104" s="194" t="s">
        <v>431</v>
      </c>
      <c r="R104" s="194"/>
      <c r="S104" s="194" t="s">
        <v>55</v>
      </c>
      <c r="T104" s="775" t="s">
        <v>147</v>
      </c>
      <c r="U104" s="720">
        <f>AU104</f>
        <v>0.68</v>
      </c>
      <c r="V104" s="776"/>
      <c r="W104" s="777"/>
      <c r="X104" s="778"/>
      <c r="Y104" s="46"/>
      <c r="Z104" s="606"/>
      <c r="AA104" s="41"/>
      <c r="AB104" s="610" t="s">
        <v>1061</v>
      </c>
      <c r="AC104" s="651">
        <v>0.27</v>
      </c>
      <c r="AD104" s="741" t="s">
        <v>922</v>
      </c>
      <c r="AE104" s="610" t="s">
        <v>1084</v>
      </c>
      <c r="AF104" s="651">
        <v>0.3</v>
      </c>
      <c r="AG104" s="616" t="s">
        <v>1085</v>
      </c>
      <c r="AH104" s="607" t="s">
        <v>1086</v>
      </c>
      <c r="AI104" s="651">
        <v>0.44</v>
      </c>
      <c r="AJ104" s="616" t="s">
        <v>1087</v>
      </c>
      <c r="AK104" s="607" t="s">
        <v>1088</v>
      </c>
      <c r="AL104" s="651">
        <v>0.44</v>
      </c>
      <c r="AM104" s="616" t="s">
        <v>1089</v>
      </c>
      <c r="AN104" s="607" t="s">
        <v>1441</v>
      </c>
      <c r="AO104" s="651">
        <v>0.56999999999999995</v>
      </c>
      <c r="AP104" s="616" t="s">
        <v>1442</v>
      </c>
      <c r="AQ104" s="607" t="s">
        <v>1443</v>
      </c>
      <c r="AR104" s="651">
        <v>0.65</v>
      </c>
      <c r="AS104" s="616" t="s">
        <v>1444</v>
      </c>
      <c r="AT104" s="607" t="s">
        <v>1445</v>
      </c>
      <c r="AU104" s="651">
        <v>0.68</v>
      </c>
      <c r="AV104" s="820" t="s">
        <v>1089</v>
      </c>
    </row>
    <row r="105" spans="1:48" ht="105" x14ac:dyDescent="0.2">
      <c r="A105" s="309" t="s">
        <v>140</v>
      </c>
      <c r="B105" s="121" t="s">
        <v>146</v>
      </c>
      <c r="C105" s="337" t="s">
        <v>143</v>
      </c>
      <c r="D105" s="310" t="s">
        <v>138</v>
      </c>
      <c r="E105" s="121" t="s">
        <v>136</v>
      </c>
      <c r="F105" s="311" t="s">
        <v>131</v>
      </c>
      <c r="G105" s="350" t="s">
        <v>129</v>
      </c>
      <c r="H105" s="312" t="s">
        <v>79</v>
      </c>
      <c r="I105" s="351" t="s">
        <v>121</v>
      </c>
      <c r="J105" s="352" t="s">
        <v>121</v>
      </c>
      <c r="K105" s="207" t="s">
        <v>88</v>
      </c>
      <c r="L105" s="314">
        <v>0.1</v>
      </c>
      <c r="M105" s="353">
        <v>1</v>
      </c>
      <c r="N105" s="189" t="s">
        <v>1090</v>
      </c>
      <c r="O105" s="737">
        <f>Tabla1[[#This Row],[Avance Acumulado númerico o Porcentaje de la Actividad]]/Tabla1[[#This Row],[Meta 2020
(Actividad ó Meta anual)]]</f>
        <v>1</v>
      </c>
      <c r="P105" s="314">
        <v>0.1</v>
      </c>
      <c r="Q105" s="189" t="s">
        <v>444</v>
      </c>
      <c r="R105" s="757">
        <v>88332953</v>
      </c>
      <c r="S105" s="189" t="s">
        <v>55</v>
      </c>
      <c r="T105" s="779" t="s">
        <v>147</v>
      </c>
      <c r="U105" s="826">
        <v>1</v>
      </c>
      <c r="V105" s="625"/>
      <c r="W105" s="92"/>
      <c r="X105" s="41"/>
      <c r="Y105" s="46"/>
      <c r="Z105" s="606"/>
      <c r="AA105" s="41"/>
      <c r="AB105" s="610"/>
      <c r="AC105" s="615"/>
      <c r="AD105" s="615"/>
      <c r="AE105" s="610" t="s">
        <v>1091</v>
      </c>
      <c r="AF105" s="780">
        <v>0</v>
      </c>
      <c r="AG105" s="611" t="s">
        <v>1092</v>
      </c>
      <c r="AH105" s="610" t="s">
        <v>1093</v>
      </c>
      <c r="AI105" s="651">
        <v>0.15</v>
      </c>
      <c r="AJ105" s="611" t="s">
        <v>1092</v>
      </c>
      <c r="AK105" s="610" t="s">
        <v>1094</v>
      </c>
      <c r="AL105" s="651">
        <v>0.15</v>
      </c>
      <c r="AM105" s="611" t="s">
        <v>1095</v>
      </c>
      <c r="AN105" s="607" t="s">
        <v>1446</v>
      </c>
      <c r="AO105" s="651">
        <v>0.4</v>
      </c>
      <c r="AP105" s="616" t="s">
        <v>1447</v>
      </c>
      <c r="AQ105" s="610" t="s">
        <v>1448</v>
      </c>
      <c r="AR105" s="423">
        <v>0.45</v>
      </c>
      <c r="AS105" s="616" t="s">
        <v>1449</v>
      </c>
      <c r="AT105" s="610" t="s">
        <v>1450</v>
      </c>
      <c r="AU105" s="423">
        <v>0.5</v>
      </c>
      <c r="AV105" s="820" t="s">
        <v>1451</v>
      </c>
    </row>
    <row r="106" spans="1:48" ht="105" x14ac:dyDescent="0.2">
      <c r="A106" s="316" t="s">
        <v>140</v>
      </c>
      <c r="B106" s="27" t="s">
        <v>146</v>
      </c>
      <c r="C106" s="58" t="s">
        <v>143</v>
      </c>
      <c r="D106" s="49" t="s">
        <v>138</v>
      </c>
      <c r="E106" s="27" t="s">
        <v>136</v>
      </c>
      <c r="F106" s="38" t="s">
        <v>131</v>
      </c>
      <c r="G106" s="36" t="s">
        <v>129</v>
      </c>
      <c r="H106" s="15" t="s">
        <v>79</v>
      </c>
      <c r="I106" s="34" t="s">
        <v>121</v>
      </c>
      <c r="J106" s="57" t="s">
        <v>121</v>
      </c>
      <c r="K106" s="6" t="s">
        <v>88</v>
      </c>
      <c r="L106" s="68">
        <v>0.05</v>
      </c>
      <c r="M106" s="92">
        <v>1</v>
      </c>
      <c r="N106" s="41" t="s">
        <v>90</v>
      </c>
      <c r="O106" s="653">
        <f>Tabla1[[#This Row],[Avance Acumulado númerico o Porcentaje de la Actividad]]/Tabla1[[#This Row],[Meta 2020
(Actividad ó Meta anual)]]</f>
        <v>1</v>
      </c>
      <c r="P106" s="68">
        <v>0.05</v>
      </c>
      <c r="Q106" s="41" t="s">
        <v>435</v>
      </c>
      <c r="R106" s="41"/>
      <c r="S106" s="41" t="s">
        <v>72</v>
      </c>
      <c r="T106" s="752" t="s">
        <v>72</v>
      </c>
      <c r="U106" s="601">
        <f>Tabla1[[#This Row],[Avance Mes Enero]]+Tabla1[[#This Row],[Avance Mes Febrero]]+AC106</f>
        <v>1</v>
      </c>
      <c r="V106" s="753"/>
      <c r="W106" s="754"/>
      <c r="X106" s="752"/>
      <c r="Y106" s="46"/>
      <c r="Z106" s="606"/>
      <c r="AA106" s="41"/>
      <c r="AB106" s="610" t="s">
        <v>1096</v>
      </c>
      <c r="AC106" s="608">
        <v>1</v>
      </c>
      <c r="AD106" s="617" t="s">
        <v>1097</v>
      </c>
      <c r="AE106" s="610" t="s">
        <v>704</v>
      </c>
      <c r="AF106" s="608"/>
      <c r="AG106" s="611"/>
      <c r="AH106" s="610" t="s">
        <v>704</v>
      </c>
      <c r="AI106" s="608">
        <v>0</v>
      </c>
      <c r="AJ106" s="611" t="s">
        <v>560</v>
      </c>
      <c r="AK106" s="610" t="s">
        <v>704</v>
      </c>
      <c r="AL106" s="608">
        <v>0</v>
      </c>
      <c r="AM106" s="611" t="s">
        <v>560</v>
      </c>
      <c r="AN106" s="610" t="s">
        <v>704</v>
      </c>
      <c r="AO106" s="608">
        <v>0</v>
      </c>
      <c r="AP106" s="611" t="s">
        <v>560</v>
      </c>
      <c r="AQ106" s="610" t="s">
        <v>704</v>
      </c>
      <c r="AR106" s="608"/>
      <c r="AS106" s="611" t="s">
        <v>560</v>
      </c>
      <c r="AT106" s="610" t="s">
        <v>704</v>
      </c>
      <c r="AU106" s="608"/>
      <c r="AV106" s="818" t="s">
        <v>560</v>
      </c>
    </row>
    <row r="107" spans="1:48" ht="105" x14ac:dyDescent="0.2">
      <c r="A107" s="316" t="s">
        <v>140</v>
      </c>
      <c r="B107" s="27" t="s">
        <v>146</v>
      </c>
      <c r="C107" s="58" t="s">
        <v>143</v>
      </c>
      <c r="D107" s="49" t="s">
        <v>138</v>
      </c>
      <c r="E107" s="27" t="s">
        <v>136</v>
      </c>
      <c r="F107" s="38" t="s">
        <v>131</v>
      </c>
      <c r="G107" s="36" t="s">
        <v>129</v>
      </c>
      <c r="H107" s="15" t="s">
        <v>79</v>
      </c>
      <c r="I107" s="34" t="s">
        <v>121</v>
      </c>
      <c r="J107" s="57" t="s">
        <v>121</v>
      </c>
      <c r="K107" s="6" t="s">
        <v>88</v>
      </c>
      <c r="L107" s="68">
        <v>0.05</v>
      </c>
      <c r="M107" s="92">
        <v>1</v>
      </c>
      <c r="N107" s="41" t="s">
        <v>433</v>
      </c>
      <c r="O107" s="653">
        <f>Tabla1[[#This Row],[Avance Acumulado númerico o Porcentaje de la Actividad]]/Tabla1[[#This Row],[Meta 2020
(Actividad ó Meta anual)]]</f>
        <v>1</v>
      </c>
      <c r="P107" s="68">
        <v>0.05</v>
      </c>
      <c r="Q107" s="41" t="s">
        <v>434</v>
      </c>
      <c r="R107" s="41"/>
      <c r="S107" s="41" t="s">
        <v>11</v>
      </c>
      <c r="T107" s="752" t="s">
        <v>55</v>
      </c>
      <c r="U107" s="601">
        <f>Tabla1[[#This Row],[Avance Mes Enero]]+Tabla1[[#This Row],[Avance Mes Febrero]]</f>
        <v>1</v>
      </c>
      <c r="V107" s="753"/>
      <c r="W107" s="754"/>
      <c r="X107" s="752"/>
      <c r="Y107" s="618" t="s">
        <v>1098</v>
      </c>
      <c r="Z107" s="606">
        <v>1</v>
      </c>
      <c r="AA107" s="773" t="s">
        <v>1099</v>
      </c>
      <c r="AB107" s="610" t="s">
        <v>704</v>
      </c>
      <c r="AC107" s="615"/>
      <c r="AD107" s="615"/>
      <c r="AE107" s="610" t="s">
        <v>704</v>
      </c>
      <c r="AF107" s="608"/>
      <c r="AG107" s="611"/>
      <c r="AH107" s="610" t="s">
        <v>704</v>
      </c>
      <c r="AI107" s="608">
        <v>0</v>
      </c>
      <c r="AJ107" s="611" t="s">
        <v>560</v>
      </c>
      <c r="AK107" s="610" t="s">
        <v>704</v>
      </c>
      <c r="AL107" s="608">
        <v>0</v>
      </c>
      <c r="AM107" s="611" t="s">
        <v>560</v>
      </c>
      <c r="AN107" s="610" t="s">
        <v>704</v>
      </c>
      <c r="AO107" s="608">
        <v>0</v>
      </c>
      <c r="AP107" s="611" t="s">
        <v>560</v>
      </c>
      <c r="AQ107" s="610" t="s">
        <v>704</v>
      </c>
      <c r="AR107" s="608">
        <v>0</v>
      </c>
      <c r="AS107" s="611" t="s">
        <v>560</v>
      </c>
      <c r="AT107" s="610" t="s">
        <v>704</v>
      </c>
      <c r="AU107" s="608">
        <v>0</v>
      </c>
      <c r="AV107" s="818" t="s">
        <v>560</v>
      </c>
    </row>
    <row r="108" spans="1:48" ht="105" x14ac:dyDescent="0.2">
      <c r="A108" s="316" t="s">
        <v>140</v>
      </c>
      <c r="B108" s="27" t="s">
        <v>146</v>
      </c>
      <c r="C108" s="58" t="s">
        <v>143</v>
      </c>
      <c r="D108" s="49" t="s">
        <v>138</v>
      </c>
      <c r="E108" s="27" t="s">
        <v>136</v>
      </c>
      <c r="F108" s="38" t="s">
        <v>131</v>
      </c>
      <c r="G108" s="36" t="s">
        <v>129</v>
      </c>
      <c r="H108" s="15" t="s">
        <v>79</v>
      </c>
      <c r="I108" s="34" t="s">
        <v>121</v>
      </c>
      <c r="J108" s="57" t="s">
        <v>121</v>
      </c>
      <c r="K108" s="6" t="s">
        <v>88</v>
      </c>
      <c r="L108" s="68">
        <v>0.2</v>
      </c>
      <c r="M108" s="60">
        <v>1</v>
      </c>
      <c r="N108" s="41" t="s">
        <v>93</v>
      </c>
      <c r="O108" s="653">
        <f>Tabla1[[#This Row],[Avance Acumulado númerico o Porcentaje de la Actividad]]/Tabla1[[#This Row],[Meta 2020
(Actividad ó Meta anual)]]</f>
        <v>0.75</v>
      </c>
      <c r="P108" s="68">
        <v>0.2</v>
      </c>
      <c r="Q108" s="41" t="s">
        <v>432</v>
      </c>
      <c r="R108" s="41"/>
      <c r="S108" s="41" t="s">
        <v>55</v>
      </c>
      <c r="T108" s="752" t="s">
        <v>147</v>
      </c>
      <c r="U108" s="723">
        <f>AU108</f>
        <v>0.75</v>
      </c>
      <c r="V108" s="753"/>
      <c r="W108" s="754"/>
      <c r="X108" s="752"/>
      <c r="Y108" s="46"/>
      <c r="Z108" s="606"/>
      <c r="AA108" s="41"/>
      <c r="AB108" s="607" t="s">
        <v>1100</v>
      </c>
      <c r="AC108" s="651">
        <v>0</v>
      </c>
      <c r="AD108" s="781"/>
      <c r="AE108" s="610" t="s">
        <v>1101</v>
      </c>
      <c r="AF108" s="722">
        <v>0.33</v>
      </c>
      <c r="AG108" s="616" t="s">
        <v>1102</v>
      </c>
      <c r="AH108" s="610" t="s">
        <v>1103</v>
      </c>
      <c r="AI108" s="722">
        <v>0.42</v>
      </c>
      <c r="AJ108" s="616" t="s">
        <v>1104</v>
      </c>
      <c r="AK108" s="610" t="s">
        <v>1105</v>
      </c>
      <c r="AL108" s="722">
        <v>0.5</v>
      </c>
      <c r="AM108" s="616" t="s">
        <v>1067</v>
      </c>
      <c r="AN108" s="610" t="s">
        <v>1452</v>
      </c>
      <c r="AO108" s="722">
        <v>0.55000000000000004</v>
      </c>
      <c r="AP108" s="616" t="s">
        <v>1452</v>
      </c>
      <c r="AQ108" s="610" t="s">
        <v>1453</v>
      </c>
      <c r="AR108" s="722">
        <v>0.67</v>
      </c>
      <c r="AS108" s="616" t="s">
        <v>1454</v>
      </c>
      <c r="AT108" s="610" t="s">
        <v>1455</v>
      </c>
      <c r="AU108" s="722">
        <v>0.75</v>
      </c>
      <c r="AV108" s="820" t="s">
        <v>1067</v>
      </c>
    </row>
    <row r="109" spans="1:48" ht="257.25" customHeight="1" thickBot="1" x14ac:dyDescent="0.25">
      <c r="A109" s="317" t="s">
        <v>140</v>
      </c>
      <c r="B109" s="144" t="s">
        <v>146</v>
      </c>
      <c r="C109" s="340" t="s">
        <v>143</v>
      </c>
      <c r="D109" s="318" t="s">
        <v>138</v>
      </c>
      <c r="E109" s="144" t="s">
        <v>136</v>
      </c>
      <c r="F109" s="319" t="s">
        <v>131</v>
      </c>
      <c r="G109" s="354" t="s">
        <v>129</v>
      </c>
      <c r="H109" s="320" t="s">
        <v>79</v>
      </c>
      <c r="I109" s="355" t="s">
        <v>121</v>
      </c>
      <c r="J109" s="356" t="s">
        <v>121</v>
      </c>
      <c r="K109" s="209" t="s">
        <v>88</v>
      </c>
      <c r="L109" s="329">
        <v>0.1</v>
      </c>
      <c r="M109" s="399">
        <v>1</v>
      </c>
      <c r="N109" s="194" t="s">
        <v>94</v>
      </c>
      <c r="O109" s="774">
        <f>Tabla1[[#This Row],[Avance Acumulado númerico o Porcentaje de la Actividad]]/Tabla1[[#This Row],[Meta 2020
(Actividad ó Meta anual)]]</f>
        <v>0.5</v>
      </c>
      <c r="P109" s="329">
        <v>0.1</v>
      </c>
      <c r="Q109" s="194" t="s">
        <v>436</v>
      </c>
      <c r="R109" s="194"/>
      <c r="S109" s="194" t="s">
        <v>72</v>
      </c>
      <c r="T109" s="775" t="s">
        <v>149</v>
      </c>
      <c r="U109" s="601">
        <f>Tabla1[[#This Row],[Avance Mes Enero]]+Tabla1[[#This Row],[Avance Mes Febrero]]+AC109</f>
        <v>0.5</v>
      </c>
      <c r="V109" s="776"/>
      <c r="W109" s="777"/>
      <c r="X109" s="778"/>
      <c r="Y109" s="46"/>
      <c r="Z109" s="606"/>
      <c r="AA109" s="41"/>
      <c r="AB109" s="610" t="s">
        <v>1106</v>
      </c>
      <c r="AC109" s="608">
        <v>0.5</v>
      </c>
      <c r="AD109" s="781" t="s">
        <v>1107</v>
      </c>
      <c r="AE109" s="610" t="s">
        <v>1108</v>
      </c>
      <c r="AF109" s="780">
        <v>0</v>
      </c>
      <c r="AG109" s="611" t="s">
        <v>1109</v>
      </c>
      <c r="AH109" s="610" t="s">
        <v>1110</v>
      </c>
      <c r="AI109" s="780">
        <v>0</v>
      </c>
      <c r="AJ109" s="611" t="s">
        <v>1111</v>
      </c>
      <c r="AK109" s="610" t="s">
        <v>1110</v>
      </c>
      <c r="AL109" s="780">
        <v>0</v>
      </c>
      <c r="AM109" s="616" t="s">
        <v>1112</v>
      </c>
      <c r="AN109" s="610" t="s">
        <v>1456</v>
      </c>
      <c r="AO109" s="780">
        <v>0</v>
      </c>
      <c r="AP109" s="616" t="s">
        <v>1457</v>
      </c>
      <c r="AQ109" s="610" t="s">
        <v>1458</v>
      </c>
      <c r="AR109" s="827">
        <v>0</v>
      </c>
      <c r="AS109" s="616" t="s">
        <v>1459</v>
      </c>
      <c r="AT109" s="610" t="s">
        <v>1460</v>
      </c>
      <c r="AU109" s="423">
        <v>0.7</v>
      </c>
      <c r="AV109" s="820" t="s">
        <v>1461</v>
      </c>
    </row>
    <row r="110" spans="1:48" ht="106.5" customHeight="1" x14ac:dyDescent="0.2">
      <c r="A110" s="389" t="s">
        <v>140</v>
      </c>
      <c r="B110" s="108" t="s">
        <v>146</v>
      </c>
      <c r="C110" s="286" t="s">
        <v>143</v>
      </c>
      <c r="D110" s="287" t="s">
        <v>138</v>
      </c>
      <c r="E110" s="108" t="s">
        <v>136</v>
      </c>
      <c r="F110" s="108" t="s">
        <v>246</v>
      </c>
      <c r="G110" s="108" t="s">
        <v>246</v>
      </c>
      <c r="H110" s="108" t="s">
        <v>246</v>
      </c>
      <c r="I110" s="108" t="s">
        <v>247</v>
      </c>
      <c r="J110" s="108" t="s">
        <v>248</v>
      </c>
      <c r="K110" s="108" t="s">
        <v>246</v>
      </c>
      <c r="L110" s="108" t="s">
        <v>246</v>
      </c>
      <c r="M110" s="782">
        <v>4</v>
      </c>
      <c r="N110" s="173" t="s">
        <v>1113</v>
      </c>
      <c r="O110" s="737">
        <f>Tabla1[[#This Row],[Avance Acumulado númerico o Porcentaje de la Actividad]]/Tabla1[[#This Row],[Meta 2020
(Actividad ó Meta anual)]]</f>
        <v>0.75</v>
      </c>
      <c r="P110" s="307">
        <v>1</v>
      </c>
      <c r="Q110" s="173" t="s">
        <v>253</v>
      </c>
      <c r="R110" s="108" t="s">
        <v>246</v>
      </c>
      <c r="S110" s="173" t="s">
        <v>72</v>
      </c>
      <c r="T110" s="751" t="s">
        <v>147</v>
      </c>
      <c r="U110" s="601">
        <f>Tabla1[[#This Row],[Avance Mes Enero]]+Tabla1[[#This Row],[Avance Mes Febrero]]+AC110+AL110+AU110</f>
        <v>3</v>
      </c>
      <c r="V110" s="734"/>
      <c r="W110" s="735"/>
      <c r="X110" s="751"/>
      <c r="Y110" s="736" t="s">
        <v>1114</v>
      </c>
      <c r="Z110" s="606"/>
      <c r="AA110" s="41"/>
      <c r="AB110" s="607" t="s">
        <v>1115</v>
      </c>
      <c r="AC110" s="608">
        <v>1</v>
      </c>
      <c r="AD110" s="615"/>
      <c r="AE110" s="610" t="s">
        <v>1116</v>
      </c>
      <c r="AF110" s="608"/>
      <c r="AG110" s="611"/>
      <c r="AH110" s="610" t="s">
        <v>1117</v>
      </c>
      <c r="AI110" s="608">
        <v>0</v>
      </c>
      <c r="AJ110" s="611" t="s">
        <v>1118</v>
      </c>
      <c r="AK110" s="607" t="s">
        <v>1119</v>
      </c>
      <c r="AL110" s="608">
        <v>1</v>
      </c>
      <c r="AM110" s="756" t="s">
        <v>1120</v>
      </c>
      <c r="AN110" s="607" t="s">
        <v>1462</v>
      </c>
      <c r="AO110" s="608">
        <v>0</v>
      </c>
      <c r="AP110" s="756" t="s">
        <v>1463</v>
      </c>
      <c r="AQ110" s="607" t="s">
        <v>1464</v>
      </c>
      <c r="AR110" s="608">
        <v>0</v>
      </c>
      <c r="AS110" s="756"/>
      <c r="AT110" s="607" t="s">
        <v>1465</v>
      </c>
      <c r="AU110" s="608">
        <v>1</v>
      </c>
      <c r="AV110" s="818" t="s">
        <v>1466</v>
      </c>
    </row>
    <row r="111" spans="1:48" ht="105" x14ac:dyDescent="0.2">
      <c r="A111" s="316" t="s">
        <v>140</v>
      </c>
      <c r="B111" s="27" t="s">
        <v>146</v>
      </c>
      <c r="C111" s="58" t="s">
        <v>143</v>
      </c>
      <c r="D111" s="49" t="s">
        <v>138</v>
      </c>
      <c r="E111" s="27" t="s">
        <v>136</v>
      </c>
      <c r="F111" s="27" t="s">
        <v>246</v>
      </c>
      <c r="G111" s="27" t="s">
        <v>246</v>
      </c>
      <c r="H111" s="27" t="s">
        <v>246</v>
      </c>
      <c r="I111" s="27" t="s">
        <v>118</v>
      </c>
      <c r="J111" s="27" t="s">
        <v>248</v>
      </c>
      <c r="K111" s="27" t="s">
        <v>246</v>
      </c>
      <c r="L111" s="27" t="s">
        <v>246</v>
      </c>
      <c r="M111" s="713">
        <v>1</v>
      </c>
      <c r="N111" s="41" t="s">
        <v>1121</v>
      </c>
      <c r="O111" s="653">
        <f>Tabla1[[#This Row],[Avance Acumulado númerico o Porcentaje de la Actividad]]/Tabla1[[#This Row],[Meta 2020
(Actividad ó Meta anual)]]</f>
        <v>1</v>
      </c>
      <c r="P111" s="53">
        <v>0.1</v>
      </c>
      <c r="Q111" s="41" t="s">
        <v>1122</v>
      </c>
      <c r="R111" s="27" t="s">
        <v>246</v>
      </c>
      <c r="S111" s="41" t="s">
        <v>11</v>
      </c>
      <c r="T111" s="752" t="s">
        <v>55</v>
      </c>
      <c r="U111" s="601">
        <f>Tabla1[[#This Row],[Avance Mes Enero]]+Tabla1[[#This Row],[Avance Mes Febrero]]</f>
        <v>1</v>
      </c>
      <c r="V111" s="753"/>
      <c r="W111" s="754"/>
      <c r="X111" s="752"/>
      <c r="Y111" s="736" t="s">
        <v>1123</v>
      </c>
      <c r="Z111" s="606">
        <v>1</v>
      </c>
      <c r="AA111" s="783" t="s">
        <v>922</v>
      </c>
      <c r="AB111" s="610" t="s">
        <v>704</v>
      </c>
      <c r="AC111" s="615"/>
      <c r="AD111" s="615"/>
      <c r="AE111" s="610" t="s">
        <v>704</v>
      </c>
      <c r="AF111" s="608"/>
      <c r="AG111" s="611"/>
      <c r="AH111" s="610" t="s">
        <v>704</v>
      </c>
      <c r="AI111" s="608">
        <v>0</v>
      </c>
      <c r="AJ111" s="611" t="s">
        <v>560</v>
      </c>
      <c r="AK111" s="610" t="s">
        <v>704</v>
      </c>
      <c r="AL111" s="608">
        <v>0</v>
      </c>
      <c r="AM111" s="611" t="s">
        <v>560</v>
      </c>
      <c r="AN111" s="610" t="s">
        <v>704</v>
      </c>
      <c r="AO111" s="608">
        <v>0</v>
      </c>
      <c r="AP111" s="611" t="s">
        <v>560</v>
      </c>
      <c r="AQ111" s="610" t="s">
        <v>704</v>
      </c>
      <c r="AR111" s="608">
        <v>0</v>
      </c>
      <c r="AS111" s="611" t="s">
        <v>560</v>
      </c>
      <c r="AT111" s="610" t="s">
        <v>704</v>
      </c>
      <c r="AU111" s="608">
        <v>0</v>
      </c>
      <c r="AV111" s="611" t="s">
        <v>560</v>
      </c>
    </row>
    <row r="112" spans="1:48" ht="105" x14ac:dyDescent="0.2">
      <c r="A112" s="316" t="s">
        <v>140</v>
      </c>
      <c r="B112" s="27" t="s">
        <v>146</v>
      </c>
      <c r="C112" s="58" t="s">
        <v>143</v>
      </c>
      <c r="D112" s="49" t="s">
        <v>138</v>
      </c>
      <c r="E112" s="27" t="s">
        <v>136</v>
      </c>
      <c r="F112" s="27" t="s">
        <v>246</v>
      </c>
      <c r="G112" s="27" t="s">
        <v>246</v>
      </c>
      <c r="H112" s="27" t="s">
        <v>246</v>
      </c>
      <c r="I112" s="27" t="s">
        <v>118</v>
      </c>
      <c r="J112" s="27" t="s">
        <v>248</v>
      </c>
      <c r="K112" s="27" t="s">
        <v>246</v>
      </c>
      <c r="L112" s="27" t="s">
        <v>246</v>
      </c>
      <c r="M112" s="713">
        <v>4</v>
      </c>
      <c r="N112" s="41" t="s">
        <v>1124</v>
      </c>
      <c r="O112" s="653">
        <f>Tabla1[[#This Row],[Avance Acumulado númerico o Porcentaje de la Actividad]]/Tabla1[[#This Row],[Meta 2020
(Actividad ó Meta anual)]]</f>
        <v>0.75</v>
      </c>
      <c r="P112" s="53">
        <v>0.9</v>
      </c>
      <c r="Q112" s="41" t="s">
        <v>249</v>
      </c>
      <c r="R112" s="27" t="s">
        <v>246</v>
      </c>
      <c r="S112" s="41" t="s">
        <v>55</v>
      </c>
      <c r="T112" s="752" t="s">
        <v>147</v>
      </c>
      <c r="U112" s="601">
        <f>Tabla1[[#This Row],[Avance Mes Enero]]+Tabla1[[#This Row],[Avance Mes Febrero]]+AC112+AL112+AU112</f>
        <v>3</v>
      </c>
      <c r="V112" s="753"/>
      <c r="W112" s="754"/>
      <c r="X112" s="752"/>
      <c r="Y112" s="618" t="s">
        <v>1125</v>
      </c>
      <c r="Z112" s="606"/>
      <c r="AA112" s="41"/>
      <c r="AB112" s="8" t="s">
        <v>1126</v>
      </c>
      <c r="AC112" s="608">
        <v>1</v>
      </c>
      <c r="AD112" s="784" t="s">
        <v>922</v>
      </c>
      <c r="AE112" s="610" t="s">
        <v>1127</v>
      </c>
      <c r="AF112" s="608"/>
      <c r="AG112" s="611"/>
      <c r="AH112" s="610" t="s">
        <v>1127</v>
      </c>
      <c r="AI112" s="608">
        <v>0</v>
      </c>
      <c r="AJ112" s="611" t="s">
        <v>560</v>
      </c>
      <c r="AK112" s="610" t="s">
        <v>1128</v>
      </c>
      <c r="AL112" s="608">
        <v>1</v>
      </c>
      <c r="AM112" s="611" t="s">
        <v>1129</v>
      </c>
      <c r="AN112" s="610" t="s">
        <v>1467</v>
      </c>
      <c r="AO112" s="608">
        <v>0</v>
      </c>
      <c r="AP112" s="742" t="s">
        <v>922</v>
      </c>
      <c r="AQ112" s="610" t="s">
        <v>1468</v>
      </c>
      <c r="AR112" s="608">
        <v>0</v>
      </c>
      <c r="AS112" s="742"/>
      <c r="AT112" s="610" t="s">
        <v>1128</v>
      </c>
      <c r="AU112" s="608">
        <v>1</v>
      </c>
      <c r="AV112" s="742" t="s">
        <v>1469</v>
      </c>
    </row>
    <row r="113" spans="1:48" ht="105" x14ac:dyDescent="0.2">
      <c r="A113" s="316" t="s">
        <v>140</v>
      </c>
      <c r="B113" s="27" t="s">
        <v>146</v>
      </c>
      <c r="C113" s="58" t="s">
        <v>143</v>
      </c>
      <c r="D113" s="49" t="s">
        <v>138</v>
      </c>
      <c r="E113" s="27" t="s">
        <v>136</v>
      </c>
      <c r="F113" s="27" t="s">
        <v>246</v>
      </c>
      <c r="G113" s="27" t="s">
        <v>246</v>
      </c>
      <c r="H113" s="27" t="s">
        <v>246</v>
      </c>
      <c r="I113" s="27" t="s">
        <v>118</v>
      </c>
      <c r="J113" s="27" t="s">
        <v>248</v>
      </c>
      <c r="K113" s="27" t="s">
        <v>246</v>
      </c>
      <c r="L113" s="27" t="s">
        <v>246</v>
      </c>
      <c r="M113" s="713">
        <v>1</v>
      </c>
      <c r="N113" s="41" t="s">
        <v>1130</v>
      </c>
      <c r="O113" s="653">
        <f>Tabla1[[#This Row],[Avance Acumulado númerico o Porcentaje de la Actividad]]/Tabla1[[#This Row],[Meta 2020
(Actividad ó Meta anual)]]</f>
        <v>1</v>
      </c>
      <c r="P113" s="53">
        <v>0.1</v>
      </c>
      <c r="Q113" s="41" t="s">
        <v>1131</v>
      </c>
      <c r="R113" s="27" t="s">
        <v>246</v>
      </c>
      <c r="S113" s="41" t="s">
        <v>11</v>
      </c>
      <c r="T113" s="752" t="s">
        <v>55</v>
      </c>
      <c r="U113" s="601">
        <f>Tabla1[[#This Row],[Avance Mes Enero]]+Tabla1[[#This Row],[Avance Mes Febrero]]</f>
        <v>1</v>
      </c>
      <c r="V113" s="753"/>
      <c r="W113" s="754">
        <v>0</v>
      </c>
      <c r="X113" s="752"/>
      <c r="Y113" s="785" t="s">
        <v>1132</v>
      </c>
      <c r="Z113" s="606">
        <v>1</v>
      </c>
      <c r="AA113" s="27" t="s">
        <v>1133</v>
      </c>
      <c r="AB113" s="610" t="s">
        <v>704</v>
      </c>
      <c r="AC113" s="615"/>
      <c r="AD113" s="615"/>
      <c r="AE113" s="610" t="s">
        <v>704</v>
      </c>
      <c r="AF113" s="608"/>
      <c r="AG113" s="611"/>
      <c r="AH113" s="610" t="s">
        <v>704</v>
      </c>
      <c r="AI113" s="608">
        <v>0</v>
      </c>
      <c r="AJ113" s="611" t="s">
        <v>560</v>
      </c>
      <c r="AK113" s="610" t="s">
        <v>704</v>
      </c>
      <c r="AL113" s="608">
        <v>0</v>
      </c>
      <c r="AM113" s="611" t="s">
        <v>560</v>
      </c>
      <c r="AN113" s="610" t="s">
        <v>704</v>
      </c>
      <c r="AO113" s="608">
        <v>0</v>
      </c>
      <c r="AP113" s="611" t="s">
        <v>560</v>
      </c>
      <c r="AQ113" s="610" t="s">
        <v>704</v>
      </c>
      <c r="AR113" s="608">
        <v>0</v>
      </c>
      <c r="AS113" s="611" t="s">
        <v>560</v>
      </c>
      <c r="AT113" s="610" t="s">
        <v>704</v>
      </c>
      <c r="AU113" s="608">
        <v>0</v>
      </c>
      <c r="AV113" s="611" t="s">
        <v>560</v>
      </c>
    </row>
    <row r="114" spans="1:48" ht="240" x14ac:dyDescent="0.2">
      <c r="A114" s="316" t="s">
        <v>140</v>
      </c>
      <c r="B114" s="27" t="s">
        <v>146</v>
      </c>
      <c r="C114" s="58" t="s">
        <v>143</v>
      </c>
      <c r="D114" s="49" t="s">
        <v>138</v>
      </c>
      <c r="E114" s="27" t="s">
        <v>136</v>
      </c>
      <c r="F114" s="27" t="s">
        <v>246</v>
      </c>
      <c r="G114" s="27" t="s">
        <v>246</v>
      </c>
      <c r="H114" s="27" t="s">
        <v>246</v>
      </c>
      <c r="I114" s="27" t="s">
        <v>118</v>
      </c>
      <c r="J114" s="27" t="s">
        <v>248</v>
      </c>
      <c r="K114" s="27" t="s">
        <v>246</v>
      </c>
      <c r="L114" s="27" t="s">
        <v>246</v>
      </c>
      <c r="M114" s="713">
        <v>4</v>
      </c>
      <c r="N114" s="41" t="s">
        <v>1134</v>
      </c>
      <c r="O114" s="653">
        <f>Tabla1[[#This Row],[Avance Acumulado númerico o Porcentaje de la Actividad]]/Tabla1[[#This Row],[Meta 2020
(Actividad ó Meta anual)]]</f>
        <v>0.75</v>
      </c>
      <c r="P114" s="53">
        <v>0.9</v>
      </c>
      <c r="Q114" s="41" t="s">
        <v>250</v>
      </c>
      <c r="R114" s="27" t="s">
        <v>246</v>
      </c>
      <c r="S114" s="41" t="s">
        <v>55</v>
      </c>
      <c r="T114" s="752" t="s">
        <v>147</v>
      </c>
      <c r="U114" s="601">
        <f>Tabla1[[#This Row],[Avance Mes Enero]]+Tabla1[[#This Row],[Avance Mes Febrero]]+AC114+AL114+AU114</f>
        <v>3</v>
      </c>
      <c r="V114" s="753"/>
      <c r="W114" s="754">
        <v>0</v>
      </c>
      <c r="X114" s="752"/>
      <c r="Y114" s="786" t="s">
        <v>1125</v>
      </c>
      <c r="Z114" s="606"/>
      <c r="AA114" s="41"/>
      <c r="AB114" s="610" t="s">
        <v>1135</v>
      </c>
      <c r="AC114" s="608">
        <v>1</v>
      </c>
      <c r="AD114" s="27" t="s">
        <v>1136</v>
      </c>
      <c r="AE114" s="607" t="s">
        <v>1137</v>
      </c>
      <c r="AF114" s="608"/>
      <c r="AG114" s="611"/>
      <c r="AH114" s="607" t="s">
        <v>1137</v>
      </c>
      <c r="AI114" s="608">
        <v>0</v>
      </c>
      <c r="AJ114" s="611" t="s">
        <v>560</v>
      </c>
      <c r="AK114" s="607" t="s">
        <v>1138</v>
      </c>
      <c r="AL114" s="608">
        <v>1</v>
      </c>
      <c r="AM114" s="616" t="s">
        <v>1139</v>
      </c>
      <c r="AN114" s="607" t="s">
        <v>1470</v>
      </c>
      <c r="AO114" s="608">
        <v>0</v>
      </c>
      <c r="AP114" s="616" t="s">
        <v>560</v>
      </c>
      <c r="AQ114" s="607" t="s">
        <v>1471</v>
      </c>
      <c r="AR114" s="608">
        <v>0</v>
      </c>
      <c r="AS114" s="616" t="s">
        <v>560</v>
      </c>
      <c r="AT114" s="607" t="s">
        <v>1472</v>
      </c>
      <c r="AU114" s="608">
        <v>1</v>
      </c>
      <c r="AV114" s="616" t="s">
        <v>1473</v>
      </c>
    </row>
    <row r="115" spans="1:48" ht="105.75" thickBot="1" x14ac:dyDescent="0.25">
      <c r="A115" s="317" t="s">
        <v>140</v>
      </c>
      <c r="B115" s="144" t="s">
        <v>146</v>
      </c>
      <c r="C115" s="340" t="s">
        <v>254</v>
      </c>
      <c r="D115" s="318" t="s">
        <v>138</v>
      </c>
      <c r="E115" s="144" t="s">
        <v>136</v>
      </c>
      <c r="F115" s="144" t="s">
        <v>246</v>
      </c>
      <c r="G115" s="144" t="s">
        <v>246</v>
      </c>
      <c r="H115" s="144" t="s">
        <v>246</v>
      </c>
      <c r="I115" s="144" t="s">
        <v>247</v>
      </c>
      <c r="J115" s="144" t="s">
        <v>248</v>
      </c>
      <c r="K115" s="144" t="s">
        <v>246</v>
      </c>
      <c r="L115" s="144" t="s">
        <v>246</v>
      </c>
      <c r="M115" s="787">
        <v>4</v>
      </c>
      <c r="N115" s="194" t="s">
        <v>1140</v>
      </c>
      <c r="O115" s="774">
        <f>Tabla1[[#This Row],[Avance Acumulado númerico o Porcentaje de la Actividad]]/Tabla1[[#This Row],[Meta 2020
(Actividad ó Meta anual)]]</f>
        <v>0.75</v>
      </c>
      <c r="P115" s="788">
        <v>1</v>
      </c>
      <c r="Q115" s="412" t="s">
        <v>1141</v>
      </c>
      <c r="R115" s="144" t="s">
        <v>246</v>
      </c>
      <c r="S115" s="194" t="s">
        <v>72</v>
      </c>
      <c r="T115" s="775" t="s">
        <v>147</v>
      </c>
      <c r="U115" s="601">
        <f>Tabla1[[#This Row],[Avance Mes Enero]]+Tabla1[[#This Row],[Avance Mes Febrero]]+AC115+AF115+AI115+AL115+AU115</f>
        <v>3</v>
      </c>
      <c r="V115" s="776"/>
      <c r="W115" s="777">
        <v>0</v>
      </c>
      <c r="X115" s="778"/>
      <c r="Y115" s="786" t="s">
        <v>1125</v>
      </c>
      <c r="Z115" s="606"/>
      <c r="AA115" s="41"/>
      <c r="AB115" s="27" t="s">
        <v>1142</v>
      </c>
      <c r="AC115" s="608">
        <v>1</v>
      </c>
      <c r="AD115" s="789" t="s">
        <v>1143</v>
      </c>
      <c r="AE115" s="610" t="s">
        <v>1127</v>
      </c>
      <c r="AF115" s="608"/>
      <c r="AG115" s="611"/>
      <c r="AH115" s="610" t="s">
        <v>1127</v>
      </c>
      <c r="AI115" s="608">
        <v>0</v>
      </c>
      <c r="AJ115" s="611" t="s">
        <v>560</v>
      </c>
      <c r="AK115" s="610" t="s">
        <v>1144</v>
      </c>
      <c r="AL115" s="608">
        <v>1</v>
      </c>
      <c r="AM115" s="611" t="s">
        <v>1145</v>
      </c>
      <c r="AN115" s="610" t="s">
        <v>1468</v>
      </c>
      <c r="AO115" s="608">
        <v>0</v>
      </c>
      <c r="AP115" s="611" t="s">
        <v>560</v>
      </c>
      <c r="AQ115" s="610" t="s">
        <v>1468</v>
      </c>
      <c r="AR115" s="608">
        <v>0</v>
      </c>
      <c r="AS115" s="611" t="s">
        <v>560</v>
      </c>
      <c r="AT115" s="610" t="s">
        <v>1474</v>
      </c>
      <c r="AU115" s="608">
        <v>1</v>
      </c>
      <c r="AV115" s="616" t="s">
        <v>1475</v>
      </c>
    </row>
    <row r="116" spans="1:48" ht="44.25" customHeight="1" x14ac:dyDescent="0.2">
      <c r="A116" s="790"/>
      <c r="B116" s="791"/>
      <c r="C116" s="790"/>
      <c r="D116" s="791"/>
      <c r="E116" s="791"/>
      <c r="F116" s="791"/>
      <c r="G116" s="791"/>
      <c r="H116" s="792"/>
      <c r="I116" s="790"/>
      <c r="J116" s="793"/>
      <c r="K116" s="364"/>
      <c r="L116" s="794"/>
      <c r="M116" s="795"/>
      <c r="N116" s="790" t="s">
        <v>1146</v>
      </c>
      <c r="O116" s="796">
        <f>AVERAGE(Tabla1[Avance Porcentual Acumulado (Indicador)])</f>
        <v>0.65948421677737479</v>
      </c>
      <c r="P116" s="790"/>
      <c r="Q116" s="790"/>
      <c r="R116" s="232"/>
      <c r="S116" s="790"/>
      <c r="T116" s="794"/>
      <c r="U116" s="797" t="s">
        <v>1147</v>
      </c>
      <c r="V116" s="798"/>
      <c r="W116" s="777"/>
      <c r="X116" s="778"/>
      <c r="Y116" s="232"/>
      <c r="Z116" s="799"/>
      <c r="AA116" s="364"/>
      <c r="AB116" s="615"/>
      <c r="AC116" s="615"/>
      <c r="AD116" s="615"/>
      <c r="AE116" s="610"/>
      <c r="AF116" s="608"/>
      <c r="AG116" s="611"/>
      <c r="AH116" s="610"/>
      <c r="AI116" s="608"/>
      <c r="AJ116" s="611"/>
      <c r="AK116" s="610"/>
      <c r="AL116" s="608"/>
      <c r="AM116" s="611"/>
      <c r="AN116" s="610"/>
      <c r="AO116" s="608"/>
      <c r="AP116" s="611"/>
      <c r="AQ116" s="610"/>
      <c r="AR116" s="608"/>
      <c r="AS116" s="611"/>
      <c r="AT116" s="610"/>
      <c r="AU116" s="608"/>
      <c r="AV116" s="611"/>
    </row>
    <row r="117" spans="1:48" x14ac:dyDescent="0.25">
      <c r="M117" s="44"/>
      <c r="O117"/>
      <c r="S117" s="44"/>
      <c r="U117" s="44"/>
    </row>
    <row r="118" spans="1:48" x14ac:dyDescent="0.25">
      <c r="M118" s="44"/>
      <c r="O118"/>
      <c r="S118" s="44"/>
      <c r="U118" s="44"/>
    </row>
    <row r="119" spans="1:48" x14ac:dyDescent="0.25">
      <c r="M119" s="44"/>
      <c r="O119"/>
      <c r="S119" s="44"/>
      <c r="U119" s="44"/>
    </row>
    <row r="120" spans="1:48" x14ac:dyDescent="0.25">
      <c r="M120" s="44"/>
      <c r="O120"/>
      <c r="S120" s="44"/>
      <c r="U120" s="44"/>
    </row>
    <row r="121" spans="1:48" x14ac:dyDescent="0.25">
      <c r="M121" s="44"/>
      <c r="O121"/>
      <c r="S121" s="44"/>
      <c r="U121" s="44"/>
    </row>
    <row r="122" spans="1:48" x14ac:dyDescent="0.25">
      <c r="M122" s="44"/>
      <c r="O122"/>
      <c r="S122" s="44"/>
      <c r="U122" s="44"/>
    </row>
    <row r="123" spans="1:48" x14ac:dyDescent="0.25">
      <c r="M123" s="44"/>
      <c r="O123"/>
      <c r="S123" s="44"/>
      <c r="U123" s="44"/>
    </row>
    <row r="124" spans="1:48" x14ac:dyDescent="0.25">
      <c r="M124" s="44"/>
      <c r="O124"/>
      <c r="S124" s="44"/>
      <c r="U124" s="44"/>
    </row>
    <row r="125" spans="1:48" x14ac:dyDescent="0.25">
      <c r="M125" s="44"/>
      <c r="O125"/>
      <c r="S125" s="44"/>
      <c r="U125" s="44"/>
    </row>
    <row r="126" spans="1:48" x14ac:dyDescent="0.25">
      <c r="M126" s="44"/>
      <c r="O126"/>
      <c r="S126" s="44"/>
      <c r="U126" s="44"/>
    </row>
    <row r="127" spans="1:48" x14ac:dyDescent="0.25">
      <c r="M127" s="44"/>
      <c r="O127"/>
      <c r="S127" s="44"/>
      <c r="U127" s="44"/>
    </row>
    <row r="128" spans="1:48" x14ac:dyDescent="0.25">
      <c r="M128" s="44"/>
      <c r="O128"/>
      <c r="S128" s="44"/>
      <c r="U128" s="44"/>
    </row>
    <row r="129" spans="13:21" x14ac:dyDescent="0.25">
      <c r="M129" s="44"/>
      <c r="O129"/>
      <c r="S129" s="44"/>
      <c r="U129" s="44"/>
    </row>
    <row r="130" spans="13:21" x14ac:dyDescent="0.25">
      <c r="M130" s="44"/>
      <c r="O130"/>
      <c r="S130" s="44"/>
      <c r="U130" s="44"/>
    </row>
    <row r="131" spans="13:21" x14ac:dyDescent="0.25">
      <c r="M131" s="44"/>
      <c r="O131"/>
      <c r="S131" s="44"/>
      <c r="U131" s="44"/>
    </row>
    <row r="132" spans="13:21" x14ac:dyDescent="0.25">
      <c r="M132" s="44"/>
      <c r="O132"/>
      <c r="S132" s="44"/>
      <c r="U132" s="44"/>
    </row>
    <row r="133" spans="13:21" x14ac:dyDescent="0.25">
      <c r="M133" s="44"/>
      <c r="O133"/>
      <c r="S133" s="44"/>
      <c r="U133" s="44"/>
    </row>
    <row r="134" spans="13:21" x14ac:dyDescent="0.25">
      <c r="M134" s="44"/>
      <c r="O134"/>
      <c r="S134" s="44"/>
      <c r="U134" s="44"/>
    </row>
    <row r="135" spans="13:21" x14ac:dyDescent="0.25">
      <c r="M135" s="44"/>
      <c r="O135"/>
      <c r="S135" s="44"/>
      <c r="U135" s="44"/>
    </row>
    <row r="136" spans="13:21" x14ac:dyDescent="0.25">
      <c r="M136" s="44"/>
      <c r="O136"/>
      <c r="S136" s="44"/>
      <c r="U136" s="44"/>
    </row>
    <row r="137" spans="13:21" x14ac:dyDescent="0.25">
      <c r="M137" s="44"/>
      <c r="O137"/>
      <c r="S137" s="44"/>
      <c r="U137" s="44"/>
    </row>
    <row r="138" spans="13:21" x14ac:dyDescent="0.25">
      <c r="O138"/>
      <c r="U138" s="44"/>
    </row>
    <row r="139" spans="13:21" x14ac:dyDescent="0.25">
      <c r="O139"/>
      <c r="U139" s="44"/>
    </row>
    <row r="140" spans="13:21" x14ac:dyDescent="0.25">
      <c r="O140"/>
      <c r="U140" s="44"/>
    </row>
    <row r="141" spans="13:21" x14ac:dyDescent="0.25">
      <c r="O141"/>
      <c r="U141" s="44"/>
    </row>
    <row r="142" spans="13:21" x14ac:dyDescent="0.25">
      <c r="O142"/>
      <c r="U142" s="44"/>
    </row>
    <row r="143" spans="13:21" x14ac:dyDescent="0.25">
      <c r="O143"/>
      <c r="U143" s="44"/>
    </row>
    <row r="144" spans="13:21" x14ac:dyDescent="0.25">
      <c r="O144"/>
      <c r="U144" s="44"/>
    </row>
    <row r="145" spans="15:21" x14ac:dyDescent="0.25">
      <c r="O145"/>
      <c r="U145" s="44"/>
    </row>
    <row r="146" spans="15:21" x14ac:dyDescent="0.25">
      <c r="O146"/>
      <c r="U146" s="44"/>
    </row>
    <row r="147" spans="15:21" x14ac:dyDescent="0.25">
      <c r="O147"/>
      <c r="U147" s="44"/>
    </row>
    <row r="148" spans="15:21" x14ac:dyDescent="0.25">
      <c r="O148"/>
      <c r="U148" s="44"/>
    </row>
    <row r="149" spans="15:21" x14ac:dyDescent="0.25">
      <c r="O149"/>
      <c r="U149" s="44"/>
    </row>
    <row r="150" spans="15:21" x14ac:dyDescent="0.25">
      <c r="O150"/>
      <c r="U150" s="44"/>
    </row>
    <row r="151" spans="15:21" x14ac:dyDescent="0.25">
      <c r="O151"/>
      <c r="U151" s="44"/>
    </row>
    <row r="152" spans="15:21" x14ac:dyDescent="0.25">
      <c r="O152"/>
      <c r="U152" s="44"/>
    </row>
    <row r="153" spans="15:21" x14ac:dyDescent="0.25">
      <c r="O153"/>
      <c r="U153" s="44"/>
    </row>
    <row r="154" spans="15:21" x14ac:dyDescent="0.25">
      <c r="O154"/>
      <c r="U154" s="44"/>
    </row>
    <row r="155" spans="15:21" x14ac:dyDescent="0.25">
      <c r="O155"/>
      <c r="U155" s="44"/>
    </row>
    <row r="156" spans="15:21" x14ac:dyDescent="0.25">
      <c r="O156"/>
      <c r="U156" s="44"/>
    </row>
    <row r="157" spans="15:21" x14ac:dyDescent="0.25">
      <c r="O157"/>
      <c r="U157" s="44"/>
    </row>
    <row r="158" spans="15:21" x14ac:dyDescent="0.25">
      <c r="O158"/>
      <c r="U158" s="44"/>
    </row>
    <row r="159" spans="15:21" x14ac:dyDescent="0.25">
      <c r="O159"/>
      <c r="U159" s="44"/>
    </row>
    <row r="160" spans="15:21" x14ac:dyDescent="0.25">
      <c r="O160"/>
      <c r="U160" s="44"/>
    </row>
    <row r="161" spans="15:21" x14ac:dyDescent="0.25">
      <c r="O161"/>
      <c r="U161" s="44"/>
    </row>
    <row r="162" spans="15:21" x14ac:dyDescent="0.25">
      <c r="O162"/>
      <c r="U162" s="44"/>
    </row>
    <row r="163" spans="15:21" x14ac:dyDescent="0.25">
      <c r="O163"/>
      <c r="U163" s="44"/>
    </row>
    <row r="164" spans="15:21" x14ac:dyDescent="0.25">
      <c r="O164"/>
      <c r="U164" s="44"/>
    </row>
    <row r="165" spans="15:21" x14ac:dyDescent="0.25">
      <c r="O165"/>
      <c r="U165" s="44"/>
    </row>
    <row r="166" spans="15:21" x14ac:dyDescent="0.25">
      <c r="O166"/>
      <c r="U166" s="44"/>
    </row>
    <row r="167" spans="15:21" x14ac:dyDescent="0.25">
      <c r="O167"/>
      <c r="U167" s="44"/>
    </row>
    <row r="168" spans="15:21" x14ac:dyDescent="0.25">
      <c r="O168"/>
      <c r="U168" s="44"/>
    </row>
    <row r="169" spans="15:21" x14ac:dyDescent="0.25">
      <c r="O169"/>
      <c r="U169" s="44"/>
    </row>
    <row r="170" spans="15:21" x14ac:dyDescent="0.25">
      <c r="O170"/>
      <c r="U170" s="44"/>
    </row>
    <row r="171" spans="15:21" x14ac:dyDescent="0.25">
      <c r="O171"/>
      <c r="U171" s="44"/>
    </row>
    <row r="172" spans="15:21" x14ac:dyDescent="0.25">
      <c r="O172"/>
      <c r="U172" s="44"/>
    </row>
    <row r="173" spans="15:21" x14ac:dyDescent="0.25">
      <c r="O173"/>
      <c r="U173" s="44"/>
    </row>
    <row r="174" spans="15:21" x14ac:dyDescent="0.25">
      <c r="O174"/>
      <c r="U174" s="44"/>
    </row>
    <row r="175" spans="15:21" x14ac:dyDescent="0.25">
      <c r="O175"/>
      <c r="U175" s="44"/>
    </row>
    <row r="176" spans="15:21" x14ac:dyDescent="0.25">
      <c r="O176"/>
      <c r="U176" s="44"/>
    </row>
    <row r="177" spans="15:21" x14ac:dyDescent="0.25">
      <c r="O177"/>
      <c r="U177" s="44"/>
    </row>
    <row r="178" spans="15:21" x14ac:dyDescent="0.25">
      <c r="O178"/>
      <c r="U178" s="44"/>
    </row>
    <row r="179" spans="15:21" x14ac:dyDescent="0.25">
      <c r="O179"/>
      <c r="U179" s="44"/>
    </row>
    <row r="180" spans="15:21" x14ac:dyDescent="0.25">
      <c r="O180"/>
      <c r="U180" s="44"/>
    </row>
    <row r="181" spans="15:21" x14ac:dyDescent="0.25">
      <c r="O181"/>
      <c r="U181" s="44"/>
    </row>
    <row r="182" spans="15:21" x14ac:dyDescent="0.25">
      <c r="O182"/>
      <c r="U182" s="44"/>
    </row>
    <row r="183" spans="15:21" x14ac:dyDescent="0.25">
      <c r="O183"/>
      <c r="U183" s="44"/>
    </row>
    <row r="184" spans="15:21" x14ac:dyDescent="0.25">
      <c r="O184"/>
      <c r="U184" s="44"/>
    </row>
    <row r="185" spans="15:21" x14ac:dyDescent="0.25">
      <c r="O185"/>
      <c r="U185" s="44"/>
    </row>
    <row r="186" spans="15:21" x14ac:dyDescent="0.25">
      <c r="O186"/>
      <c r="U186" s="44"/>
    </row>
    <row r="187" spans="15:21" x14ac:dyDescent="0.25">
      <c r="O187"/>
      <c r="U187" s="44"/>
    </row>
    <row r="188" spans="15:21" x14ac:dyDescent="0.25">
      <c r="O188"/>
      <c r="U188" s="44"/>
    </row>
    <row r="189" spans="15:21" x14ac:dyDescent="0.25">
      <c r="O189"/>
      <c r="U189" s="44"/>
    </row>
    <row r="190" spans="15:21" x14ac:dyDescent="0.25">
      <c r="O190"/>
      <c r="U190" s="44"/>
    </row>
    <row r="191" spans="15:21" x14ac:dyDescent="0.25">
      <c r="O191"/>
      <c r="U191" s="44"/>
    </row>
    <row r="192" spans="15:21" x14ac:dyDescent="0.25">
      <c r="O192"/>
      <c r="U192" s="44"/>
    </row>
    <row r="193" spans="15:21" x14ac:dyDescent="0.25">
      <c r="O193"/>
      <c r="U193" s="44"/>
    </row>
    <row r="194" spans="15:21" x14ac:dyDescent="0.25">
      <c r="O194"/>
      <c r="U194" s="44"/>
    </row>
    <row r="195" spans="15:21" x14ac:dyDescent="0.25">
      <c r="O195"/>
      <c r="U195" s="44"/>
    </row>
    <row r="196" spans="15:21" x14ac:dyDescent="0.25">
      <c r="O196"/>
      <c r="U196" s="44"/>
    </row>
    <row r="197" spans="15:21" x14ac:dyDescent="0.25">
      <c r="O197"/>
      <c r="U197" s="44"/>
    </row>
    <row r="198" spans="15:21" x14ac:dyDescent="0.25">
      <c r="O198"/>
      <c r="U198" s="44"/>
    </row>
    <row r="199" spans="15:21" x14ac:dyDescent="0.25">
      <c r="O199"/>
      <c r="U199" s="44"/>
    </row>
    <row r="200" spans="15:21" x14ac:dyDescent="0.25">
      <c r="O200"/>
      <c r="U200" s="44"/>
    </row>
    <row r="201" spans="15:21" x14ac:dyDescent="0.25">
      <c r="O201"/>
      <c r="U201" s="44"/>
    </row>
    <row r="202" spans="15:21" x14ac:dyDescent="0.25">
      <c r="O202"/>
      <c r="U202" s="44"/>
    </row>
    <row r="203" spans="15:21" x14ac:dyDescent="0.25">
      <c r="O203"/>
      <c r="U203" s="44"/>
    </row>
    <row r="204" spans="15:21" x14ac:dyDescent="0.25">
      <c r="O204"/>
      <c r="U204" s="44"/>
    </row>
    <row r="205" spans="15:21" x14ac:dyDescent="0.25">
      <c r="O205"/>
      <c r="U205" s="44"/>
    </row>
    <row r="206" spans="15:21" x14ac:dyDescent="0.25">
      <c r="O206"/>
      <c r="U206" s="44"/>
    </row>
    <row r="207" spans="15:21" x14ac:dyDescent="0.25">
      <c r="O207"/>
      <c r="U207" s="44"/>
    </row>
    <row r="208" spans="15:21" x14ac:dyDescent="0.25">
      <c r="O208"/>
      <c r="U208" s="44"/>
    </row>
    <row r="209" spans="15:21" x14ac:dyDescent="0.25">
      <c r="O209"/>
      <c r="U209" s="44"/>
    </row>
    <row r="210" spans="15:21" x14ac:dyDescent="0.25">
      <c r="O210"/>
      <c r="U210" s="44"/>
    </row>
    <row r="211" spans="15:21" x14ac:dyDescent="0.25">
      <c r="O211"/>
      <c r="U211" s="44"/>
    </row>
    <row r="212" spans="15:21" x14ac:dyDescent="0.25">
      <c r="O212"/>
      <c r="U212" s="44"/>
    </row>
    <row r="213" spans="15:21" x14ac:dyDescent="0.25">
      <c r="O213"/>
      <c r="U213" s="44"/>
    </row>
    <row r="214" spans="15:21" x14ac:dyDescent="0.25">
      <c r="O214"/>
      <c r="U214" s="44"/>
    </row>
    <row r="215" spans="15:21" x14ac:dyDescent="0.25">
      <c r="O215"/>
      <c r="U215" s="44"/>
    </row>
    <row r="216" spans="15:21" x14ac:dyDescent="0.25">
      <c r="O216"/>
      <c r="U216" s="44"/>
    </row>
    <row r="217" spans="15:21" x14ac:dyDescent="0.25">
      <c r="O217"/>
      <c r="U217" s="44"/>
    </row>
    <row r="218" spans="15:21" x14ac:dyDescent="0.25">
      <c r="O218"/>
      <c r="U218" s="44"/>
    </row>
    <row r="219" spans="15:21" x14ac:dyDescent="0.25">
      <c r="O219"/>
      <c r="U219" s="44"/>
    </row>
    <row r="220" spans="15:21" x14ac:dyDescent="0.25">
      <c r="O220"/>
      <c r="U220" s="44"/>
    </row>
    <row r="221" spans="15:21" x14ac:dyDescent="0.25">
      <c r="O221"/>
      <c r="U221" s="44"/>
    </row>
    <row r="222" spans="15:21" x14ac:dyDescent="0.25">
      <c r="O222"/>
      <c r="U222" s="44"/>
    </row>
    <row r="223" spans="15:21" x14ac:dyDescent="0.25">
      <c r="O223"/>
      <c r="U223" s="44"/>
    </row>
    <row r="224" spans="15:21" x14ac:dyDescent="0.25">
      <c r="O224"/>
      <c r="U224" s="44"/>
    </row>
    <row r="225" spans="15:21" x14ac:dyDescent="0.25">
      <c r="O225"/>
      <c r="U225" s="44"/>
    </row>
    <row r="226" spans="15:21" x14ac:dyDescent="0.25">
      <c r="O226"/>
      <c r="U226" s="44"/>
    </row>
    <row r="227" spans="15:21" x14ac:dyDescent="0.25">
      <c r="O227"/>
      <c r="U227" s="44"/>
    </row>
    <row r="228" spans="15:21" x14ac:dyDescent="0.25">
      <c r="O228"/>
      <c r="U228" s="44"/>
    </row>
    <row r="229" spans="15:21" x14ac:dyDescent="0.25">
      <c r="O229"/>
      <c r="U229" s="44"/>
    </row>
    <row r="230" spans="15:21" x14ac:dyDescent="0.25">
      <c r="O230"/>
      <c r="U230" s="44"/>
    </row>
    <row r="231" spans="15:21" x14ac:dyDescent="0.25">
      <c r="O231"/>
      <c r="U231" s="44"/>
    </row>
    <row r="232" spans="15:21" x14ac:dyDescent="0.25">
      <c r="O232"/>
      <c r="U232" s="44"/>
    </row>
    <row r="233" spans="15:21" x14ac:dyDescent="0.25">
      <c r="O233"/>
      <c r="U233" s="44"/>
    </row>
    <row r="234" spans="15:21" x14ac:dyDescent="0.25">
      <c r="O234"/>
      <c r="U234" s="44"/>
    </row>
    <row r="235" spans="15:21" x14ac:dyDescent="0.25">
      <c r="O235"/>
      <c r="U235" s="44"/>
    </row>
    <row r="236" spans="15:21" x14ac:dyDescent="0.25">
      <c r="O236"/>
      <c r="U236" s="44"/>
    </row>
    <row r="237" spans="15:21" x14ac:dyDescent="0.25">
      <c r="O237"/>
      <c r="U237" s="44"/>
    </row>
    <row r="238" spans="15:21" x14ac:dyDescent="0.25">
      <c r="O238"/>
      <c r="U238" s="44"/>
    </row>
    <row r="239" spans="15:21" x14ac:dyDescent="0.25">
      <c r="O239"/>
      <c r="U239" s="44"/>
    </row>
    <row r="240" spans="15:21" x14ac:dyDescent="0.25">
      <c r="O240"/>
      <c r="U240" s="44"/>
    </row>
    <row r="241" spans="15:21" x14ac:dyDescent="0.25">
      <c r="O241"/>
      <c r="U241" s="44"/>
    </row>
    <row r="242" spans="15:21" x14ac:dyDescent="0.25">
      <c r="O242"/>
      <c r="U242" s="44"/>
    </row>
    <row r="243" spans="15:21" x14ac:dyDescent="0.25">
      <c r="O243"/>
      <c r="U243" s="44"/>
    </row>
    <row r="244" spans="15:21" x14ac:dyDescent="0.25">
      <c r="O244"/>
      <c r="U244" s="44"/>
    </row>
    <row r="245" spans="15:21" x14ac:dyDescent="0.25">
      <c r="O245"/>
      <c r="U245" s="44"/>
    </row>
    <row r="246" spans="15:21" x14ac:dyDescent="0.25">
      <c r="O246"/>
      <c r="U246" s="44"/>
    </row>
    <row r="247" spans="15:21" x14ac:dyDescent="0.25">
      <c r="O247"/>
      <c r="U247" s="44"/>
    </row>
    <row r="248" spans="15:21" x14ac:dyDescent="0.25">
      <c r="O248"/>
      <c r="U248" s="44"/>
    </row>
    <row r="249" spans="15:21" x14ac:dyDescent="0.25">
      <c r="O249"/>
      <c r="U249" s="44"/>
    </row>
    <row r="250" spans="15:21" x14ac:dyDescent="0.25">
      <c r="O250"/>
      <c r="U250" s="44"/>
    </row>
    <row r="251" spans="15:21" x14ac:dyDescent="0.25">
      <c r="O251"/>
      <c r="U251" s="44"/>
    </row>
    <row r="252" spans="15:21" x14ac:dyDescent="0.25">
      <c r="O252"/>
      <c r="U252" s="44"/>
    </row>
    <row r="253" spans="15:21" x14ac:dyDescent="0.25">
      <c r="O253"/>
      <c r="U253" s="44"/>
    </row>
    <row r="254" spans="15:21" x14ac:dyDescent="0.25">
      <c r="O254"/>
      <c r="U254" s="44"/>
    </row>
    <row r="255" spans="15:21" x14ac:dyDescent="0.25">
      <c r="O255"/>
      <c r="U255" s="44"/>
    </row>
    <row r="256" spans="15:21" x14ac:dyDescent="0.25">
      <c r="O256"/>
      <c r="U256" s="44"/>
    </row>
    <row r="257" spans="15:21" x14ac:dyDescent="0.25">
      <c r="O257"/>
      <c r="U257" s="44"/>
    </row>
    <row r="258" spans="15:21" x14ac:dyDescent="0.25">
      <c r="O258"/>
      <c r="U258" s="44"/>
    </row>
    <row r="259" spans="15:21" x14ac:dyDescent="0.25">
      <c r="O259"/>
      <c r="U259" s="44"/>
    </row>
    <row r="260" spans="15:21" x14ac:dyDescent="0.25">
      <c r="O260"/>
      <c r="U260" s="44"/>
    </row>
    <row r="261" spans="15:21" x14ac:dyDescent="0.25">
      <c r="O261"/>
      <c r="U261" s="44"/>
    </row>
    <row r="262" spans="15:21" x14ac:dyDescent="0.25">
      <c r="O262"/>
      <c r="U262" s="44"/>
    </row>
    <row r="263" spans="15:21" x14ac:dyDescent="0.25">
      <c r="O263"/>
      <c r="U263" s="44"/>
    </row>
    <row r="264" spans="15:21" x14ac:dyDescent="0.25">
      <c r="O264"/>
      <c r="U264" s="44"/>
    </row>
    <row r="265" spans="15:21" x14ac:dyDescent="0.25">
      <c r="O265"/>
      <c r="U265" s="44"/>
    </row>
    <row r="266" spans="15:21" x14ac:dyDescent="0.25">
      <c r="O266"/>
      <c r="U266" s="44"/>
    </row>
    <row r="267" spans="15:21" x14ac:dyDescent="0.25">
      <c r="O267"/>
      <c r="U267" s="44"/>
    </row>
    <row r="268" spans="15:21" x14ac:dyDescent="0.25">
      <c r="O268"/>
      <c r="U268" s="44"/>
    </row>
    <row r="269" spans="15:21" x14ac:dyDescent="0.25">
      <c r="O269"/>
      <c r="U269" s="44"/>
    </row>
    <row r="270" spans="15:21" x14ac:dyDescent="0.25">
      <c r="O270"/>
      <c r="U270" s="44"/>
    </row>
    <row r="271" spans="15:21" x14ac:dyDescent="0.25">
      <c r="O271"/>
      <c r="U271" s="44"/>
    </row>
    <row r="272" spans="15:21" x14ac:dyDescent="0.25">
      <c r="O272"/>
      <c r="U272" s="44"/>
    </row>
    <row r="273" spans="15:21" x14ac:dyDescent="0.25">
      <c r="O273"/>
      <c r="U273" s="44"/>
    </row>
    <row r="274" spans="15:21" x14ac:dyDescent="0.25">
      <c r="O274"/>
      <c r="U274" s="44"/>
    </row>
    <row r="275" spans="15:21" x14ac:dyDescent="0.25">
      <c r="O275"/>
      <c r="U275" s="44"/>
    </row>
    <row r="276" spans="15:21" x14ac:dyDescent="0.25">
      <c r="O276"/>
      <c r="U276" s="44"/>
    </row>
    <row r="277" spans="15:21" x14ac:dyDescent="0.25">
      <c r="O277"/>
      <c r="U277" s="44"/>
    </row>
    <row r="278" spans="15:21" x14ac:dyDescent="0.25">
      <c r="O278"/>
      <c r="U278" s="44"/>
    </row>
    <row r="279" spans="15:21" x14ac:dyDescent="0.25">
      <c r="O279"/>
      <c r="U279" s="44"/>
    </row>
    <row r="280" spans="15:21" x14ac:dyDescent="0.25">
      <c r="O280"/>
      <c r="U280" s="44"/>
    </row>
    <row r="281" spans="15:21" x14ac:dyDescent="0.25">
      <c r="O281"/>
      <c r="U281" s="44"/>
    </row>
    <row r="282" spans="15:21" x14ac:dyDescent="0.25">
      <c r="O282"/>
      <c r="U282" s="44"/>
    </row>
    <row r="283" spans="15:21" x14ac:dyDescent="0.25">
      <c r="O283"/>
      <c r="U283" s="44"/>
    </row>
    <row r="284" spans="15:21" x14ac:dyDescent="0.25">
      <c r="O284"/>
      <c r="U284" s="44"/>
    </row>
    <row r="285" spans="15:21" x14ac:dyDescent="0.25">
      <c r="O285"/>
      <c r="U285" s="44"/>
    </row>
    <row r="286" spans="15:21" x14ac:dyDescent="0.25">
      <c r="O286"/>
      <c r="U286" s="44"/>
    </row>
    <row r="287" spans="15:21" x14ac:dyDescent="0.25">
      <c r="O287"/>
      <c r="U287" s="44"/>
    </row>
    <row r="288" spans="15:21" x14ac:dyDescent="0.25">
      <c r="O288"/>
      <c r="U288" s="44"/>
    </row>
    <row r="289" spans="15:21" x14ac:dyDescent="0.25">
      <c r="O289"/>
      <c r="U289" s="44"/>
    </row>
    <row r="290" spans="15:21" x14ac:dyDescent="0.25">
      <c r="O290"/>
      <c r="U290" s="44"/>
    </row>
    <row r="291" spans="15:21" x14ac:dyDescent="0.25">
      <c r="O291"/>
      <c r="U291" s="44"/>
    </row>
    <row r="292" spans="15:21" x14ac:dyDescent="0.25">
      <c r="O292"/>
      <c r="U292" s="44"/>
    </row>
    <row r="293" spans="15:21" x14ac:dyDescent="0.25">
      <c r="O293"/>
      <c r="U293" s="44"/>
    </row>
    <row r="294" spans="15:21" x14ac:dyDescent="0.25">
      <c r="O294"/>
      <c r="U294" s="44"/>
    </row>
    <row r="295" spans="15:21" x14ac:dyDescent="0.25">
      <c r="O295"/>
      <c r="U295" s="44"/>
    </row>
    <row r="296" spans="15:21" x14ac:dyDescent="0.25">
      <c r="O296"/>
      <c r="U296" s="44"/>
    </row>
    <row r="297" spans="15:21" x14ac:dyDescent="0.25">
      <c r="O297"/>
      <c r="U297" s="44"/>
    </row>
    <row r="298" spans="15:21" x14ac:dyDescent="0.25">
      <c r="O298"/>
      <c r="U298" s="44"/>
    </row>
    <row r="299" spans="15:21" x14ac:dyDescent="0.25">
      <c r="O299"/>
      <c r="U299" s="44"/>
    </row>
    <row r="300" spans="15:21" x14ac:dyDescent="0.25">
      <c r="O300"/>
      <c r="U300" s="44"/>
    </row>
    <row r="301" spans="15:21" x14ac:dyDescent="0.25">
      <c r="O301"/>
      <c r="U301" s="44"/>
    </row>
    <row r="302" spans="15:21" x14ac:dyDescent="0.25">
      <c r="O302"/>
      <c r="U302" s="44"/>
    </row>
    <row r="303" spans="15:21" x14ac:dyDescent="0.25">
      <c r="O303"/>
      <c r="U303" s="44"/>
    </row>
    <row r="304" spans="15:21" x14ac:dyDescent="0.25">
      <c r="O304"/>
      <c r="U304" s="44"/>
    </row>
    <row r="305" spans="15:21" x14ac:dyDescent="0.25">
      <c r="O305"/>
      <c r="U305" s="44"/>
    </row>
    <row r="306" spans="15:21" x14ac:dyDescent="0.25">
      <c r="O306"/>
      <c r="U306" s="44"/>
    </row>
    <row r="307" spans="15:21" x14ac:dyDescent="0.25">
      <c r="O307"/>
      <c r="U307" s="44"/>
    </row>
    <row r="308" spans="15:21" x14ac:dyDescent="0.25">
      <c r="O308"/>
      <c r="U308" s="44"/>
    </row>
    <row r="309" spans="15:21" x14ac:dyDescent="0.25">
      <c r="O309"/>
      <c r="U309" s="44"/>
    </row>
    <row r="310" spans="15:21" x14ac:dyDescent="0.25">
      <c r="O310"/>
      <c r="U310" s="44"/>
    </row>
    <row r="311" spans="15:21" x14ac:dyDescent="0.25">
      <c r="O311"/>
      <c r="U311" s="44"/>
    </row>
    <row r="312" spans="15:21" x14ac:dyDescent="0.25">
      <c r="O312"/>
      <c r="U312" s="44"/>
    </row>
    <row r="313" spans="15:21" x14ac:dyDescent="0.25">
      <c r="O313"/>
      <c r="U313" s="44"/>
    </row>
    <row r="314" spans="15:21" x14ac:dyDescent="0.25">
      <c r="O314"/>
      <c r="U314" s="44"/>
    </row>
    <row r="315" spans="15:21" x14ac:dyDescent="0.25">
      <c r="O315"/>
      <c r="U315" s="44"/>
    </row>
    <row r="316" spans="15:21" x14ac:dyDescent="0.25">
      <c r="O316"/>
      <c r="U316" s="44"/>
    </row>
    <row r="317" spans="15:21" x14ac:dyDescent="0.25">
      <c r="O317"/>
      <c r="U317" s="44"/>
    </row>
    <row r="318" spans="15:21" x14ac:dyDescent="0.25">
      <c r="O318"/>
      <c r="U318" s="44"/>
    </row>
    <row r="319" spans="15:21" x14ac:dyDescent="0.25">
      <c r="O319"/>
      <c r="U319" s="44"/>
    </row>
    <row r="320" spans="15:21" x14ac:dyDescent="0.25">
      <c r="O320"/>
      <c r="U320" s="44"/>
    </row>
    <row r="321" spans="15:21" x14ac:dyDescent="0.25">
      <c r="O321"/>
      <c r="U321" s="44"/>
    </row>
    <row r="322" spans="15:21" x14ac:dyDescent="0.25">
      <c r="O322"/>
      <c r="U322" s="44"/>
    </row>
    <row r="323" spans="15:21" x14ac:dyDescent="0.25">
      <c r="O323"/>
      <c r="U323" s="44"/>
    </row>
    <row r="324" spans="15:21" x14ac:dyDescent="0.25">
      <c r="O324"/>
      <c r="U324" s="44"/>
    </row>
    <row r="325" spans="15:21" x14ac:dyDescent="0.25">
      <c r="O325"/>
      <c r="U325" s="44"/>
    </row>
    <row r="326" spans="15:21" x14ac:dyDescent="0.25">
      <c r="O326"/>
      <c r="U326" s="44"/>
    </row>
    <row r="327" spans="15:21" x14ac:dyDescent="0.25">
      <c r="O327"/>
      <c r="U327" s="44"/>
    </row>
    <row r="328" spans="15:21" x14ac:dyDescent="0.25">
      <c r="O328"/>
      <c r="U328" s="44"/>
    </row>
    <row r="329" spans="15:21" x14ac:dyDescent="0.25">
      <c r="O329"/>
      <c r="U329" s="44"/>
    </row>
    <row r="330" spans="15:21" x14ac:dyDescent="0.25">
      <c r="O330"/>
      <c r="U330" s="44"/>
    </row>
    <row r="331" spans="15:21" x14ac:dyDescent="0.25">
      <c r="O331"/>
      <c r="U331" s="44"/>
    </row>
    <row r="332" spans="15:21" x14ac:dyDescent="0.25">
      <c r="O332"/>
      <c r="U332" s="44"/>
    </row>
    <row r="333" spans="15:21" x14ac:dyDescent="0.25">
      <c r="O333"/>
      <c r="U333" s="44"/>
    </row>
    <row r="334" spans="15:21" x14ac:dyDescent="0.25">
      <c r="O334"/>
      <c r="U334" s="44"/>
    </row>
    <row r="335" spans="15:21" x14ac:dyDescent="0.25">
      <c r="O335"/>
      <c r="U335" s="44"/>
    </row>
    <row r="336" spans="15:21" x14ac:dyDescent="0.25">
      <c r="O336"/>
      <c r="U336" s="44"/>
    </row>
    <row r="337" spans="15:21" x14ac:dyDescent="0.25">
      <c r="O337"/>
      <c r="U337" s="44"/>
    </row>
    <row r="338" spans="15:21" x14ac:dyDescent="0.25">
      <c r="O338"/>
      <c r="U338" s="44"/>
    </row>
    <row r="339" spans="15:21" x14ac:dyDescent="0.25">
      <c r="O339"/>
      <c r="U339" s="44"/>
    </row>
    <row r="340" spans="15:21" x14ac:dyDescent="0.25">
      <c r="O340"/>
      <c r="U340" s="44"/>
    </row>
    <row r="341" spans="15:21" x14ac:dyDescent="0.25">
      <c r="O341"/>
      <c r="U341" s="44"/>
    </row>
    <row r="342" spans="15:21" x14ac:dyDescent="0.25">
      <c r="O342"/>
      <c r="U342" s="44"/>
    </row>
    <row r="343" spans="15:21" x14ac:dyDescent="0.25">
      <c r="O343"/>
      <c r="U343" s="44"/>
    </row>
    <row r="344" spans="15:21" x14ac:dyDescent="0.25">
      <c r="O344"/>
      <c r="U344" s="44"/>
    </row>
    <row r="345" spans="15:21" x14ac:dyDescent="0.25">
      <c r="O345"/>
      <c r="U345" s="44"/>
    </row>
    <row r="346" spans="15:21" x14ac:dyDescent="0.25">
      <c r="O346"/>
      <c r="U346" s="44"/>
    </row>
    <row r="347" spans="15:21" x14ac:dyDescent="0.25">
      <c r="O347"/>
      <c r="U347" s="44"/>
    </row>
    <row r="348" spans="15:21" x14ac:dyDescent="0.25">
      <c r="O348"/>
      <c r="U348" s="44"/>
    </row>
    <row r="349" spans="15:21" x14ac:dyDescent="0.25">
      <c r="O349"/>
      <c r="U349" s="44"/>
    </row>
    <row r="350" spans="15:21" x14ac:dyDescent="0.25">
      <c r="O350"/>
      <c r="U350" s="44"/>
    </row>
    <row r="351" spans="15:21" x14ac:dyDescent="0.25">
      <c r="O351"/>
      <c r="U351" s="44"/>
    </row>
    <row r="352" spans="15:21" x14ac:dyDescent="0.25">
      <c r="O352"/>
      <c r="U352" s="44"/>
    </row>
    <row r="353" spans="15:21" x14ac:dyDescent="0.25">
      <c r="O353"/>
      <c r="U353" s="44"/>
    </row>
    <row r="354" spans="15:21" x14ac:dyDescent="0.25">
      <c r="O354"/>
      <c r="U354" s="44"/>
    </row>
    <row r="355" spans="15:21" x14ac:dyDescent="0.25">
      <c r="O355"/>
      <c r="U355" s="44"/>
    </row>
    <row r="356" spans="15:21" x14ac:dyDescent="0.25">
      <c r="O356"/>
      <c r="U356" s="44"/>
    </row>
    <row r="357" spans="15:21" x14ac:dyDescent="0.25">
      <c r="O357"/>
      <c r="U357" s="44"/>
    </row>
    <row r="358" spans="15:21" x14ac:dyDescent="0.25">
      <c r="O358"/>
      <c r="U358" s="44"/>
    </row>
    <row r="359" spans="15:21" x14ac:dyDescent="0.25">
      <c r="O359"/>
      <c r="U359" s="44"/>
    </row>
    <row r="360" spans="15:21" x14ac:dyDescent="0.25">
      <c r="O360"/>
      <c r="U360" s="44"/>
    </row>
    <row r="361" spans="15:21" x14ac:dyDescent="0.25">
      <c r="O361"/>
      <c r="U361" s="44"/>
    </row>
    <row r="362" spans="15:21" x14ac:dyDescent="0.25">
      <c r="O362"/>
      <c r="U362" s="44"/>
    </row>
    <row r="363" spans="15:21" x14ac:dyDescent="0.25">
      <c r="O363"/>
      <c r="U363" s="44"/>
    </row>
    <row r="364" spans="15:21" x14ac:dyDescent="0.25">
      <c r="O364"/>
      <c r="U364" s="44"/>
    </row>
    <row r="365" spans="15:21" x14ac:dyDescent="0.25">
      <c r="O365"/>
      <c r="U365" s="44"/>
    </row>
    <row r="366" spans="15:21" x14ac:dyDescent="0.25">
      <c r="O366"/>
      <c r="U366" s="44"/>
    </row>
    <row r="367" spans="15:21" x14ac:dyDescent="0.25">
      <c r="O367"/>
      <c r="U367" s="44"/>
    </row>
    <row r="368" spans="15:21" x14ac:dyDescent="0.25">
      <c r="O368"/>
      <c r="U368" s="44"/>
    </row>
    <row r="369" spans="21:21" x14ac:dyDescent="0.25">
      <c r="U369" s="44"/>
    </row>
    <row r="370" spans="21:21" x14ac:dyDescent="0.25">
      <c r="U370" s="44"/>
    </row>
    <row r="371" spans="21:21" x14ac:dyDescent="0.25">
      <c r="U371" s="44"/>
    </row>
    <row r="372" spans="21:21" x14ac:dyDescent="0.25">
      <c r="U372" s="44"/>
    </row>
    <row r="373" spans="21:21" x14ac:dyDescent="0.25">
      <c r="U373" s="44"/>
    </row>
    <row r="374" spans="21:21" x14ac:dyDescent="0.25">
      <c r="U374" s="44"/>
    </row>
    <row r="375" spans="21:21" x14ac:dyDescent="0.25">
      <c r="U375" s="44"/>
    </row>
    <row r="376" spans="21:21" x14ac:dyDescent="0.25">
      <c r="U376" s="44"/>
    </row>
    <row r="377" spans="21:21" x14ac:dyDescent="0.25">
      <c r="U377" s="44"/>
    </row>
    <row r="378" spans="21:21" x14ac:dyDescent="0.25">
      <c r="U378" s="44"/>
    </row>
    <row r="379" spans="21:21" x14ac:dyDescent="0.25">
      <c r="U379" s="44"/>
    </row>
    <row r="380" spans="21:21" x14ac:dyDescent="0.25">
      <c r="U380" s="44"/>
    </row>
    <row r="381" spans="21:21" x14ac:dyDescent="0.25">
      <c r="U381" s="44"/>
    </row>
    <row r="382" spans="21:21" x14ac:dyDescent="0.25">
      <c r="U382" s="44"/>
    </row>
    <row r="383" spans="21:21" x14ac:dyDescent="0.25">
      <c r="U383" s="44"/>
    </row>
    <row r="384" spans="21:21" x14ac:dyDescent="0.25">
      <c r="U384" s="44"/>
    </row>
    <row r="385" spans="21:21" x14ac:dyDescent="0.25">
      <c r="U385" s="44"/>
    </row>
    <row r="386" spans="21:21" x14ac:dyDescent="0.25">
      <c r="U386" s="44"/>
    </row>
    <row r="387" spans="21:21" x14ac:dyDescent="0.25">
      <c r="U387" s="44"/>
    </row>
    <row r="388" spans="21:21" x14ac:dyDescent="0.25">
      <c r="U388" s="44"/>
    </row>
    <row r="389" spans="21:21" x14ac:dyDescent="0.25">
      <c r="U389" s="44"/>
    </row>
    <row r="390" spans="21:21" x14ac:dyDescent="0.25">
      <c r="U390" s="44"/>
    </row>
    <row r="391" spans="21:21" x14ac:dyDescent="0.25">
      <c r="U391" s="44"/>
    </row>
    <row r="392" spans="21:21" x14ac:dyDescent="0.25">
      <c r="U392" s="44"/>
    </row>
    <row r="393" spans="21:21" x14ac:dyDescent="0.25">
      <c r="U393" s="44"/>
    </row>
    <row r="394" spans="21:21" x14ac:dyDescent="0.25">
      <c r="U394" s="44"/>
    </row>
    <row r="395" spans="21:21" x14ac:dyDescent="0.25">
      <c r="U395" s="44"/>
    </row>
    <row r="396" spans="21:21" x14ac:dyDescent="0.25">
      <c r="U396" s="44"/>
    </row>
    <row r="397" spans="21:21" x14ac:dyDescent="0.25">
      <c r="U397" s="44"/>
    </row>
    <row r="398" spans="21:21" x14ac:dyDescent="0.25">
      <c r="U398" s="44"/>
    </row>
    <row r="399" spans="21:21" x14ac:dyDescent="0.25">
      <c r="U399" s="44"/>
    </row>
    <row r="400" spans="21:21" x14ac:dyDescent="0.25">
      <c r="U400" s="44"/>
    </row>
    <row r="401" spans="21:21" x14ac:dyDescent="0.25">
      <c r="U401" s="44"/>
    </row>
    <row r="402" spans="21:21" x14ac:dyDescent="0.25">
      <c r="U402" s="44"/>
    </row>
    <row r="403" spans="21:21" x14ac:dyDescent="0.25">
      <c r="U403" s="44"/>
    </row>
    <row r="404" spans="21:21" x14ac:dyDescent="0.25">
      <c r="U404" s="44"/>
    </row>
    <row r="405" spans="21:21" x14ac:dyDescent="0.25">
      <c r="U405" s="44"/>
    </row>
    <row r="406" spans="21:21" x14ac:dyDescent="0.25">
      <c r="U406" s="44"/>
    </row>
    <row r="407" spans="21:21" x14ac:dyDescent="0.25">
      <c r="U407" s="44"/>
    </row>
    <row r="408" spans="21:21" x14ac:dyDescent="0.25">
      <c r="U408" s="44"/>
    </row>
    <row r="409" spans="21:21" x14ac:dyDescent="0.25">
      <c r="U409" s="44"/>
    </row>
    <row r="410" spans="21:21" x14ac:dyDescent="0.25">
      <c r="U410" s="44"/>
    </row>
    <row r="411" spans="21:21" x14ac:dyDescent="0.25">
      <c r="U411" s="44"/>
    </row>
    <row r="412" spans="21:21" x14ac:dyDescent="0.25">
      <c r="U412" s="44"/>
    </row>
    <row r="413" spans="21:21" x14ac:dyDescent="0.25">
      <c r="U413" s="44"/>
    </row>
    <row r="414" spans="21:21" x14ac:dyDescent="0.25">
      <c r="U414" s="44"/>
    </row>
    <row r="415" spans="21:21" x14ac:dyDescent="0.25">
      <c r="U415" s="44"/>
    </row>
    <row r="416" spans="21:21" x14ac:dyDescent="0.25">
      <c r="U416" s="44"/>
    </row>
    <row r="417" spans="21:21" x14ac:dyDescent="0.25">
      <c r="U417" s="44"/>
    </row>
    <row r="418" spans="21:21" x14ac:dyDescent="0.25">
      <c r="U418" s="44"/>
    </row>
    <row r="419" spans="21:21" x14ac:dyDescent="0.25">
      <c r="U419" s="44"/>
    </row>
    <row r="420" spans="21:21" x14ac:dyDescent="0.25">
      <c r="U420" s="44"/>
    </row>
    <row r="421" spans="21:21" x14ac:dyDescent="0.25">
      <c r="U421" s="44"/>
    </row>
    <row r="422" spans="21:21" x14ac:dyDescent="0.25">
      <c r="U422" s="44"/>
    </row>
    <row r="423" spans="21:21" x14ac:dyDescent="0.25">
      <c r="U423" s="44"/>
    </row>
    <row r="424" spans="21:21" x14ac:dyDescent="0.25">
      <c r="U424" s="44"/>
    </row>
    <row r="425" spans="21:21" x14ac:dyDescent="0.25">
      <c r="U425" s="44"/>
    </row>
    <row r="426" spans="21:21" x14ac:dyDescent="0.25">
      <c r="U426" s="44"/>
    </row>
    <row r="427" spans="21:21" x14ac:dyDescent="0.25">
      <c r="U427" s="44"/>
    </row>
    <row r="428" spans="21:21" x14ac:dyDescent="0.25">
      <c r="U428" s="44"/>
    </row>
    <row r="429" spans="21:21" x14ac:dyDescent="0.25">
      <c r="U429" s="44"/>
    </row>
    <row r="430" spans="21:21" x14ac:dyDescent="0.25">
      <c r="U430" s="44"/>
    </row>
    <row r="431" spans="21:21" x14ac:dyDescent="0.25">
      <c r="U431" s="44"/>
    </row>
    <row r="432" spans="21:21" x14ac:dyDescent="0.25">
      <c r="U432" s="44"/>
    </row>
    <row r="433" spans="21:21" x14ac:dyDescent="0.25">
      <c r="U433" s="44"/>
    </row>
    <row r="434" spans="21:21" x14ac:dyDescent="0.25">
      <c r="U434" s="44"/>
    </row>
    <row r="435" spans="21:21" x14ac:dyDescent="0.25">
      <c r="U435" s="44"/>
    </row>
    <row r="436" spans="21:21" x14ac:dyDescent="0.25">
      <c r="U436" s="44"/>
    </row>
    <row r="437" spans="21:21" x14ac:dyDescent="0.25">
      <c r="U437" s="44"/>
    </row>
    <row r="438" spans="21:21" x14ac:dyDescent="0.25">
      <c r="U438" s="44"/>
    </row>
    <row r="439" spans="21:21" x14ac:dyDescent="0.25">
      <c r="U439" s="44"/>
    </row>
    <row r="440" spans="21:21" x14ac:dyDescent="0.25">
      <c r="U440" s="44"/>
    </row>
    <row r="441" spans="21:21" x14ac:dyDescent="0.25">
      <c r="U441" s="44"/>
    </row>
    <row r="442" spans="21:21" x14ac:dyDescent="0.25">
      <c r="U442" s="44"/>
    </row>
    <row r="443" spans="21:21" x14ac:dyDescent="0.25">
      <c r="U443" s="44"/>
    </row>
    <row r="444" spans="21:21" x14ac:dyDescent="0.25">
      <c r="U444" s="44"/>
    </row>
    <row r="445" spans="21:21" x14ac:dyDescent="0.25">
      <c r="U445" s="44"/>
    </row>
    <row r="446" spans="21:21" x14ac:dyDescent="0.25">
      <c r="U446" s="44"/>
    </row>
    <row r="447" spans="21:21" x14ac:dyDescent="0.25">
      <c r="U447" s="44"/>
    </row>
    <row r="448" spans="21:21" x14ac:dyDescent="0.25">
      <c r="U448" s="44"/>
    </row>
    <row r="449" spans="21:21" x14ac:dyDescent="0.25">
      <c r="U449" s="44"/>
    </row>
    <row r="450" spans="21:21" x14ac:dyDescent="0.25">
      <c r="U450" s="44"/>
    </row>
  </sheetData>
  <conditionalFormatting sqref="K2">
    <cfRule type="duplicateValues" dxfId="135" priority="3"/>
  </conditionalFormatting>
  <conditionalFormatting sqref="K2">
    <cfRule type="duplicateValues" dxfId="134" priority="4"/>
  </conditionalFormatting>
  <conditionalFormatting sqref="K8">
    <cfRule type="duplicateValues" dxfId="133" priority="1"/>
  </conditionalFormatting>
  <conditionalFormatting sqref="K8">
    <cfRule type="duplicateValues" dxfId="132" priority="2"/>
  </conditionalFormatting>
  <conditionalFormatting sqref="K3:K7 K9:K10">
    <cfRule type="duplicateValues" dxfId="131" priority="5"/>
  </conditionalFormatting>
  <conditionalFormatting sqref="K3:K7 K9:K10">
    <cfRule type="duplicateValues" dxfId="130" priority="6"/>
  </conditionalFormatting>
  <dataValidations count="1">
    <dataValidation type="list" allowBlank="1" showInputMessage="1" showErrorMessage="1" sqref="N47:N48 Q47 S59 L97:L104 S47:S54 N101:N102 Q101:Q102 Q19 S17:S24 P59:Q59 K39:K54 S62:S69 I27 Q63:Q68 J17:K28 I83:I93 J92:J93 K92:K96 J42:J54 J81:K91 K105:L109 P48 V81:X84 V65:X69 O65:O69 V63:X63 O63 V49:X54 O49:O54 V79:X79 O79 O73:O76 V71:X71 N81:O84 O71 M18:M24 Q81:Q84 N59 N62:N68 N17:N24 P17:P24 T71 T79 T49:T54 T63 T65:T69 T81:T84 T73:T76 V73:X76 S71:S95 K59:K78 P62:P115">
      <formula1>META</formula1>
    </dataValidation>
  </dataValidations>
  <hyperlinks>
    <hyperlink ref="AA28" r:id="rId1" display="http://inci.gov.co/blog/la-radio-es-el-medio-de-comunicacion-preferido-por-las-personas-con-discapacidad-visual _x000a_"/>
    <hyperlink ref="AA111" r:id="rId2"/>
    <hyperlink ref="AA97" r:id="rId3"/>
    <hyperlink ref="AA99" r:id="rId4"/>
    <hyperlink ref="AA101" r:id="rId5"/>
    <hyperlink ref="AA103" r:id="rId6"/>
    <hyperlink ref="AA107" r:id="rId7"/>
    <hyperlink ref="AD63" r:id="rId8"/>
    <hyperlink ref="AD65" r:id="rId9"/>
    <hyperlink ref="AD67" r:id="rId10"/>
    <hyperlink ref="AA94" r:id="rId11"/>
    <hyperlink ref="AD98" r:id="rId12"/>
    <hyperlink ref="AD100" r:id="rId13"/>
    <hyperlink ref="AD102" r:id="rId14"/>
    <hyperlink ref="AD104" r:id="rId15"/>
    <hyperlink ref="AD112" r:id="rId16"/>
    <hyperlink ref="AD115" r:id="rId17"/>
    <hyperlink ref="AG63" r:id="rId18"/>
    <hyperlink ref="AG87" r:id="rId19"/>
    <hyperlink ref="AG95" r:id="rId20"/>
    <hyperlink ref="AP112" r:id="rId21"/>
    <hyperlink ref="AP93" r:id="rId22"/>
    <hyperlink ref="AP87" r:id="rId23"/>
    <hyperlink ref="AS93" r:id="rId24"/>
    <hyperlink ref="AS87" r:id="rId25" display="http://www.inci.gov.co/transparencia/61-politicas-y-lineamientos-2020"/>
    <hyperlink ref="AS95" r:id="rId26"/>
    <hyperlink ref="AS25" r:id="rId27" display="http://www.inci.gov.co/atencion-al-ciudadano       "/>
    <hyperlink ref="AS62" r:id="rId28"/>
    <hyperlink ref="AV93" r:id="rId29"/>
    <hyperlink ref="AV4" r:id="rId30"/>
  </hyperlinks>
  <pageMargins left="0.7" right="0.7" top="0.75" bottom="0.75" header="0.3" footer="0.3"/>
  <pageSetup orientation="portrait" r:id="rId31"/>
  <legacyDrawing r:id="rId32"/>
  <tableParts count="1">
    <tablePart r:id="rId3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42"/>
  <sheetViews>
    <sheetView topLeftCell="I1" zoomScale="71" zoomScaleNormal="70" workbookViewId="0">
      <pane ySplit="1" topLeftCell="A2" activePane="bottomLeft" state="frozen"/>
      <selection pane="bottomLeft" activeCell="Y2" sqref="Y2"/>
    </sheetView>
  </sheetViews>
  <sheetFormatPr baseColWidth="10" defaultRowHeight="15" x14ac:dyDescent="0.2"/>
  <cols>
    <col min="1" max="1" width="34.28515625" style="35" hidden="1" customWidth="1"/>
    <col min="2" max="2" width="49.85546875" style="35" hidden="1" customWidth="1"/>
    <col min="3" max="3" width="40" style="35" hidden="1" customWidth="1"/>
    <col min="4" max="4" width="30.140625" style="35" hidden="1" customWidth="1"/>
    <col min="5" max="5" width="28" style="35" hidden="1" customWidth="1"/>
    <col min="6" max="7" width="31.85546875" style="35" hidden="1" customWidth="1"/>
    <col min="8" max="8" width="17.42578125" style="35" hidden="1" customWidth="1"/>
    <col min="9" max="9" width="23.7109375" style="35" customWidth="1"/>
    <col min="10" max="10" width="22.28515625" style="35" customWidth="1"/>
    <col min="11" max="11" width="39.42578125" style="35" hidden="1" customWidth="1"/>
    <col min="12" max="12" width="37.7109375" style="44" customWidth="1"/>
    <col min="13" max="13" width="20" style="44" hidden="1" customWidth="1"/>
    <col min="14" max="14" width="17.5703125" style="95" customWidth="1"/>
    <col min="15" max="15" width="41.42578125" style="44" customWidth="1"/>
    <col min="16" max="16" width="30.5703125" style="44" hidden="1" customWidth="1"/>
    <col min="17" max="17" width="23.7109375" style="44" hidden="1" customWidth="1"/>
    <col min="18" max="18" width="38.5703125" style="50" customWidth="1"/>
    <col min="19" max="19" width="26.5703125" style="44" hidden="1" customWidth="1"/>
    <col min="20" max="20" width="28.140625" style="44" customWidth="1"/>
    <col min="21" max="21" width="22.7109375" style="44" customWidth="1"/>
    <col min="22" max="22" width="35.7109375" style="75" hidden="1" customWidth="1"/>
    <col min="23" max="23" width="34.85546875" style="75" customWidth="1"/>
    <col min="24" max="25" width="32" style="75" customWidth="1"/>
    <col min="26" max="26" width="31.7109375" style="75" hidden="1" customWidth="1"/>
    <col min="27" max="28" width="25.140625" style="75" hidden="1" customWidth="1"/>
    <col min="29" max="29" width="32" style="75" hidden="1" customWidth="1"/>
    <col min="30" max="53" width="29.42578125" style="75" hidden="1" customWidth="1"/>
    <col min="54" max="57" width="29.42578125" style="35" hidden="1" customWidth="1"/>
    <col min="58" max="58" width="32.5703125" style="44" hidden="1" customWidth="1"/>
    <col min="59" max="16384" width="11.42578125" style="44"/>
  </cols>
  <sheetData>
    <row r="1" spans="1:58" s="72" customFormat="1" ht="87" customHeight="1" thickBot="1" x14ac:dyDescent="0.3">
      <c r="A1" s="102" t="s">
        <v>97</v>
      </c>
      <c r="B1" s="102" t="s">
        <v>104</v>
      </c>
      <c r="C1" s="102" t="s">
        <v>103</v>
      </c>
      <c r="D1" s="103" t="s">
        <v>99</v>
      </c>
      <c r="E1" s="103" t="s">
        <v>100</v>
      </c>
      <c r="F1" s="103" t="s">
        <v>98</v>
      </c>
      <c r="G1" s="103" t="s">
        <v>101</v>
      </c>
      <c r="H1" s="103" t="s">
        <v>111</v>
      </c>
      <c r="I1" s="103" t="s">
        <v>96</v>
      </c>
      <c r="J1" s="103" t="s">
        <v>108</v>
      </c>
      <c r="K1" s="103" t="s">
        <v>162</v>
      </c>
      <c r="L1" s="104" t="s">
        <v>102</v>
      </c>
      <c r="M1" s="104" t="s">
        <v>109</v>
      </c>
      <c r="N1" s="105" t="s">
        <v>110</v>
      </c>
      <c r="O1" s="105" t="s">
        <v>107</v>
      </c>
      <c r="P1" s="105" t="s">
        <v>258</v>
      </c>
      <c r="Q1" s="84" t="s">
        <v>263</v>
      </c>
      <c r="R1" s="104" t="s">
        <v>442</v>
      </c>
      <c r="S1" s="104" t="s">
        <v>213</v>
      </c>
      <c r="T1" s="104" t="s">
        <v>105</v>
      </c>
      <c r="U1" s="104" t="s">
        <v>106</v>
      </c>
      <c r="V1" s="71" t="s">
        <v>260</v>
      </c>
      <c r="W1" s="73" t="s">
        <v>214</v>
      </c>
      <c r="X1" s="73" t="s">
        <v>261</v>
      </c>
      <c r="Y1" s="73" t="s">
        <v>230</v>
      </c>
      <c r="Z1" s="73" t="s">
        <v>215</v>
      </c>
      <c r="AA1" s="73" t="s">
        <v>264</v>
      </c>
      <c r="AB1" s="73" t="s">
        <v>231</v>
      </c>
      <c r="AC1" s="73" t="s">
        <v>216</v>
      </c>
      <c r="AD1" s="106" t="s">
        <v>265</v>
      </c>
      <c r="AE1" s="73" t="s">
        <v>233</v>
      </c>
      <c r="AF1" s="106" t="s">
        <v>217</v>
      </c>
      <c r="AG1" s="106" t="s">
        <v>266</v>
      </c>
      <c r="AH1" s="106" t="s">
        <v>234</v>
      </c>
      <c r="AI1" s="106" t="s">
        <v>218</v>
      </c>
      <c r="AJ1" s="106" t="s">
        <v>267</v>
      </c>
      <c r="AK1" s="106" t="s">
        <v>235</v>
      </c>
      <c r="AL1" s="106" t="s">
        <v>219</v>
      </c>
      <c r="AM1" s="106" t="s">
        <v>268</v>
      </c>
      <c r="AN1" s="106" t="s">
        <v>232</v>
      </c>
      <c r="AO1" s="106" t="s">
        <v>220</v>
      </c>
      <c r="AP1" s="106" t="s">
        <v>269</v>
      </c>
      <c r="AQ1" s="106" t="s">
        <v>236</v>
      </c>
      <c r="AR1" s="106" t="s">
        <v>221</v>
      </c>
      <c r="AS1" s="106" t="s">
        <v>270</v>
      </c>
      <c r="AT1" s="106" t="s">
        <v>237</v>
      </c>
      <c r="AU1" s="106" t="s">
        <v>222</v>
      </c>
      <c r="AV1" s="106" t="s">
        <v>271</v>
      </c>
      <c r="AW1" s="106" t="s">
        <v>238</v>
      </c>
      <c r="AX1" s="106" t="s">
        <v>223</v>
      </c>
      <c r="AY1" s="106" t="s">
        <v>272</v>
      </c>
      <c r="AZ1" s="106" t="s">
        <v>239</v>
      </c>
      <c r="BA1" s="106" t="s">
        <v>224</v>
      </c>
      <c r="BB1" s="106" t="s">
        <v>273</v>
      </c>
      <c r="BC1" s="106" t="s">
        <v>240</v>
      </c>
      <c r="BD1" s="106" t="s">
        <v>225</v>
      </c>
      <c r="BE1" s="106" t="s">
        <v>274</v>
      </c>
      <c r="BF1" s="106" t="s">
        <v>241</v>
      </c>
    </row>
    <row r="2" spans="1:58" ht="204" customHeight="1" x14ac:dyDescent="0.2">
      <c r="A2" s="120" t="s">
        <v>139</v>
      </c>
      <c r="B2" s="121" t="s">
        <v>145</v>
      </c>
      <c r="C2" s="122" t="s">
        <v>141</v>
      </c>
      <c r="D2" s="123" t="s">
        <v>134</v>
      </c>
      <c r="E2" s="124" t="s">
        <v>133</v>
      </c>
      <c r="F2" s="125" t="s">
        <v>130</v>
      </c>
      <c r="G2" s="126" t="s">
        <v>122</v>
      </c>
      <c r="H2" s="127" t="s">
        <v>0</v>
      </c>
      <c r="I2" s="128" t="s">
        <v>112</v>
      </c>
      <c r="J2" s="129" t="s">
        <v>2</v>
      </c>
      <c r="K2" s="129"/>
      <c r="L2" s="130" t="s">
        <v>1</v>
      </c>
      <c r="M2" s="131" t="s">
        <v>179</v>
      </c>
      <c r="N2" s="132">
        <v>2</v>
      </c>
      <c r="O2" s="133" t="s">
        <v>208</v>
      </c>
      <c r="P2" s="134">
        <v>0.05</v>
      </c>
      <c r="Q2" s="367">
        <f>+Tabla13[[#This Row],[ACUMULADO AVANCE ACTIVIDAD]]/Tabla13[[#This Row],[Meta 2020]]</f>
        <v>1.5</v>
      </c>
      <c r="R2" s="133" t="s">
        <v>259</v>
      </c>
      <c r="S2" s="136">
        <v>587945129</v>
      </c>
      <c r="T2" s="137" t="s">
        <v>55</v>
      </c>
      <c r="U2" s="137" t="s">
        <v>147</v>
      </c>
      <c r="V2" s="13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3</v>
      </c>
      <c r="W2" s="131" t="s">
        <v>449</v>
      </c>
      <c r="X2" s="131">
        <v>1</v>
      </c>
      <c r="Y2" s="131" t="s">
        <v>448</v>
      </c>
      <c r="Z2" s="139"/>
      <c r="AA2" s="131">
        <v>0</v>
      </c>
      <c r="AB2" s="131"/>
      <c r="AC2" s="131">
        <v>0</v>
      </c>
      <c r="AD2" s="131"/>
      <c r="AE2" s="131"/>
      <c r="AF2" s="131">
        <v>0</v>
      </c>
      <c r="AG2" s="131"/>
      <c r="AH2" s="131"/>
      <c r="AI2" s="131"/>
      <c r="AJ2" s="131"/>
      <c r="AK2" s="131"/>
      <c r="AL2" s="131" t="s">
        <v>262</v>
      </c>
      <c r="AM2" s="131">
        <v>1</v>
      </c>
      <c r="AN2" s="131"/>
      <c r="AO2" s="131"/>
      <c r="AP2" s="131"/>
      <c r="AQ2" s="131"/>
      <c r="AR2" s="131"/>
      <c r="AS2" s="131"/>
      <c r="AT2" s="131"/>
      <c r="AU2" s="131"/>
      <c r="AV2" s="131"/>
      <c r="AW2" s="131"/>
      <c r="AX2" s="131"/>
      <c r="AY2" s="131"/>
      <c r="AZ2" s="131"/>
      <c r="BA2" s="131"/>
      <c r="BB2" s="131"/>
      <c r="BC2" s="131"/>
      <c r="BD2" s="131" t="s">
        <v>446</v>
      </c>
      <c r="BE2" s="131">
        <v>1</v>
      </c>
      <c r="BF2" s="421" t="s">
        <v>447</v>
      </c>
    </row>
    <row r="3" spans="1:58" ht="204" customHeight="1" x14ac:dyDescent="0.2">
      <c r="A3" s="141" t="s">
        <v>139</v>
      </c>
      <c r="B3" s="27" t="s">
        <v>145</v>
      </c>
      <c r="C3" s="39" t="s">
        <v>141</v>
      </c>
      <c r="D3" s="31" t="s">
        <v>134</v>
      </c>
      <c r="E3" s="32" t="s">
        <v>133</v>
      </c>
      <c r="F3" s="37" t="s">
        <v>130</v>
      </c>
      <c r="G3" s="45" t="s">
        <v>122</v>
      </c>
      <c r="H3" s="11" t="s">
        <v>0</v>
      </c>
      <c r="I3" s="26" t="s">
        <v>112</v>
      </c>
      <c r="J3" s="21" t="s">
        <v>2</v>
      </c>
      <c r="K3" s="21"/>
      <c r="L3" s="1" t="s">
        <v>1</v>
      </c>
      <c r="M3" s="43" t="s">
        <v>179</v>
      </c>
      <c r="N3" s="55">
        <v>2</v>
      </c>
      <c r="O3" s="8" t="s">
        <v>207</v>
      </c>
      <c r="P3" s="51">
        <v>0.05</v>
      </c>
      <c r="Q3" s="85">
        <f>+Tabla13[[#This Row],[ACUMULADO AVANCE ACTIVIDAD]]/Tabla13[[#This Row],[Meta 2020]]</f>
        <v>0</v>
      </c>
      <c r="R3" s="8" t="s">
        <v>277</v>
      </c>
      <c r="S3" s="46"/>
      <c r="T3" s="5" t="s">
        <v>55</v>
      </c>
      <c r="U3" s="5" t="s">
        <v>147</v>
      </c>
      <c r="V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 s="43"/>
      <c r="X3" s="43"/>
      <c r="Y3" s="43"/>
      <c r="Z3" s="77"/>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142"/>
    </row>
    <row r="4" spans="1:58" ht="180" x14ac:dyDescent="0.2">
      <c r="A4" s="141" t="s">
        <v>139</v>
      </c>
      <c r="B4" s="27" t="s">
        <v>145</v>
      </c>
      <c r="C4" s="39" t="s">
        <v>141</v>
      </c>
      <c r="D4" s="31" t="s">
        <v>134</v>
      </c>
      <c r="E4" s="32" t="s">
        <v>133</v>
      </c>
      <c r="F4" s="37" t="s">
        <v>130</v>
      </c>
      <c r="G4" s="45" t="s">
        <v>122</v>
      </c>
      <c r="H4" s="11" t="s">
        <v>0</v>
      </c>
      <c r="I4" s="26" t="s">
        <v>112</v>
      </c>
      <c r="J4" s="21" t="s">
        <v>2</v>
      </c>
      <c r="K4" s="21"/>
      <c r="L4" s="1" t="s">
        <v>1</v>
      </c>
      <c r="M4" s="43" t="s">
        <v>179</v>
      </c>
      <c r="N4" s="55">
        <v>5</v>
      </c>
      <c r="O4" s="8" t="s">
        <v>278</v>
      </c>
      <c r="P4" s="51">
        <v>0.05</v>
      </c>
      <c r="Q4" s="85">
        <f>+Tabla13[[#This Row],[ACUMULADO AVANCE ACTIVIDAD]]/Tabla13[[#This Row],[Meta 2020]]</f>
        <v>0</v>
      </c>
      <c r="R4" s="27" t="s">
        <v>279</v>
      </c>
      <c r="S4" s="46"/>
      <c r="T4" s="5" t="s">
        <v>55</v>
      </c>
      <c r="U4" s="5" t="s">
        <v>149</v>
      </c>
      <c r="V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 s="43">
        <v>0</v>
      </c>
      <c r="X4" s="43"/>
      <c r="Y4" s="43"/>
      <c r="Z4" s="77"/>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142"/>
    </row>
    <row r="5" spans="1:58" ht="180" x14ac:dyDescent="0.2">
      <c r="A5" s="141" t="s">
        <v>139</v>
      </c>
      <c r="B5" s="27" t="s">
        <v>145</v>
      </c>
      <c r="C5" s="39" t="s">
        <v>141</v>
      </c>
      <c r="D5" s="31" t="s">
        <v>134</v>
      </c>
      <c r="E5" s="32" t="s">
        <v>133</v>
      </c>
      <c r="F5" s="37" t="s">
        <v>130</v>
      </c>
      <c r="G5" s="45" t="s">
        <v>122</v>
      </c>
      <c r="H5" s="11" t="s">
        <v>0</v>
      </c>
      <c r="I5" s="26" t="s">
        <v>112</v>
      </c>
      <c r="J5" s="21" t="s">
        <v>2</v>
      </c>
      <c r="K5" s="21"/>
      <c r="L5" s="16" t="s">
        <v>1</v>
      </c>
      <c r="M5" s="43" t="s">
        <v>179</v>
      </c>
      <c r="N5" s="55">
        <v>5</v>
      </c>
      <c r="O5" s="8" t="s">
        <v>280</v>
      </c>
      <c r="P5" s="51">
        <v>0.05</v>
      </c>
      <c r="Q5" s="85">
        <f>+Tabla13[[#This Row],[ACUMULADO AVANCE ACTIVIDAD]]/Tabla13[[#This Row],[Meta 2020]]</f>
        <v>0</v>
      </c>
      <c r="R5" s="27" t="s">
        <v>281</v>
      </c>
      <c r="S5" s="46"/>
      <c r="T5" s="5" t="s">
        <v>55</v>
      </c>
      <c r="U5" s="5" t="s">
        <v>149</v>
      </c>
      <c r="V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 s="43"/>
      <c r="X5" s="43"/>
      <c r="Y5" s="43"/>
      <c r="Z5" s="77"/>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142"/>
    </row>
    <row r="6" spans="1:58" ht="180" x14ac:dyDescent="0.2">
      <c r="A6" s="141" t="s">
        <v>139</v>
      </c>
      <c r="B6" s="27" t="s">
        <v>145</v>
      </c>
      <c r="C6" s="39" t="s">
        <v>141</v>
      </c>
      <c r="D6" s="31" t="s">
        <v>134</v>
      </c>
      <c r="E6" s="32" t="s">
        <v>133</v>
      </c>
      <c r="F6" s="37" t="s">
        <v>130</v>
      </c>
      <c r="G6" s="45" t="s">
        <v>122</v>
      </c>
      <c r="H6" s="11" t="s">
        <v>0</v>
      </c>
      <c r="I6" s="26" t="s">
        <v>112</v>
      </c>
      <c r="J6" s="21" t="s">
        <v>2</v>
      </c>
      <c r="K6" s="21"/>
      <c r="L6" s="16" t="s">
        <v>1</v>
      </c>
      <c r="M6" s="43" t="s">
        <v>179</v>
      </c>
      <c r="N6" s="55">
        <v>1</v>
      </c>
      <c r="O6" s="8" t="s">
        <v>275</v>
      </c>
      <c r="P6" s="51">
        <v>0.05</v>
      </c>
      <c r="Q6" s="85">
        <f>+Tabla13[[#This Row],[ACUMULADO AVANCE ACTIVIDAD]]/Tabla13[[#This Row],[Meta 2020]]</f>
        <v>0</v>
      </c>
      <c r="R6" s="27" t="s">
        <v>285</v>
      </c>
      <c r="S6" s="46"/>
      <c r="T6" s="5" t="s">
        <v>200</v>
      </c>
      <c r="U6" s="5" t="s">
        <v>149</v>
      </c>
      <c r="V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 s="43">
        <v>0</v>
      </c>
      <c r="X6" s="43"/>
      <c r="Y6" s="43"/>
      <c r="Z6" s="77"/>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142"/>
    </row>
    <row r="7" spans="1:58" ht="180" x14ac:dyDescent="0.2">
      <c r="A7" s="141" t="s">
        <v>139</v>
      </c>
      <c r="B7" s="27" t="s">
        <v>145</v>
      </c>
      <c r="C7" s="39" t="s">
        <v>141</v>
      </c>
      <c r="D7" s="31" t="s">
        <v>134</v>
      </c>
      <c r="E7" s="32" t="s">
        <v>133</v>
      </c>
      <c r="F7" s="37" t="s">
        <v>130</v>
      </c>
      <c r="G7" s="45" t="s">
        <v>122</v>
      </c>
      <c r="H7" s="11" t="s">
        <v>0</v>
      </c>
      <c r="I7" s="26" t="s">
        <v>112</v>
      </c>
      <c r="J7" s="21" t="s">
        <v>2</v>
      </c>
      <c r="K7" s="21"/>
      <c r="L7" s="16" t="s">
        <v>1</v>
      </c>
      <c r="M7" s="43" t="s">
        <v>179</v>
      </c>
      <c r="N7" s="55">
        <v>1</v>
      </c>
      <c r="O7" s="8" t="s">
        <v>276</v>
      </c>
      <c r="P7" s="51">
        <v>0.05</v>
      </c>
      <c r="Q7" s="85">
        <f>+Tabla13[[#This Row],[ACUMULADO AVANCE ACTIVIDAD]]/Tabla13[[#This Row],[Meta 2020]]</f>
        <v>0</v>
      </c>
      <c r="R7" s="27" t="s">
        <v>286</v>
      </c>
      <c r="S7" s="46"/>
      <c r="T7" s="3" t="s">
        <v>361</v>
      </c>
      <c r="U7" s="5" t="s">
        <v>201</v>
      </c>
      <c r="V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 s="43"/>
      <c r="X7" s="43"/>
      <c r="Y7" s="43"/>
      <c r="Z7" s="77"/>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142"/>
    </row>
    <row r="8" spans="1:58" ht="180" x14ac:dyDescent="0.2">
      <c r="A8" s="141" t="s">
        <v>139</v>
      </c>
      <c r="B8" s="27" t="s">
        <v>145</v>
      </c>
      <c r="C8" s="39" t="s">
        <v>141</v>
      </c>
      <c r="D8" s="31" t="s">
        <v>134</v>
      </c>
      <c r="E8" s="32" t="s">
        <v>133</v>
      </c>
      <c r="F8" s="37" t="s">
        <v>130</v>
      </c>
      <c r="G8" s="45" t="s">
        <v>122</v>
      </c>
      <c r="H8" s="11" t="s">
        <v>0</v>
      </c>
      <c r="I8" s="26" t="s">
        <v>112</v>
      </c>
      <c r="J8" s="21" t="s">
        <v>2</v>
      </c>
      <c r="K8" s="21"/>
      <c r="L8" s="1" t="s">
        <v>1</v>
      </c>
      <c r="M8" s="43" t="s">
        <v>179</v>
      </c>
      <c r="N8" s="55">
        <v>2</v>
      </c>
      <c r="O8" s="8" t="s">
        <v>199</v>
      </c>
      <c r="P8" s="51">
        <v>0.1</v>
      </c>
      <c r="Q8" s="85">
        <f>+Tabla13[[#This Row],[ACUMULADO AVANCE ACTIVIDAD]]/Tabla13[[#This Row],[Meta 2020]]</f>
        <v>0</v>
      </c>
      <c r="R8" s="27" t="s">
        <v>337</v>
      </c>
      <c r="S8" s="46"/>
      <c r="T8" s="3" t="s">
        <v>361</v>
      </c>
      <c r="U8" s="5" t="s">
        <v>147</v>
      </c>
      <c r="V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 s="43"/>
      <c r="X8" s="43"/>
      <c r="Y8" s="43"/>
      <c r="Z8" s="77"/>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142"/>
    </row>
    <row r="9" spans="1:58" ht="180" x14ac:dyDescent="0.2">
      <c r="A9" s="141" t="s">
        <v>139</v>
      </c>
      <c r="B9" s="27" t="s">
        <v>145</v>
      </c>
      <c r="C9" s="39" t="s">
        <v>141</v>
      </c>
      <c r="D9" s="31" t="s">
        <v>134</v>
      </c>
      <c r="E9" s="32" t="s">
        <v>133</v>
      </c>
      <c r="F9" s="37" t="s">
        <v>130</v>
      </c>
      <c r="G9" s="45" t="s">
        <v>122</v>
      </c>
      <c r="H9" s="11" t="s">
        <v>0</v>
      </c>
      <c r="I9" s="26" t="s">
        <v>112</v>
      </c>
      <c r="J9" s="21" t="s">
        <v>2</v>
      </c>
      <c r="K9" s="21"/>
      <c r="L9" s="1" t="s">
        <v>1</v>
      </c>
      <c r="M9" s="43" t="s">
        <v>179</v>
      </c>
      <c r="N9" s="55">
        <v>6</v>
      </c>
      <c r="O9" s="8" t="s">
        <v>288</v>
      </c>
      <c r="P9" s="51">
        <v>0.05</v>
      </c>
      <c r="Q9" s="85">
        <f>+Tabla13[[#This Row],[ACUMULADO AVANCE ACTIVIDAD]]/Tabla13[[#This Row],[Meta 2020]]</f>
        <v>0</v>
      </c>
      <c r="R9" s="27" t="s">
        <v>289</v>
      </c>
      <c r="S9" s="46"/>
      <c r="T9" s="5" t="s">
        <v>55</v>
      </c>
      <c r="U9" s="5" t="s">
        <v>203</v>
      </c>
      <c r="V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 s="43"/>
      <c r="X9" s="43"/>
      <c r="Y9" s="43"/>
      <c r="Z9" s="77"/>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142"/>
    </row>
    <row r="10" spans="1:58" ht="180" x14ac:dyDescent="0.2">
      <c r="A10" s="141" t="s">
        <v>139</v>
      </c>
      <c r="B10" s="27" t="s">
        <v>145</v>
      </c>
      <c r="C10" s="39" t="s">
        <v>141</v>
      </c>
      <c r="D10" s="31" t="s">
        <v>134</v>
      </c>
      <c r="E10" s="32" t="s">
        <v>133</v>
      </c>
      <c r="F10" s="37" t="s">
        <v>130</v>
      </c>
      <c r="G10" s="45" t="s">
        <v>122</v>
      </c>
      <c r="H10" s="11" t="s">
        <v>0</v>
      </c>
      <c r="I10" s="26" t="s">
        <v>112</v>
      </c>
      <c r="J10" s="21" t="s">
        <v>2</v>
      </c>
      <c r="K10" s="21"/>
      <c r="L10" s="16" t="s">
        <v>1</v>
      </c>
      <c r="M10" s="43" t="s">
        <v>179</v>
      </c>
      <c r="N10" s="55">
        <v>6</v>
      </c>
      <c r="O10" s="8" t="s">
        <v>290</v>
      </c>
      <c r="P10" s="51">
        <v>0.05</v>
      </c>
      <c r="Q10" s="85">
        <f>+Tabla13[[#This Row],[ACUMULADO AVANCE ACTIVIDAD]]/Tabla13[[#This Row],[Meta 2020]]</f>
        <v>0</v>
      </c>
      <c r="R10" s="27" t="s">
        <v>287</v>
      </c>
      <c r="S10" s="46"/>
      <c r="T10" s="5" t="s">
        <v>203</v>
      </c>
      <c r="U10" s="5" t="s">
        <v>147</v>
      </c>
      <c r="V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 s="43"/>
      <c r="X10" s="43"/>
      <c r="Y10" s="43"/>
      <c r="Z10" s="77"/>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142"/>
    </row>
    <row r="11" spans="1:58" ht="180" x14ac:dyDescent="0.2">
      <c r="A11" s="141" t="s">
        <v>139</v>
      </c>
      <c r="B11" s="27" t="s">
        <v>145</v>
      </c>
      <c r="C11" s="39" t="s">
        <v>141</v>
      </c>
      <c r="D11" s="31" t="s">
        <v>134</v>
      </c>
      <c r="E11" s="32" t="s">
        <v>133</v>
      </c>
      <c r="F11" s="37" t="s">
        <v>130</v>
      </c>
      <c r="G11" s="45" t="s">
        <v>122</v>
      </c>
      <c r="H11" s="11" t="s">
        <v>0</v>
      </c>
      <c r="I11" s="26" t="s">
        <v>112</v>
      </c>
      <c r="J11" s="21" t="s">
        <v>2</v>
      </c>
      <c r="K11" s="21"/>
      <c r="L11" s="1" t="s">
        <v>1</v>
      </c>
      <c r="M11" s="43" t="s">
        <v>179</v>
      </c>
      <c r="N11" s="55">
        <v>20</v>
      </c>
      <c r="O11" s="8" t="s">
        <v>338</v>
      </c>
      <c r="P11" s="51">
        <v>0.1</v>
      </c>
      <c r="Q11" s="85">
        <f>+Tabla13[[#This Row],[ACUMULADO AVANCE ACTIVIDAD]]/Tabla13[[#This Row],[Meta 2020]]</f>
        <v>0</v>
      </c>
      <c r="R11" s="31" t="s">
        <v>292</v>
      </c>
      <c r="S11" s="46"/>
      <c r="T11" s="5" t="s">
        <v>55</v>
      </c>
      <c r="U11" s="5" t="s">
        <v>147</v>
      </c>
      <c r="V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 s="43"/>
      <c r="X11" s="43"/>
      <c r="Y11" s="43"/>
      <c r="Z11" s="77"/>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2"/>
    </row>
    <row r="12" spans="1:58" ht="180" x14ac:dyDescent="0.2">
      <c r="A12" s="141" t="s">
        <v>139</v>
      </c>
      <c r="B12" s="27" t="s">
        <v>145</v>
      </c>
      <c r="C12" s="39" t="s">
        <v>141</v>
      </c>
      <c r="D12" s="31" t="s">
        <v>134</v>
      </c>
      <c r="E12" s="32" t="s">
        <v>133</v>
      </c>
      <c r="F12" s="37" t="s">
        <v>130</v>
      </c>
      <c r="G12" s="45" t="s">
        <v>122</v>
      </c>
      <c r="H12" s="11" t="s">
        <v>0</v>
      </c>
      <c r="I12" s="26" t="s">
        <v>112</v>
      </c>
      <c r="J12" s="21" t="s">
        <v>2</v>
      </c>
      <c r="K12" s="21"/>
      <c r="L12" s="1" t="s">
        <v>1</v>
      </c>
      <c r="M12" s="43" t="s">
        <v>179</v>
      </c>
      <c r="N12" s="55">
        <v>20</v>
      </c>
      <c r="O12" s="8" t="s">
        <v>339</v>
      </c>
      <c r="P12" s="51">
        <v>0.1</v>
      </c>
      <c r="Q12" s="85">
        <f>+Tabla13[[#This Row],[ACUMULADO AVANCE ACTIVIDAD]]/Tabla13[[#This Row],[Meta 2020]]</f>
        <v>0</v>
      </c>
      <c r="R12" s="27" t="s">
        <v>291</v>
      </c>
      <c r="S12" s="46"/>
      <c r="T12" s="3" t="s">
        <v>72</v>
      </c>
      <c r="U12" s="5" t="s">
        <v>147</v>
      </c>
      <c r="V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2" s="43"/>
      <c r="X12" s="43"/>
      <c r="Y12" s="43"/>
      <c r="Z12" s="77"/>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42"/>
    </row>
    <row r="13" spans="1:58" ht="180" x14ac:dyDescent="0.2">
      <c r="A13" s="141" t="s">
        <v>139</v>
      </c>
      <c r="B13" s="27" t="s">
        <v>145</v>
      </c>
      <c r="C13" s="39" t="s">
        <v>141</v>
      </c>
      <c r="D13" s="31" t="s">
        <v>134</v>
      </c>
      <c r="E13" s="32" t="s">
        <v>133</v>
      </c>
      <c r="F13" s="37" t="s">
        <v>130</v>
      </c>
      <c r="G13" s="45" t="s">
        <v>122</v>
      </c>
      <c r="H13" s="11" t="s">
        <v>0</v>
      </c>
      <c r="I13" s="26" t="s">
        <v>112</v>
      </c>
      <c r="J13" s="21" t="s">
        <v>2</v>
      </c>
      <c r="K13" s="21"/>
      <c r="L13" s="1" t="s">
        <v>1</v>
      </c>
      <c r="M13" s="43" t="s">
        <v>179</v>
      </c>
      <c r="N13" s="51">
        <v>1</v>
      </c>
      <c r="O13" s="422" t="s">
        <v>340</v>
      </c>
      <c r="P13" s="51">
        <v>0.15</v>
      </c>
      <c r="Q13" s="85">
        <f>+Tabla13[[#This Row],[ACUMULADO AVANCE ACTIVIDAD]]/Tabla13[[#This Row],[Meta 2020]]</f>
        <v>0</v>
      </c>
      <c r="R13" s="27" t="s">
        <v>293</v>
      </c>
      <c r="S13" s="46"/>
      <c r="T13" s="3" t="s">
        <v>362</v>
      </c>
      <c r="U13" s="5" t="s">
        <v>147</v>
      </c>
      <c r="V1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3" s="43"/>
      <c r="X13" s="43"/>
      <c r="Y13" s="43"/>
      <c r="Z13" s="77"/>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142"/>
    </row>
    <row r="14" spans="1:58" ht="180.75" thickBot="1" x14ac:dyDescent="0.25">
      <c r="A14" s="143" t="s">
        <v>139</v>
      </c>
      <c r="B14" s="144" t="s">
        <v>145</v>
      </c>
      <c r="C14" s="145" t="s">
        <v>141</v>
      </c>
      <c r="D14" s="146" t="s">
        <v>134</v>
      </c>
      <c r="E14" s="147" t="s">
        <v>133</v>
      </c>
      <c r="F14" s="148" t="s">
        <v>130</v>
      </c>
      <c r="G14" s="149" t="s">
        <v>122</v>
      </c>
      <c r="H14" s="150" t="s">
        <v>0</v>
      </c>
      <c r="I14" s="151" t="s">
        <v>112</v>
      </c>
      <c r="J14" s="152" t="s">
        <v>2</v>
      </c>
      <c r="K14" s="152"/>
      <c r="L14" s="153" t="s">
        <v>1</v>
      </c>
      <c r="M14" s="154">
        <v>96</v>
      </c>
      <c r="N14" s="155">
        <v>20</v>
      </c>
      <c r="O14" s="156" t="s">
        <v>341</v>
      </c>
      <c r="P14" s="419">
        <v>0.15</v>
      </c>
      <c r="Q14" s="158">
        <f>+Tabla13[[#This Row],[ACUMULADO AVANCE ACTIVIDAD]]/Tabla13[[#This Row],[Meta 2020]]</f>
        <v>0.01</v>
      </c>
      <c r="R14" s="144" t="s">
        <v>294</v>
      </c>
      <c r="S14" s="159"/>
      <c r="T14" s="264" t="s">
        <v>201</v>
      </c>
      <c r="U14" s="160" t="s">
        <v>147</v>
      </c>
      <c r="V14" s="420">
        <v>0.2</v>
      </c>
      <c r="W14" s="162"/>
      <c r="X14" s="162"/>
      <c r="Y14" s="162"/>
      <c r="Z14" s="163"/>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4"/>
    </row>
    <row r="15" spans="1:58" ht="180" x14ac:dyDescent="0.2">
      <c r="A15" s="120" t="s">
        <v>139</v>
      </c>
      <c r="B15" s="121" t="s">
        <v>145</v>
      </c>
      <c r="C15" s="122" t="s">
        <v>141</v>
      </c>
      <c r="D15" s="123" t="s">
        <v>134</v>
      </c>
      <c r="E15" s="124" t="s">
        <v>133</v>
      </c>
      <c r="F15" s="125" t="s">
        <v>130</v>
      </c>
      <c r="G15" s="126" t="s">
        <v>122</v>
      </c>
      <c r="H15" s="127" t="s">
        <v>0</v>
      </c>
      <c r="I15" s="128" t="s">
        <v>112</v>
      </c>
      <c r="J15" s="165" t="s">
        <v>4</v>
      </c>
      <c r="K15" s="165"/>
      <c r="L15" s="166" t="s">
        <v>3</v>
      </c>
      <c r="M15" s="131" t="s">
        <v>179</v>
      </c>
      <c r="N15" s="167">
        <v>1</v>
      </c>
      <c r="O15" s="133" t="s">
        <v>176</v>
      </c>
      <c r="P15" s="134">
        <v>0.15</v>
      </c>
      <c r="Q15" s="135">
        <f>+Tabla13[[#This Row],[ACUMULADO AVANCE ACTIVIDAD]]/Tabla13[[#This Row],[Meta 2020]]</f>
        <v>0</v>
      </c>
      <c r="R15" s="121" t="s">
        <v>282</v>
      </c>
      <c r="S15" s="168"/>
      <c r="T15" s="137" t="s">
        <v>55</v>
      </c>
      <c r="U15" s="137" t="s">
        <v>201</v>
      </c>
      <c r="V1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5" s="131"/>
      <c r="X15" s="131"/>
      <c r="Y15" s="131"/>
      <c r="Z15" s="139"/>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40"/>
    </row>
    <row r="16" spans="1:58" ht="180" x14ac:dyDescent="0.2">
      <c r="A16" s="141" t="s">
        <v>139</v>
      </c>
      <c r="B16" s="27" t="s">
        <v>145</v>
      </c>
      <c r="C16" s="39" t="s">
        <v>141</v>
      </c>
      <c r="D16" s="31" t="s">
        <v>134</v>
      </c>
      <c r="E16" s="32" t="s">
        <v>133</v>
      </c>
      <c r="F16" s="37" t="s">
        <v>130</v>
      </c>
      <c r="G16" s="45" t="s">
        <v>122</v>
      </c>
      <c r="H16" s="11" t="s">
        <v>0</v>
      </c>
      <c r="I16" s="26" t="s">
        <v>112</v>
      </c>
      <c r="J16" s="19" t="s">
        <v>4</v>
      </c>
      <c r="K16" s="19"/>
      <c r="L16" s="56" t="s">
        <v>3</v>
      </c>
      <c r="M16" s="43" t="s">
        <v>179</v>
      </c>
      <c r="N16" s="87">
        <v>1</v>
      </c>
      <c r="O16" s="8" t="s">
        <v>202</v>
      </c>
      <c r="P16" s="51">
        <v>0.15</v>
      </c>
      <c r="Q16" s="85">
        <f>+Tabla13[[#This Row],[ACUMULADO AVANCE ACTIVIDAD]]/Tabla13[[#This Row],[Meta 2020]]</f>
        <v>0</v>
      </c>
      <c r="R16" s="86" t="s">
        <v>283</v>
      </c>
      <c r="S16" s="46"/>
      <c r="T16" s="5" t="s">
        <v>72</v>
      </c>
      <c r="U16" s="5" t="s">
        <v>149</v>
      </c>
      <c r="V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6" s="43"/>
      <c r="X16" s="43"/>
      <c r="Y16" s="43"/>
      <c r="Z16" s="77"/>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142"/>
    </row>
    <row r="17" spans="1:58" ht="180" x14ac:dyDescent="0.2">
      <c r="A17" s="141" t="s">
        <v>139</v>
      </c>
      <c r="B17" s="27" t="s">
        <v>145</v>
      </c>
      <c r="C17" s="39" t="s">
        <v>141</v>
      </c>
      <c r="D17" s="31" t="s">
        <v>134</v>
      </c>
      <c r="E17" s="32" t="s">
        <v>133</v>
      </c>
      <c r="F17" s="37" t="s">
        <v>130</v>
      </c>
      <c r="G17" s="45" t="s">
        <v>122</v>
      </c>
      <c r="H17" s="11" t="s">
        <v>0</v>
      </c>
      <c r="I17" s="26" t="s">
        <v>112</v>
      </c>
      <c r="J17" s="19" t="s">
        <v>4</v>
      </c>
      <c r="K17" s="19"/>
      <c r="L17" s="56" t="s">
        <v>3</v>
      </c>
      <c r="M17" s="43" t="s">
        <v>179</v>
      </c>
      <c r="N17" s="87">
        <v>1</v>
      </c>
      <c r="O17" s="8" t="s">
        <v>342</v>
      </c>
      <c r="P17" s="51">
        <v>0.05</v>
      </c>
      <c r="Q17" s="85">
        <f>+Tabla13[[#This Row],[ACUMULADO AVANCE ACTIVIDAD]]/Tabla13[[#This Row],[Meta 2020]]</f>
        <v>0</v>
      </c>
      <c r="R17" s="27" t="s">
        <v>343</v>
      </c>
      <c r="S17" s="46"/>
      <c r="T17" s="5" t="s">
        <v>55</v>
      </c>
      <c r="U17" s="5" t="s">
        <v>147</v>
      </c>
      <c r="V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7" s="43"/>
      <c r="X17" s="43"/>
      <c r="Y17" s="43"/>
      <c r="Z17" s="77"/>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42"/>
    </row>
    <row r="18" spans="1:58" ht="180" x14ac:dyDescent="0.2">
      <c r="A18" s="141" t="s">
        <v>139</v>
      </c>
      <c r="B18" s="27" t="s">
        <v>145</v>
      </c>
      <c r="C18" s="39" t="s">
        <v>141</v>
      </c>
      <c r="D18" s="31" t="s">
        <v>134</v>
      </c>
      <c r="E18" s="32" t="s">
        <v>133</v>
      </c>
      <c r="F18" s="37" t="s">
        <v>130</v>
      </c>
      <c r="G18" s="45" t="s">
        <v>122</v>
      </c>
      <c r="H18" s="11" t="s">
        <v>0</v>
      </c>
      <c r="I18" s="26" t="s">
        <v>112</v>
      </c>
      <c r="J18" s="19" t="s">
        <v>4</v>
      </c>
      <c r="K18" s="19"/>
      <c r="L18" s="56" t="s">
        <v>3</v>
      </c>
      <c r="M18" s="43" t="s">
        <v>179</v>
      </c>
      <c r="N18" s="87">
        <v>1</v>
      </c>
      <c r="O18" s="8" t="s">
        <v>5</v>
      </c>
      <c r="P18" s="51">
        <v>0.15</v>
      </c>
      <c r="Q18" s="85">
        <f>+Tabla13[[#This Row],[ACUMULADO AVANCE ACTIVIDAD]]/Tabla13[[#This Row],[Meta 2020]]</f>
        <v>0</v>
      </c>
      <c r="R18" s="27" t="s">
        <v>284</v>
      </c>
      <c r="S18" s="46"/>
      <c r="T18" s="5" t="s">
        <v>55</v>
      </c>
      <c r="U18" s="5" t="s">
        <v>203</v>
      </c>
      <c r="V1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8" s="43"/>
      <c r="X18" s="43"/>
      <c r="Y18" s="43"/>
      <c r="Z18" s="77"/>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142"/>
    </row>
    <row r="19" spans="1:58" ht="180" x14ac:dyDescent="0.2">
      <c r="A19" s="141" t="s">
        <v>139</v>
      </c>
      <c r="B19" s="27" t="s">
        <v>145</v>
      </c>
      <c r="C19" s="39" t="s">
        <v>141</v>
      </c>
      <c r="D19" s="31" t="s">
        <v>134</v>
      </c>
      <c r="E19" s="32" t="s">
        <v>133</v>
      </c>
      <c r="F19" s="37" t="s">
        <v>130</v>
      </c>
      <c r="G19" s="45" t="s">
        <v>122</v>
      </c>
      <c r="H19" s="11" t="s">
        <v>0</v>
      </c>
      <c r="I19" s="26" t="s">
        <v>112</v>
      </c>
      <c r="J19" s="19" t="s">
        <v>4</v>
      </c>
      <c r="K19" s="19"/>
      <c r="L19" s="56" t="s">
        <v>3</v>
      </c>
      <c r="M19" s="97">
        <v>200</v>
      </c>
      <c r="N19" s="87">
        <v>50</v>
      </c>
      <c r="O19" s="8" t="s">
        <v>301</v>
      </c>
      <c r="P19" s="51">
        <v>0.25</v>
      </c>
      <c r="Q19" s="85">
        <f>+Tabla13[[#This Row],[ACUMULADO AVANCE ACTIVIDAD]]/Tabla13[[#This Row],[Meta 2020]]</f>
        <v>0</v>
      </c>
      <c r="R19" s="27" t="s">
        <v>299</v>
      </c>
      <c r="S19" s="46"/>
      <c r="T19" s="5" t="s">
        <v>55</v>
      </c>
      <c r="U19" s="5" t="s">
        <v>147</v>
      </c>
      <c r="V19"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9" s="43"/>
      <c r="X19" s="43"/>
      <c r="Y19" s="43"/>
      <c r="Z19" s="77"/>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142"/>
    </row>
    <row r="20" spans="1:58" ht="180.75" thickBot="1" x14ac:dyDescent="0.25">
      <c r="A20" s="143" t="s">
        <v>139</v>
      </c>
      <c r="B20" s="144" t="s">
        <v>145</v>
      </c>
      <c r="C20" s="145" t="s">
        <v>141</v>
      </c>
      <c r="D20" s="146" t="s">
        <v>134</v>
      </c>
      <c r="E20" s="147" t="s">
        <v>133</v>
      </c>
      <c r="F20" s="148" t="s">
        <v>130</v>
      </c>
      <c r="G20" s="149" t="s">
        <v>122</v>
      </c>
      <c r="H20" s="150" t="s">
        <v>0</v>
      </c>
      <c r="I20" s="151" t="s">
        <v>112</v>
      </c>
      <c r="J20" s="170" t="s">
        <v>4</v>
      </c>
      <c r="K20" s="170"/>
      <c r="L20" s="171" t="s">
        <v>3</v>
      </c>
      <c r="M20" s="154">
        <v>200</v>
      </c>
      <c r="N20" s="155">
        <v>50</v>
      </c>
      <c r="O20" s="156" t="s">
        <v>300</v>
      </c>
      <c r="P20" s="172">
        <v>0.25</v>
      </c>
      <c r="Q20" s="158">
        <f>+Tabla13[[#This Row],[ACUMULADO AVANCE ACTIVIDAD]]/Tabla13[[#This Row],[Meta 2020]]</f>
        <v>0</v>
      </c>
      <c r="R20" s="144" t="s">
        <v>295</v>
      </c>
      <c r="S20" s="159"/>
      <c r="T20" s="160" t="s">
        <v>55</v>
      </c>
      <c r="U20" s="160" t="s">
        <v>147</v>
      </c>
      <c r="V2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0" s="162"/>
      <c r="X20" s="162"/>
      <c r="Y20" s="162"/>
      <c r="Z20" s="163"/>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4"/>
    </row>
    <row r="21" spans="1:58" ht="180" x14ac:dyDescent="0.2">
      <c r="A21" s="120" t="s">
        <v>139</v>
      </c>
      <c r="B21" s="121" t="s">
        <v>145</v>
      </c>
      <c r="C21" s="122" t="s">
        <v>141</v>
      </c>
      <c r="D21" s="123" t="s">
        <v>134</v>
      </c>
      <c r="E21" s="124" t="s">
        <v>133</v>
      </c>
      <c r="F21" s="125" t="s">
        <v>130</v>
      </c>
      <c r="G21" s="126" t="s">
        <v>122</v>
      </c>
      <c r="H21" s="127" t="s">
        <v>0</v>
      </c>
      <c r="I21" s="128" t="s">
        <v>112</v>
      </c>
      <c r="J21" s="174" t="s">
        <v>167</v>
      </c>
      <c r="K21" s="174" t="s">
        <v>7</v>
      </c>
      <c r="L21" s="175" t="s">
        <v>6</v>
      </c>
      <c r="M21" s="176">
        <v>20</v>
      </c>
      <c r="N21" s="167">
        <v>5</v>
      </c>
      <c r="O21" s="177" t="s">
        <v>296</v>
      </c>
      <c r="P21" s="178">
        <v>0.5</v>
      </c>
      <c r="Q21" s="135">
        <f>+Tabla13[[#This Row],[ACUMULADO AVANCE ACTIVIDAD]]/Tabla13[[#This Row],[Meta 2020]]</f>
        <v>0</v>
      </c>
      <c r="R21" s="133" t="s">
        <v>297</v>
      </c>
      <c r="S21" s="168"/>
      <c r="T21" s="137" t="s">
        <v>72</v>
      </c>
      <c r="U21" s="131" t="s">
        <v>147</v>
      </c>
      <c r="V21"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1" s="131"/>
      <c r="X21" s="131"/>
      <c r="Y21" s="131"/>
      <c r="Z21" s="139"/>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40"/>
    </row>
    <row r="22" spans="1:58" ht="180" x14ac:dyDescent="0.2">
      <c r="A22" s="141" t="s">
        <v>139</v>
      </c>
      <c r="B22" s="27" t="s">
        <v>145</v>
      </c>
      <c r="C22" s="39" t="s">
        <v>141</v>
      </c>
      <c r="D22" s="31" t="s">
        <v>134</v>
      </c>
      <c r="E22" s="32" t="s">
        <v>133</v>
      </c>
      <c r="F22" s="37" t="s">
        <v>130</v>
      </c>
      <c r="G22" s="45" t="s">
        <v>122</v>
      </c>
      <c r="H22" s="11" t="s">
        <v>0</v>
      </c>
      <c r="I22" s="26" t="s">
        <v>112</v>
      </c>
      <c r="J22" s="22" t="s">
        <v>167</v>
      </c>
      <c r="K22" s="22" t="s">
        <v>163</v>
      </c>
      <c r="L22" s="4" t="s">
        <v>6</v>
      </c>
      <c r="M22" s="43" t="s">
        <v>179</v>
      </c>
      <c r="N22" s="87">
        <v>4</v>
      </c>
      <c r="O22" s="5" t="s">
        <v>344</v>
      </c>
      <c r="P22" s="98">
        <v>0.1</v>
      </c>
      <c r="Q22" s="85">
        <f>+Tabla13[[#This Row],[ACUMULADO AVANCE ACTIVIDAD]]/Tabla13[[#This Row],[Meta 2020]]</f>
        <v>0</v>
      </c>
      <c r="R22" s="27" t="s">
        <v>298</v>
      </c>
      <c r="S22" s="46"/>
      <c r="T22" s="5" t="s">
        <v>72</v>
      </c>
      <c r="U22" s="5" t="s">
        <v>147</v>
      </c>
      <c r="V2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2" s="43"/>
      <c r="X22" s="43"/>
      <c r="Y22" s="43"/>
      <c r="Z22" s="77"/>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142"/>
    </row>
    <row r="23" spans="1:58" ht="180" x14ac:dyDescent="0.2">
      <c r="A23" s="141" t="s">
        <v>139</v>
      </c>
      <c r="B23" s="27" t="s">
        <v>145</v>
      </c>
      <c r="C23" s="39" t="s">
        <v>141</v>
      </c>
      <c r="D23" s="31" t="s">
        <v>134</v>
      </c>
      <c r="E23" s="32" t="s">
        <v>133</v>
      </c>
      <c r="F23" s="37" t="s">
        <v>130</v>
      </c>
      <c r="G23" s="45" t="s">
        <v>122</v>
      </c>
      <c r="H23" s="11" t="s">
        <v>0</v>
      </c>
      <c r="I23" s="26" t="s">
        <v>112</v>
      </c>
      <c r="J23" s="22" t="s">
        <v>167</v>
      </c>
      <c r="K23" s="22" t="s">
        <v>8</v>
      </c>
      <c r="L23" s="4" t="s">
        <v>6</v>
      </c>
      <c r="M23" s="43" t="s">
        <v>179</v>
      </c>
      <c r="N23" s="87">
        <v>4</v>
      </c>
      <c r="O23" s="5" t="s">
        <v>244</v>
      </c>
      <c r="P23" s="98">
        <v>0.1</v>
      </c>
      <c r="Q23" s="85">
        <f>+Tabla13[[#This Row],[ACUMULADO AVANCE ACTIVIDAD]]/Tabla13[[#This Row],[Meta 2020]]</f>
        <v>0</v>
      </c>
      <c r="R23" s="5" t="s">
        <v>302</v>
      </c>
      <c r="S23" s="46"/>
      <c r="T23" s="5" t="s">
        <v>72</v>
      </c>
      <c r="U23" s="5" t="s">
        <v>147</v>
      </c>
      <c r="V2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3" s="43"/>
      <c r="X23" s="43"/>
      <c r="Y23" s="43"/>
      <c r="Z23" s="77"/>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142"/>
    </row>
    <row r="24" spans="1:58" ht="180" x14ac:dyDescent="0.2">
      <c r="A24" s="141" t="s">
        <v>139</v>
      </c>
      <c r="B24" s="27" t="s">
        <v>145</v>
      </c>
      <c r="C24" s="39" t="s">
        <v>141</v>
      </c>
      <c r="D24" s="31" t="s">
        <v>134</v>
      </c>
      <c r="E24" s="32" t="s">
        <v>133</v>
      </c>
      <c r="F24" s="37" t="s">
        <v>130</v>
      </c>
      <c r="G24" s="45" t="s">
        <v>122</v>
      </c>
      <c r="H24" s="11" t="s">
        <v>0</v>
      </c>
      <c r="I24" s="26" t="s">
        <v>112</v>
      </c>
      <c r="J24" s="22" t="s">
        <v>167</v>
      </c>
      <c r="K24" s="22" t="s">
        <v>164</v>
      </c>
      <c r="L24" s="4" t="s">
        <v>6</v>
      </c>
      <c r="M24" s="43" t="s">
        <v>179</v>
      </c>
      <c r="N24" s="87">
        <v>1</v>
      </c>
      <c r="O24" s="63" t="s">
        <v>243</v>
      </c>
      <c r="P24" s="60">
        <v>0.05</v>
      </c>
      <c r="Q24" s="85">
        <f>+Tabla13[[#This Row],[ACUMULADO AVANCE ACTIVIDAD]]/Tabla13[[#This Row],[Meta 2020]]</f>
        <v>0</v>
      </c>
      <c r="R24" s="8" t="s">
        <v>303</v>
      </c>
      <c r="S24" s="46"/>
      <c r="T24" s="5" t="s">
        <v>72</v>
      </c>
      <c r="U24" s="47" t="s">
        <v>78</v>
      </c>
      <c r="V2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4" s="43"/>
      <c r="X24" s="43"/>
      <c r="Y24" s="43"/>
      <c r="Z24" s="77"/>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142"/>
    </row>
    <row r="25" spans="1:58" ht="180" x14ac:dyDescent="0.2">
      <c r="A25" s="141" t="s">
        <v>139</v>
      </c>
      <c r="B25" s="27" t="s">
        <v>145</v>
      </c>
      <c r="C25" s="39" t="s">
        <v>141</v>
      </c>
      <c r="D25" s="31" t="s">
        <v>134</v>
      </c>
      <c r="E25" s="32" t="s">
        <v>133</v>
      </c>
      <c r="F25" s="37" t="s">
        <v>130</v>
      </c>
      <c r="G25" s="45" t="s">
        <v>122</v>
      </c>
      <c r="H25" s="11" t="s">
        <v>0</v>
      </c>
      <c r="I25" s="26" t="s">
        <v>112</v>
      </c>
      <c r="J25" s="22" t="s">
        <v>245</v>
      </c>
      <c r="K25" s="22" t="s">
        <v>165</v>
      </c>
      <c r="L25" s="4" t="s">
        <v>6</v>
      </c>
      <c r="M25" s="43" t="s">
        <v>179</v>
      </c>
      <c r="N25" s="87">
        <v>4</v>
      </c>
      <c r="O25" s="63" t="s">
        <v>306</v>
      </c>
      <c r="P25" s="60">
        <v>0.05</v>
      </c>
      <c r="Q25" s="85">
        <f>+Tabla13[[#This Row],[ACUMULADO AVANCE ACTIVIDAD]]/Tabla13[[#This Row],[Meta 2020]]</f>
        <v>0</v>
      </c>
      <c r="R25" s="8" t="s">
        <v>345</v>
      </c>
      <c r="S25" s="46"/>
      <c r="T25" s="5" t="s">
        <v>72</v>
      </c>
      <c r="U25" s="47" t="s">
        <v>78</v>
      </c>
      <c r="V2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5" s="43"/>
      <c r="X25" s="43"/>
      <c r="Y25" s="43"/>
      <c r="Z25" s="77"/>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142"/>
    </row>
    <row r="26" spans="1:58" ht="180" x14ac:dyDescent="0.2">
      <c r="A26" s="141" t="s">
        <v>139</v>
      </c>
      <c r="B26" s="27" t="s">
        <v>145</v>
      </c>
      <c r="C26" s="39" t="s">
        <v>141</v>
      </c>
      <c r="D26" s="31" t="s">
        <v>134</v>
      </c>
      <c r="E26" s="32" t="s">
        <v>133</v>
      </c>
      <c r="F26" s="37" t="s">
        <v>130</v>
      </c>
      <c r="G26" s="45" t="s">
        <v>122</v>
      </c>
      <c r="H26" s="11" t="s">
        <v>0</v>
      </c>
      <c r="I26" s="26" t="s">
        <v>112</v>
      </c>
      <c r="J26" s="22" t="s">
        <v>245</v>
      </c>
      <c r="K26" s="22" t="s">
        <v>9</v>
      </c>
      <c r="L26" s="4" t="s">
        <v>6</v>
      </c>
      <c r="M26" s="43" t="s">
        <v>179</v>
      </c>
      <c r="N26" s="87">
        <v>2</v>
      </c>
      <c r="O26" s="5" t="s">
        <v>307</v>
      </c>
      <c r="P26" s="98">
        <v>0.1</v>
      </c>
      <c r="Q26" s="85">
        <f>+Tabla13[[#This Row],[ACUMULADO AVANCE ACTIVIDAD]]/Tabla13[[#This Row],[Meta 2020]]</f>
        <v>0</v>
      </c>
      <c r="R26" s="27" t="s">
        <v>304</v>
      </c>
      <c r="S26" s="46"/>
      <c r="T26" s="5" t="s">
        <v>149</v>
      </c>
      <c r="U26" s="47" t="s">
        <v>78</v>
      </c>
      <c r="V2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6" s="43"/>
      <c r="X26" s="43"/>
      <c r="Y26" s="43"/>
      <c r="Z26" s="77"/>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142"/>
    </row>
    <row r="27" spans="1:58" ht="180" x14ac:dyDescent="0.2">
      <c r="A27" s="141" t="s">
        <v>139</v>
      </c>
      <c r="B27" s="27" t="s">
        <v>145</v>
      </c>
      <c r="C27" s="39" t="s">
        <v>141</v>
      </c>
      <c r="D27" s="31" t="s">
        <v>134</v>
      </c>
      <c r="E27" s="32" t="s">
        <v>133</v>
      </c>
      <c r="F27" s="37" t="s">
        <v>130</v>
      </c>
      <c r="G27" s="45" t="s">
        <v>122</v>
      </c>
      <c r="H27" s="11" t="s">
        <v>0</v>
      </c>
      <c r="I27" s="26" t="s">
        <v>112</v>
      </c>
      <c r="J27" s="22" t="s">
        <v>245</v>
      </c>
      <c r="K27" s="22" t="s">
        <v>166</v>
      </c>
      <c r="L27" s="4" t="s">
        <v>6</v>
      </c>
      <c r="M27" s="43" t="s">
        <v>179</v>
      </c>
      <c r="N27" s="87">
        <v>1</v>
      </c>
      <c r="O27" s="5" t="s">
        <v>209</v>
      </c>
      <c r="P27" s="98">
        <v>0.05</v>
      </c>
      <c r="Q27" s="85">
        <f>+Tabla13[[#This Row],[ACUMULADO AVANCE ACTIVIDAD]]/Tabla13[[#This Row],[Meta 2020]]</f>
        <v>0</v>
      </c>
      <c r="R27" s="27" t="s">
        <v>309</v>
      </c>
      <c r="S27" s="46"/>
      <c r="T27" s="5" t="s">
        <v>150</v>
      </c>
      <c r="U27" s="47" t="s">
        <v>151</v>
      </c>
      <c r="V2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7" s="43"/>
      <c r="X27" s="43"/>
      <c r="Y27" s="43"/>
      <c r="Z27" s="77"/>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142"/>
    </row>
    <row r="28" spans="1:58" ht="180.75" thickBot="1" x14ac:dyDescent="0.25">
      <c r="A28" s="143" t="s">
        <v>139</v>
      </c>
      <c r="B28" s="144" t="s">
        <v>145</v>
      </c>
      <c r="C28" s="145" t="s">
        <v>141</v>
      </c>
      <c r="D28" s="146" t="s">
        <v>134</v>
      </c>
      <c r="E28" s="147" t="s">
        <v>133</v>
      </c>
      <c r="F28" s="148" t="s">
        <v>130</v>
      </c>
      <c r="G28" s="149" t="s">
        <v>122</v>
      </c>
      <c r="H28" s="150" t="s">
        <v>0</v>
      </c>
      <c r="I28" s="151" t="s">
        <v>112</v>
      </c>
      <c r="J28" s="180" t="s">
        <v>245</v>
      </c>
      <c r="K28" s="180" t="s">
        <v>165</v>
      </c>
      <c r="L28" s="181" t="s">
        <v>6</v>
      </c>
      <c r="M28" s="162" t="s">
        <v>179</v>
      </c>
      <c r="N28" s="155">
        <v>3</v>
      </c>
      <c r="O28" s="160" t="s">
        <v>308</v>
      </c>
      <c r="P28" s="182">
        <v>0.05</v>
      </c>
      <c r="Q28" s="158">
        <f>+Tabla13[[#This Row],[ACUMULADO AVANCE ACTIVIDAD]]/Tabla13[[#This Row],[Meta 2020]]</f>
        <v>0</v>
      </c>
      <c r="R28" s="144" t="s">
        <v>305</v>
      </c>
      <c r="S28" s="159"/>
      <c r="T28" s="160" t="s">
        <v>55</v>
      </c>
      <c r="U28" s="162" t="s">
        <v>152</v>
      </c>
      <c r="V2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8" s="162"/>
      <c r="X28" s="162"/>
      <c r="Y28" s="162"/>
      <c r="Z28" s="163"/>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4"/>
    </row>
    <row r="29" spans="1:58" ht="180" x14ac:dyDescent="0.2">
      <c r="A29" s="120" t="s">
        <v>139</v>
      </c>
      <c r="B29" s="121" t="s">
        <v>145</v>
      </c>
      <c r="C29" s="121" t="s">
        <v>142</v>
      </c>
      <c r="D29" s="123" t="s">
        <v>134</v>
      </c>
      <c r="E29" s="124" t="s">
        <v>133</v>
      </c>
      <c r="F29" s="125" t="s">
        <v>130</v>
      </c>
      <c r="G29" s="126" t="s">
        <v>122</v>
      </c>
      <c r="H29" s="127" t="s">
        <v>0</v>
      </c>
      <c r="I29" s="121" t="s">
        <v>113</v>
      </c>
      <c r="J29" s="188" t="s">
        <v>113</v>
      </c>
      <c r="K29" s="188" t="s">
        <v>12</v>
      </c>
      <c r="L29" s="189" t="s">
        <v>10</v>
      </c>
      <c r="M29" s="190" t="s">
        <v>179</v>
      </c>
      <c r="N29" s="191">
        <v>1</v>
      </c>
      <c r="O29" s="133" t="s">
        <v>310</v>
      </c>
      <c r="P29" s="134">
        <v>0.15</v>
      </c>
      <c r="Q29" s="135">
        <f>+Tabla13[[#This Row],[ACUMULADO AVANCE ACTIVIDAD]]/Tabla13[[#This Row],[Meta 2020]]</f>
        <v>0</v>
      </c>
      <c r="R29" s="121" t="s">
        <v>363</v>
      </c>
      <c r="S29" s="168"/>
      <c r="T29" s="192" t="s">
        <v>72</v>
      </c>
      <c r="U29" s="131" t="s">
        <v>147</v>
      </c>
      <c r="V29"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9" s="131"/>
      <c r="X29" s="131"/>
      <c r="Y29" s="131"/>
      <c r="Z29" s="139"/>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40"/>
    </row>
    <row r="30" spans="1:58" ht="180" x14ac:dyDescent="0.2">
      <c r="A30" s="141" t="s">
        <v>139</v>
      </c>
      <c r="B30" s="27" t="s">
        <v>145</v>
      </c>
      <c r="C30" s="27" t="s">
        <v>142</v>
      </c>
      <c r="D30" s="31" t="s">
        <v>134</v>
      </c>
      <c r="E30" s="32" t="s">
        <v>133</v>
      </c>
      <c r="F30" s="37" t="s">
        <v>130</v>
      </c>
      <c r="G30" s="45" t="s">
        <v>122</v>
      </c>
      <c r="H30" s="11" t="s">
        <v>0</v>
      </c>
      <c r="I30" s="27" t="s">
        <v>113</v>
      </c>
      <c r="J30" s="18" t="s">
        <v>113</v>
      </c>
      <c r="K30" s="18" t="s">
        <v>12</v>
      </c>
      <c r="L30" s="41" t="s">
        <v>10</v>
      </c>
      <c r="M30" s="54" t="s">
        <v>179</v>
      </c>
      <c r="N30" s="88">
        <v>1</v>
      </c>
      <c r="O30" s="8" t="s">
        <v>311</v>
      </c>
      <c r="P30" s="51">
        <v>0.15</v>
      </c>
      <c r="Q30" s="85">
        <f>+Tabla13[[#This Row],[ACUMULADO AVANCE ACTIVIDAD]]/Tabla13[[#This Row],[Meta 2020]]</f>
        <v>0</v>
      </c>
      <c r="R30" s="27" t="s">
        <v>312</v>
      </c>
      <c r="S30" s="46"/>
      <c r="T30" s="42" t="s">
        <v>72</v>
      </c>
      <c r="U30" s="43" t="s">
        <v>149</v>
      </c>
      <c r="V3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0" s="43"/>
      <c r="X30" s="43"/>
      <c r="Y30" s="43"/>
      <c r="Z30" s="77"/>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142"/>
    </row>
    <row r="31" spans="1:58" ht="180.75" thickBot="1" x14ac:dyDescent="0.25">
      <c r="A31" s="143" t="s">
        <v>139</v>
      </c>
      <c r="B31" s="144" t="s">
        <v>145</v>
      </c>
      <c r="C31" s="144" t="s">
        <v>142</v>
      </c>
      <c r="D31" s="146" t="s">
        <v>134</v>
      </c>
      <c r="E31" s="147" t="s">
        <v>133</v>
      </c>
      <c r="F31" s="148" t="s">
        <v>130</v>
      </c>
      <c r="G31" s="149" t="s">
        <v>122</v>
      </c>
      <c r="H31" s="150" t="s">
        <v>0</v>
      </c>
      <c r="I31" s="144" t="s">
        <v>204</v>
      </c>
      <c r="J31" s="193" t="s">
        <v>205</v>
      </c>
      <c r="K31" s="193" t="s">
        <v>12</v>
      </c>
      <c r="L31" s="194" t="s">
        <v>10</v>
      </c>
      <c r="M31" s="195">
        <v>40</v>
      </c>
      <c r="N31" s="196">
        <v>10</v>
      </c>
      <c r="O31" s="156" t="s">
        <v>364</v>
      </c>
      <c r="P31" s="197">
        <v>0.1</v>
      </c>
      <c r="Q31" s="158">
        <f>+Tabla13[[#This Row],[ACUMULADO AVANCE ACTIVIDAD]]/Tabla13[[#This Row],[Meta 2020]]</f>
        <v>0</v>
      </c>
      <c r="R31" s="144" t="s">
        <v>365</v>
      </c>
      <c r="S31" s="159"/>
      <c r="T31" s="198" t="s">
        <v>11</v>
      </c>
      <c r="U31" s="198" t="s">
        <v>55</v>
      </c>
      <c r="V31"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1" s="162"/>
      <c r="X31" s="162"/>
      <c r="Y31" s="162"/>
      <c r="Z31" s="163"/>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4"/>
    </row>
    <row r="32" spans="1:58" ht="180.75" thickBot="1" x14ac:dyDescent="0.25">
      <c r="A32" s="143" t="s">
        <v>139</v>
      </c>
      <c r="B32" s="144" t="s">
        <v>145</v>
      </c>
      <c r="C32" s="144" t="s">
        <v>142</v>
      </c>
      <c r="D32" s="146" t="s">
        <v>134</v>
      </c>
      <c r="E32" s="147" t="s">
        <v>133</v>
      </c>
      <c r="F32" s="148" t="s">
        <v>130</v>
      </c>
      <c r="G32" s="149" t="s">
        <v>122</v>
      </c>
      <c r="H32" s="150" t="s">
        <v>0</v>
      </c>
      <c r="I32" s="144" t="s">
        <v>204</v>
      </c>
      <c r="J32" s="193" t="s">
        <v>205</v>
      </c>
      <c r="K32" s="193" t="s">
        <v>12</v>
      </c>
      <c r="L32" s="194" t="s">
        <v>10</v>
      </c>
      <c r="M32" s="195">
        <v>40</v>
      </c>
      <c r="N32" s="196">
        <v>10</v>
      </c>
      <c r="O32" s="156" t="s">
        <v>313</v>
      </c>
      <c r="P32" s="197">
        <v>0.6</v>
      </c>
      <c r="Q32" s="158">
        <f>+Tabla13[[#This Row],[ACUMULADO AVANCE ACTIVIDAD]]/Tabla13[[#This Row],[Meta 2020]]</f>
        <v>0</v>
      </c>
      <c r="R32" s="144" t="s">
        <v>314</v>
      </c>
      <c r="S32" s="159"/>
      <c r="T32" s="198" t="s">
        <v>55</v>
      </c>
      <c r="U32" s="162" t="s">
        <v>147</v>
      </c>
      <c r="V32"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2" s="162"/>
      <c r="X32" s="162"/>
      <c r="Y32" s="162"/>
      <c r="Z32" s="163"/>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4"/>
    </row>
    <row r="33" spans="1:58" ht="180" x14ac:dyDescent="0.2">
      <c r="A33" s="120" t="s">
        <v>139</v>
      </c>
      <c r="B33" s="121" t="s">
        <v>145</v>
      </c>
      <c r="C33" s="122" t="s">
        <v>141</v>
      </c>
      <c r="D33" s="123" t="s">
        <v>134</v>
      </c>
      <c r="E33" s="200" t="s">
        <v>123</v>
      </c>
      <c r="F33" s="125" t="s">
        <v>130</v>
      </c>
      <c r="G33" s="123" t="s">
        <v>132</v>
      </c>
      <c r="H33" s="201" t="s">
        <v>13</v>
      </c>
      <c r="I33" s="128" t="s">
        <v>112</v>
      </c>
      <c r="J33" s="129" t="s">
        <v>2</v>
      </c>
      <c r="K33" s="129"/>
      <c r="L33" s="130" t="s">
        <v>14</v>
      </c>
      <c r="M33" s="131" t="s">
        <v>179</v>
      </c>
      <c r="N33" s="202">
        <v>2</v>
      </c>
      <c r="O33" s="133" t="s">
        <v>316</v>
      </c>
      <c r="P33" s="134">
        <v>0.1</v>
      </c>
      <c r="Q33" s="135">
        <f>+Tabla13[[#This Row],[ACUMULADO AVANCE ACTIVIDAD]]/Tabla13[[#This Row],[Meta 2020]]</f>
        <v>0</v>
      </c>
      <c r="R33" s="121" t="s">
        <v>315</v>
      </c>
      <c r="S33" s="136">
        <v>1303070437</v>
      </c>
      <c r="T33" s="192" t="s">
        <v>157</v>
      </c>
      <c r="U33" s="131" t="s">
        <v>78</v>
      </c>
      <c r="V3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3" s="131"/>
      <c r="X33" s="131"/>
      <c r="Y33" s="131"/>
      <c r="Z33" s="139"/>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40"/>
    </row>
    <row r="34" spans="1:58" ht="180" x14ac:dyDescent="0.2">
      <c r="A34" s="141" t="s">
        <v>139</v>
      </c>
      <c r="B34" s="27" t="s">
        <v>145</v>
      </c>
      <c r="C34" s="39" t="s">
        <v>141</v>
      </c>
      <c r="D34" s="31" t="s">
        <v>134</v>
      </c>
      <c r="E34" s="24" t="s">
        <v>123</v>
      </c>
      <c r="F34" s="37" t="s">
        <v>130</v>
      </c>
      <c r="G34" s="31" t="s">
        <v>132</v>
      </c>
      <c r="H34" s="13" t="s">
        <v>13</v>
      </c>
      <c r="I34" s="26" t="s">
        <v>112</v>
      </c>
      <c r="J34" s="21" t="s">
        <v>2</v>
      </c>
      <c r="K34" s="21"/>
      <c r="L34" s="16" t="s">
        <v>14</v>
      </c>
      <c r="M34" s="43" t="s">
        <v>179</v>
      </c>
      <c r="N34" s="88">
        <v>1</v>
      </c>
      <c r="O34" s="5" t="s">
        <v>15</v>
      </c>
      <c r="P34" s="51">
        <v>0.1</v>
      </c>
      <c r="Q34" s="85">
        <f>+Tabla13[[#This Row],[ACUMULADO AVANCE ACTIVIDAD]]/Tabla13[[#This Row],[Meta 2020]]</f>
        <v>0</v>
      </c>
      <c r="R34" s="27" t="s">
        <v>177</v>
      </c>
      <c r="S34" s="46"/>
      <c r="T34" s="5" t="s">
        <v>55</v>
      </c>
      <c r="U34" s="43" t="s">
        <v>152</v>
      </c>
      <c r="V3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4" s="43"/>
      <c r="X34" s="43"/>
      <c r="Y34" s="43"/>
      <c r="Z34" s="77"/>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142"/>
    </row>
    <row r="35" spans="1:58" ht="180" x14ac:dyDescent="0.2">
      <c r="A35" s="141" t="s">
        <v>139</v>
      </c>
      <c r="B35" s="27" t="s">
        <v>145</v>
      </c>
      <c r="C35" s="39" t="s">
        <v>141</v>
      </c>
      <c r="D35" s="31" t="s">
        <v>134</v>
      </c>
      <c r="E35" s="24" t="s">
        <v>123</v>
      </c>
      <c r="F35" s="37" t="s">
        <v>130</v>
      </c>
      <c r="G35" s="31" t="s">
        <v>132</v>
      </c>
      <c r="H35" s="13" t="s">
        <v>13</v>
      </c>
      <c r="I35" s="26" t="s">
        <v>112</v>
      </c>
      <c r="J35" s="21" t="s">
        <v>2</v>
      </c>
      <c r="K35" s="21"/>
      <c r="L35" s="16" t="s">
        <v>14</v>
      </c>
      <c r="M35" s="43" t="s">
        <v>179</v>
      </c>
      <c r="N35" s="88">
        <v>1</v>
      </c>
      <c r="O35" s="5" t="s">
        <v>16</v>
      </c>
      <c r="P35" s="51">
        <v>0.2</v>
      </c>
      <c r="Q35" s="85">
        <f>+Tabla13[[#This Row],[ACUMULADO AVANCE ACTIVIDAD]]/Tabla13[[#This Row],[Meta 2020]]</f>
        <v>0</v>
      </c>
      <c r="R35" s="27" t="s">
        <v>317</v>
      </c>
      <c r="S35" s="46"/>
      <c r="T35" s="5" t="s">
        <v>55</v>
      </c>
      <c r="U35" s="43" t="s">
        <v>72</v>
      </c>
      <c r="V3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5" s="43"/>
      <c r="X35" s="43"/>
      <c r="Y35" s="43"/>
      <c r="Z35" s="77"/>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142"/>
    </row>
    <row r="36" spans="1:58" ht="180" x14ac:dyDescent="0.2">
      <c r="A36" s="141" t="s">
        <v>139</v>
      </c>
      <c r="B36" s="27" t="s">
        <v>145</v>
      </c>
      <c r="C36" s="39" t="s">
        <v>141</v>
      </c>
      <c r="D36" s="31" t="s">
        <v>134</v>
      </c>
      <c r="E36" s="24" t="s">
        <v>123</v>
      </c>
      <c r="F36" s="37" t="s">
        <v>130</v>
      </c>
      <c r="G36" s="31" t="s">
        <v>132</v>
      </c>
      <c r="H36" s="13" t="s">
        <v>13</v>
      </c>
      <c r="I36" s="26" t="s">
        <v>112</v>
      </c>
      <c r="J36" s="21" t="s">
        <v>2</v>
      </c>
      <c r="K36" s="21"/>
      <c r="L36" s="16" t="s">
        <v>14</v>
      </c>
      <c r="M36" s="96">
        <v>2400</v>
      </c>
      <c r="N36" s="87">
        <v>600</v>
      </c>
      <c r="O36" s="5" t="s">
        <v>17</v>
      </c>
      <c r="P36" s="67" t="s">
        <v>319</v>
      </c>
      <c r="Q36" s="85">
        <f>+Tabla13[[#This Row],[ACUMULADO AVANCE ACTIVIDAD]]/Tabla13[[#This Row],[Meta 2020]]</f>
        <v>0</v>
      </c>
      <c r="R36" s="27" t="s">
        <v>318</v>
      </c>
      <c r="S36" s="46"/>
      <c r="T36" s="42" t="s">
        <v>55</v>
      </c>
      <c r="U36" s="43" t="s">
        <v>78</v>
      </c>
      <c r="V36"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6" s="43"/>
      <c r="X36" s="43"/>
      <c r="Y36" s="43"/>
      <c r="Z36" s="77"/>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142"/>
    </row>
    <row r="37" spans="1:58" ht="180.75" thickBot="1" x14ac:dyDescent="0.25">
      <c r="A37" s="143" t="s">
        <v>139</v>
      </c>
      <c r="B37" s="144" t="s">
        <v>145</v>
      </c>
      <c r="C37" s="145" t="s">
        <v>141</v>
      </c>
      <c r="D37" s="146" t="s">
        <v>134</v>
      </c>
      <c r="E37" s="203" t="s">
        <v>123</v>
      </c>
      <c r="F37" s="148" t="s">
        <v>130</v>
      </c>
      <c r="G37" s="146" t="s">
        <v>132</v>
      </c>
      <c r="H37" s="204" t="s">
        <v>13</v>
      </c>
      <c r="I37" s="151" t="s">
        <v>112</v>
      </c>
      <c r="J37" s="152" t="s">
        <v>2</v>
      </c>
      <c r="K37" s="152"/>
      <c r="L37" s="205" t="s">
        <v>14</v>
      </c>
      <c r="M37" s="162" t="s">
        <v>179</v>
      </c>
      <c r="N37" s="196">
        <v>4</v>
      </c>
      <c r="O37" s="160" t="s">
        <v>226</v>
      </c>
      <c r="P37" s="172">
        <v>0.1</v>
      </c>
      <c r="Q37" s="158">
        <f>+Tabla13[[#This Row],[ACUMULADO AVANCE ACTIVIDAD]]/Tabla13[[#This Row],[Meta 2020]]</f>
        <v>0</v>
      </c>
      <c r="R37" s="144" t="s">
        <v>333</v>
      </c>
      <c r="S37" s="159"/>
      <c r="T37" s="198" t="s">
        <v>55</v>
      </c>
      <c r="U37" s="162" t="s">
        <v>78</v>
      </c>
      <c r="V37"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7" s="162"/>
      <c r="X37" s="162"/>
      <c r="Y37" s="162"/>
      <c r="Z37" s="163"/>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4"/>
    </row>
    <row r="38" spans="1:58" ht="180" x14ac:dyDescent="0.2">
      <c r="A38" s="120" t="s">
        <v>139</v>
      </c>
      <c r="B38" s="121" t="s">
        <v>145</v>
      </c>
      <c r="C38" s="122" t="s">
        <v>141</v>
      </c>
      <c r="D38" s="123" t="s">
        <v>134</v>
      </c>
      <c r="E38" s="200" t="s">
        <v>123</v>
      </c>
      <c r="F38" s="125" t="s">
        <v>130</v>
      </c>
      <c r="G38" s="123" t="s">
        <v>132</v>
      </c>
      <c r="H38" s="201" t="s">
        <v>13</v>
      </c>
      <c r="I38" s="200" t="s">
        <v>114</v>
      </c>
      <c r="J38" s="206" t="s">
        <v>114</v>
      </c>
      <c r="K38" s="206"/>
      <c r="L38" s="207" t="s">
        <v>18</v>
      </c>
      <c r="M38" s="131" t="s">
        <v>179</v>
      </c>
      <c r="N38" s="202">
        <v>1</v>
      </c>
      <c r="O38" s="133" t="s">
        <v>19</v>
      </c>
      <c r="P38" s="134">
        <v>0.1</v>
      </c>
      <c r="Q38" s="135">
        <f>+Tabla13[[#This Row],[ACUMULADO AVANCE ACTIVIDAD]]/Tabla13[[#This Row],[Meta 2020]]</f>
        <v>0</v>
      </c>
      <c r="R38" s="121" t="s">
        <v>321</v>
      </c>
      <c r="S38" s="168"/>
      <c r="T38" s="137" t="s">
        <v>11</v>
      </c>
      <c r="U38" s="137" t="s">
        <v>11</v>
      </c>
      <c r="V38"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8" s="131"/>
      <c r="X38" s="131"/>
      <c r="Y38" s="131"/>
      <c r="Z38" s="139"/>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0"/>
    </row>
    <row r="39" spans="1:58" ht="180" x14ac:dyDescent="0.2">
      <c r="A39" s="141" t="s">
        <v>139</v>
      </c>
      <c r="B39" s="27" t="s">
        <v>145</v>
      </c>
      <c r="C39" s="39" t="s">
        <v>141</v>
      </c>
      <c r="D39" s="31" t="s">
        <v>134</v>
      </c>
      <c r="E39" s="24" t="s">
        <v>123</v>
      </c>
      <c r="F39" s="37" t="s">
        <v>130</v>
      </c>
      <c r="G39" s="31" t="s">
        <v>132</v>
      </c>
      <c r="H39" s="13" t="s">
        <v>13</v>
      </c>
      <c r="I39" s="24" t="s">
        <v>114</v>
      </c>
      <c r="J39" s="23" t="s">
        <v>114</v>
      </c>
      <c r="K39" s="23"/>
      <c r="L39" s="6" t="s">
        <v>18</v>
      </c>
      <c r="M39" s="43" t="s">
        <v>179</v>
      </c>
      <c r="N39" s="88">
        <v>50</v>
      </c>
      <c r="O39" s="8" t="s">
        <v>320</v>
      </c>
      <c r="P39" s="51">
        <v>0.2</v>
      </c>
      <c r="Q39" s="85">
        <f>+Tabla13[[#This Row],[ACUMULADO AVANCE ACTIVIDAD]]/Tabla13[[#This Row],[Meta 2020]]</f>
        <v>0</v>
      </c>
      <c r="R39" s="27" t="s">
        <v>322</v>
      </c>
      <c r="S39" s="46"/>
      <c r="T39" s="5" t="s">
        <v>55</v>
      </c>
      <c r="U39" s="43" t="s">
        <v>147</v>
      </c>
      <c r="V3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9" s="43"/>
      <c r="X39" s="43"/>
      <c r="Y39" s="43"/>
      <c r="Z39" s="77"/>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142"/>
    </row>
    <row r="40" spans="1:58" ht="180" x14ac:dyDescent="0.2">
      <c r="A40" s="141" t="s">
        <v>139</v>
      </c>
      <c r="B40" s="27" t="s">
        <v>145</v>
      </c>
      <c r="C40" s="39" t="s">
        <v>141</v>
      </c>
      <c r="D40" s="31" t="s">
        <v>134</v>
      </c>
      <c r="E40" s="24" t="s">
        <v>123</v>
      </c>
      <c r="F40" s="37" t="s">
        <v>130</v>
      </c>
      <c r="G40" s="31" t="s">
        <v>132</v>
      </c>
      <c r="H40" s="13" t="s">
        <v>13</v>
      </c>
      <c r="I40" s="24" t="s">
        <v>114</v>
      </c>
      <c r="J40" s="23" t="s">
        <v>114</v>
      </c>
      <c r="K40" s="23"/>
      <c r="L40" s="6" t="s">
        <v>18</v>
      </c>
      <c r="M40" s="96">
        <v>200</v>
      </c>
      <c r="N40" s="55">
        <v>50</v>
      </c>
      <c r="O40" s="8" t="s">
        <v>180</v>
      </c>
      <c r="P40" s="15">
        <v>50</v>
      </c>
      <c r="Q40" s="85">
        <f>+Tabla13[[#This Row],[ACUMULADO AVANCE ACTIVIDAD]]/Tabla13[[#This Row],[Meta 2020]]</f>
        <v>0</v>
      </c>
      <c r="R40" s="27" t="s">
        <v>323</v>
      </c>
      <c r="S40" s="46"/>
      <c r="T40" s="5" t="s">
        <v>55</v>
      </c>
      <c r="U40" s="43" t="s">
        <v>147</v>
      </c>
      <c r="V40"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0" s="43"/>
      <c r="X40" s="43"/>
      <c r="Y40" s="43"/>
      <c r="Z40" s="77"/>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142"/>
    </row>
    <row r="41" spans="1:58" ht="180.75" thickBot="1" x14ac:dyDescent="0.25">
      <c r="A41" s="219" t="s">
        <v>139</v>
      </c>
      <c r="B41" s="220" t="s">
        <v>145</v>
      </c>
      <c r="C41" s="221" t="s">
        <v>141</v>
      </c>
      <c r="D41" s="222" t="s">
        <v>134</v>
      </c>
      <c r="E41" s="223" t="s">
        <v>123</v>
      </c>
      <c r="F41" s="224" t="s">
        <v>130</v>
      </c>
      <c r="G41" s="222" t="s">
        <v>132</v>
      </c>
      <c r="H41" s="225" t="s">
        <v>13</v>
      </c>
      <c r="I41" s="223" t="s">
        <v>114</v>
      </c>
      <c r="J41" s="226" t="s">
        <v>114</v>
      </c>
      <c r="K41" s="226"/>
      <c r="L41" s="227" t="s">
        <v>18</v>
      </c>
      <c r="M41" s="79" t="s">
        <v>179</v>
      </c>
      <c r="N41" s="228">
        <v>1</v>
      </c>
      <c r="O41" s="229" t="s">
        <v>181</v>
      </c>
      <c r="P41" s="230">
        <v>0.2</v>
      </c>
      <c r="Q41" s="231">
        <f>+Tabla13[[#This Row],[ACUMULADO AVANCE ACTIVIDAD]]/Tabla13[[#This Row],[Meta 2020]]</f>
        <v>0</v>
      </c>
      <c r="R41" s="229" t="s">
        <v>324</v>
      </c>
      <c r="S41" s="232"/>
      <c r="T41" s="233" t="s">
        <v>55</v>
      </c>
      <c r="U41" s="79" t="s">
        <v>147</v>
      </c>
      <c r="V41"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1" s="79"/>
      <c r="X41" s="79"/>
      <c r="Y41" s="79"/>
      <c r="Z41" s="235"/>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236"/>
    </row>
    <row r="42" spans="1:58" ht="180" x14ac:dyDescent="0.2">
      <c r="A42" s="120" t="s">
        <v>139</v>
      </c>
      <c r="B42" s="121" t="s">
        <v>145</v>
      </c>
      <c r="C42" s="122" t="s">
        <v>141</v>
      </c>
      <c r="D42" s="123" t="s">
        <v>134</v>
      </c>
      <c r="E42" s="200" t="s">
        <v>123</v>
      </c>
      <c r="F42" s="125" t="s">
        <v>130</v>
      </c>
      <c r="G42" s="123" t="s">
        <v>132</v>
      </c>
      <c r="H42" s="201" t="s">
        <v>13</v>
      </c>
      <c r="I42" s="200" t="s">
        <v>114</v>
      </c>
      <c r="J42" s="206" t="s">
        <v>114</v>
      </c>
      <c r="K42" s="206"/>
      <c r="L42" s="130" t="s">
        <v>20</v>
      </c>
      <c r="M42" s="190" t="s">
        <v>179</v>
      </c>
      <c r="N42" s="202">
        <v>1</v>
      </c>
      <c r="O42" s="133" t="s">
        <v>326</v>
      </c>
      <c r="P42" s="134">
        <v>0.1</v>
      </c>
      <c r="Q42" s="237">
        <f>+Tabla13[[#This Row],[ACUMULADO AVANCE ACTIVIDAD]]/Tabla13[[#This Row],[Meta 2020]]</f>
        <v>0</v>
      </c>
      <c r="R42" s="133" t="s">
        <v>325</v>
      </c>
      <c r="S42" s="168"/>
      <c r="T42" s="137" t="s">
        <v>11</v>
      </c>
      <c r="U42" s="137" t="s">
        <v>11</v>
      </c>
      <c r="V4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2" s="131"/>
      <c r="X42" s="131"/>
      <c r="Y42" s="131"/>
      <c r="Z42" s="139"/>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40"/>
    </row>
    <row r="43" spans="1:58" ht="180" x14ac:dyDescent="0.2">
      <c r="A43" s="141" t="s">
        <v>139</v>
      </c>
      <c r="B43" s="27" t="s">
        <v>145</v>
      </c>
      <c r="C43" s="39" t="s">
        <v>141</v>
      </c>
      <c r="D43" s="31" t="s">
        <v>134</v>
      </c>
      <c r="E43" s="24" t="s">
        <v>123</v>
      </c>
      <c r="F43" s="37" t="s">
        <v>130</v>
      </c>
      <c r="G43" s="31" t="s">
        <v>132</v>
      </c>
      <c r="H43" s="13" t="s">
        <v>13</v>
      </c>
      <c r="I43" s="24" t="s">
        <v>114</v>
      </c>
      <c r="J43" s="23" t="s">
        <v>114</v>
      </c>
      <c r="K43" s="23"/>
      <c r="L43" s="16" t="s">
        <v>20</v>
      </c>
      <c r="M43" s="99">
        <v>1600</v>
      </c>
      <c r="N43" s="88">
        <v>400</v>
      </c>
      <c r="O43" s="8" t="s">
        <v>21</v>
      </c>
      <c r="P43" s="70">
        <v>0.5</v>
      </c>
      <c r="Q43" s="52">
        <f>+Tabla13[[#This Row],[ACUMULADO AVANCE ACTIVIDAD]]/Tabla13[[#This Row],[Meta 2020]]</f>
        <v>0</v>
      </c>
      <c r="R43" s="8" t="s">
        <v>327</v>
      </c>
      <c r="S43" s="46"/>
      <c r="T43" s="5" t="s">
        <v>55</v>
      </c>
      <c r="U43" s="43" t="s">
        <v>147</v>
      </c>
      <c r="V43"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3" s="43"/>
      <c r="X43" s="43"/>
      <c r="Y43" s="43"/>
      <c r="Z43" s="77"/>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2"/>
    </row>
    <row r="44" spans="1:58" ht="180" x14ac:dyDescent="0.2">
      <c r="A44" s="141" t="s">
        <v>139</v>
      </c>
      <c r="B44" s="27" t="s">
        <v>145</v>
      </c>
      <c r="C44" s="39" t="s">
        <v>141</v>
      </c>
      <c r="D44" s="31" t="s">
        <v>134</v>
      </c>
      <c r="E44" s="24" t="s">
        <v>123</v>
      </c>
      <c r="F44" s="37" t="s">
        <v>130</v>
      </c>
      <c r="G44" s="31" t="s">
        <v>132</v>
      </c>
      <c r="H44" s="13" t="s">
        <v>13</v>
      </c>
      <c r="I44" s="24" t="s">
        <v>114</v>
      </c>
      <c r="J44" s="23" t="s">
        <v>114</v>
      </c>
      <c r="K44" s="23"/>
      <c r="L44" s="16" t="s">
        <v>20</v>
      </c>
      <c r="M44" s="54" t="s">
        <v>179</v>
      </c>
      <c r="N44" s="88">
        <v>12</v>
      </c>
      <c r="O44" s="8" t="s">
        <v>22</v>
      </c>
      <c r="P44" s="51">
        <v>0.2</v>
      </c>
      <c r="Q44" s="52">
        <f>+Tabla13[[#This Row],[ACUMULADO AVANCE ACTIVIDAD]]/Tabla13[[#This Row],[Meta 2020]]</f>
        <v>0</v>
      </c>
      <c r="R44" s="86" t="s">
        <v>328</v>
      </c>
      <c r="S44" s="46"/>
      <c r="T44" s="5" t="s">
        <v>11</v>
      </c>
      <c r="U44" s="43" t="s">
        <v>147</v>
      </c>
      <c r="V4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4" s="43"/>
      <c r="X44" s="43"/>
      <c r="Y44" s="43"/>
      <c r="Z44" s="77"/>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2"/>
    </row>
    <row r="45" spans="1:58" ht="180.75" thickBot="1" x14ac:dyDescent="0.25">
      <c r="A45" s="143" t="s">
        <v>139</v>
      </c>
      <c r="B45" s="144" t="s">
        <v>145</v>
      </c>
      <c r="C45" s="145" t="s">
        <v>141</v>
      </c>
      <c r="D45" s="146" t="s">
        <v>134</v>
      </c>
      <c r="E45" s="203" t="s">
        <v>123</v>
      </c>
      <c r="F45" s="148" t="s">
        <v>130</v>
      </c>
      <c r="G45" s="146" t="s">
        <v>132</v>
      </c>
      <c r="H45" s="204" t="s">
        <v>13</v>
      </c>
      <c r="I45" s="203" t="s">
        <v>114</v>
      </c>
      <c r="J45" s="208" t="s">
        <v>114</v>
      </c>
      <c r="K45" s="208"/>
      <c r="L45" s="205" t="s">
        <v>20</v>
      </c>
      <c r="M45" s="218" t="s">
        <v>179</v>
      </c>
      <c r="N45" s="196">
        <v>1</v>
      </c>
      <c r="O45" s="156" t="s">
        <v>23</v>
      </c>
      <c r="P45" s="172">
        <v>0.2</v>
      </c>
      <c r="Q45" s="238">
        <f>+Tabla13[[#This Row],[ACUMULADO AVANCE ACTIVIDAD]]/Tabla13[[#This Row],[Meta 2020]]</f>
        <v>0</v>
      </c>
      <c r="R45" s="156" t="s">
        <v>329</v>
      </c>
      <c r="S45" s="159"/>
      <c r="T45" s="160" t="s">
        <v>72</v>
      </c>
      <c r="U45" s="162" t="s">
        <v>149</v>
      </c>
      <c r="V4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5" s="162"/>
      <c r="X45" s="162"/>
      <c r="Y45" s="162"/>
      <c r="Z45" s="163"/>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4"/>
    </row>
    <row r="46" spans="1:58" ht="180" x14ac:dyDescent="0.2">
      <c r="A46" s="120" t="s">
        <v>139</v>
      </c>
      <c r="B46" s="121" t="s">
        <v>145</v>
      </c>
      <c r="C46" s="122" t="s">
        <v>141</v>
      </c>
      <c r="D46" s="123" t="s">
        <v>134</v>
      </c>
      <c r="E46" s="200" t="s">
        <v>123</v>
      </c>
      <c r="F46" s="125" t="s">
        <v>130</v>
      </c>
      <c r="G46" s="123" t="s">
        <v>132</v>
      </c>
      <c r="H46" s="201" t="s">
        <v>13</v>
      </c>
      <c r="I46" s="200" t="s">
        <v>114</v>
      </c>
      <c r="J46" s="206" t="s">
        <v>114</v>
      </c>
      <c r="K46" s="206"/>
      <c r="L46" s="239" t="s">
        <v>25</v>
      </c>
      <c r="M46" s="240" t="s">
        <v>179</v>
      </c>
      <c r="N46" s="241">
        <v>1</v>
      </c>
      <c r="O46" s="240" t="s">
        <v>24</v>
      </c>
      <c r="P46" s="242">
        <v>0.1</v>
      </c>
      <c r="Q46" s="135">
        <f>+Tabla13[[#This Row],[ACUMULADO AVANCE ACTIVIDAD]]/Tabla13[[#This Row],[Meta 2020]]</f>
        <v>0</v>
      </c>
      <c r="R46" s="240" t="s">
        <v>330</v>
      </c>
      <c r="S46" s="240"/>
      <c r="T46" s="240" t="s">
        <v>11</v>
      </c>
      <c r="U46" s="240" t="s">
        <v>11</v>
      </c>
      <c r="V46"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6" s="131"/>
      <c r="X46" s="131"/>
      <c r="Y46" s="131"/>
      <c r="Z46" s="139"/>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40"/>
    </row>
    <row r="47" spans="1:58" ht="180" x14ac:dyDescent="0.2">
      <c r="A47" s="141" t="s">
        <v>139</v>
      </c>
      <c r="B47" s="27" t="s">
        <v>145</v>
      </c>
      <c r="C47" s="39" t="s">
        <v>141</v>
      </c>
      <c r="D47" s="31" t="s">
        <v>134</v>
      </c>
      <c r="E47" s="24" t="s">
        <v>123</v>
      </c>
      <c r="F47" s="37" t="s">
        <v>130</v>
      </c>
      <c r="G47" s="31" t="s">
        <v>132</v>
      </c>
      <c r="H47" s="13" t="s">
        <v>13</v>
      </c>
      <c r="I47" s="24" t="s">
        <v>114</v>
      </c>
      <c r="J47" s="23" t="s">
        <v>114</v>
      </c>
      <c r="K47" s="23"/>
      <c r="L47" s="40" t="s">
        <v>25</v>
      </c>
      <c r="M47" s="62">
        <v>13</v>
      </c>
      <c r="N47" s="101">
        <v>3</v>
      </c>
      <c r="O47" s="1" t="s">
        <v>26</v>
      </c>
      <c r="P47" s="100">
        <v>0.5</v>
      </c>
      <c r="Q47" s="85">
        <f>+Tabla13[[#This Row],[ACUMULADO AVANCE ACTIVIDAD]]/Tabla13[[#This Row],[Meta 2020]]</f>
        <v>0</v>
      </c>
      <c r="R47" s="1" t="s">
        <v>331</v>
      </c>
      <c r="S47" s="1"/>
      <c r="T47" s="1" t="s">
        <v>55</v>
      </c>
      <c r="U47" s="1" t="s">
        <v>147</v>
      </c>
      <c r="V47"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7" s="43"/>
      <c r="X47" s="43"/>
      <c r="Y47" s="43"/>
      <c r="Z47" s="77"/>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2"/>
    </row>
    <row r="48" spans="1:58" ht="180" x14ac:dyDescent="0.2">
      <c r="A48" s="141" t="s">
        <v>139</v>
      </c>
      <c r="B48" s="27" t="s">
        <v>145</v>
      </c>
      <c r="C48" s="39" t="s">
        <v>141</v>
      </c>
      <c r="D48" s="31" t="s">
        <v>134</v>
      </c>
      <c r="E48" s="24" t="s">
        <v>123</v>
      </c>
      <c r="F48" s="37" t="s">
        <v>130</v>
      </c>
      <c r="G48" s="31" t="s">
        <v>132</v>
      </c>
      <c r="H48" s="13" t="s">
        <v>13</v>
      </c>
      <c r="I48" s="24" t="s">
        <v>114</v>
      </c>
      <c r="J48" s="23" t="s">
        <v>114</v>
      </c>
      <c r="K48" s="23"/>
      <c r="L48" s="40" t="s">
        <v>25</v>
      </c>
      <c r="M48" s="1" t="s">
        <v>179</v>
      </c>
      <c r="N48" s="89">
        <v>1</v>
      </c>
      <c r="O48" s="1" t="s">
        <v>366</v>
      </c>
      <c r="P48" s="61">
        <v>0.2</v>
      </c>
      <c r="Q48" s="85">
        <f>+Tabla13[[#This Row],[ACUMULADO AVANCE ACTIVIDAD]]/Tabla13[[#This Row],[Meta 2020]]</f>
        <v>0</v>
      </c>
      <c r="R48" s="1" t="s">
        <v>332</v>
      </c>
      <c r="S48" s="1"/>
      <c r="T48" s="1" t="s">
        <v>55</v>
      </c>
      <c r="U48" s="1" t="s">
        <v>147</v>
      </c>
      <c r="V4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8" s="43"/>
      <c r="X48" s="43"/>
      <c r="Y48" s="43"/>
      <c r="Z48" s="77"/>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2"/>
    </row>
    <row r="49" spans="1:58" ht="180.75" thickBot="1" x14ac:dyDescent="0.25">
      <c r="A49" s="143" t="s">
        <v>139</v>
      </c>
      <c r="B49" s="144" t="s">
        <v>145</v>
      </c>
      <c r="C49" s="145" t="s">
        <v>141</v>
      </c>
      <c r="D49" s="146" t="s">
        <v>134</v>
      </c>
      <c r="E49" s="203" t="s">
        <v>123</v>
      </c>
      <c r="F49" s="148" t="s">
        <v>130</v>
      </c>
      <c r="G49" s="146" t="s">
        <v>132</v>
      </c>
      <c r="H49" s="204" t="s">
        <v>13</v>
      </c>
      <c r="I49" s="203" t="s">
        <v>114</v>
      </c>
      <c r="J49" s="208" t="s">
        <v>114</v>
      </c>
      <c r="K49" s="208"/>
      <c r="L49" s="243" t="s">
        <v>25</v>
      </c>
      <c r="M49" s="153" t="s">
        <v>179</v>
      </c>
      <c r="N49" s="244">
        <v>3</v>
      </c>
      <c r="O49" s="153" t="s">
        <v>27</v>
      </c>
      <c r="P49" s="245">
        <v>0.2</v>
      </c>
      <c r="Q49" s="158">
        <f>+Tabla13[[#This Row],[ACUMULADO AVANCE ACTIVIDAD]]/Tabla13[[#This Row],[Meta 2020]]</f>
        <v>0</v>
      </c>
      <c r="R49" s="153" t="s">
        <v>336</v>
      </c>
      <c r="S49" s="153"/>
      <c r="T49" s="153" t="s">
        <v>72</v>
      </c>
      <c r="U49" s="153" t="s">
        <v>147</v>
      </c>
      <c r="V49"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9" s="162"/>
      <c r="X49" s="162"/>
      <c r="Y49" s="162"/>
      <c r="Z49" s="163"/>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4"/>
    </row>
    <row r="50" spans="1:58" ht="180" x14ac:dyDescent="0.2">
      <c r="A50" s="120" t="s">
        <v>139</v>
      </c>
      <c r="B50" s="121" t="s">
        <v>145</v>
      </c>
      <c r="C50" s="122" t="s">
        <v>141</v>
      </c>
      <c r="D50" s="123" t="s">
        <v>134</v>
      </c>
      <c r="E50" s="200" t="s">
        <v>123</v>
      </c>
      <c r="F50" s="125" t="s">
        <v>130</v>
      </c>
      <c r="G50" s="123" t="s">
        <v>132</v>
      </c>
      <c r="H50" s="201" t="s">
        <v>13</v>
      </c>
      <c r="I50" s="246" t="s">
        <v>115</v>
      </c>
      <c r="J50" s="247" t="s">
        <v>160</v>
      </c>
      <c r="K50" s="247"/>
      <c r="L50" s="248" t="s">
        <v>28</v>
      </c>
      <c r="M50" s="240" t="s">
        <v>179</v>
      </c>
      <c r="N50" s="241">
        <v>1</v>
      </c>
      <c r="O50" s="240" t="s">
        <v>29</v>
      </c>
      <c r="P50" s="242">
        <v>0.1</v>
      </c>
      <c r="Q50" s="135">
        <f>+Tabla13[[#This Row],[ACUMULADO AVANCE ACTIVIDAD]]/Tabla13[[#This Row],[Meta 2020]]</f>
        <v>0</v>
      </c>
      <c r="R50" s="240" t="s">
        <v>335</v>
      </c>
      <c r="S50" s="240"/>
      <c r="T50" s="240" t="s">
        <v>11</v>
      </c>
      <c r="U50" s="240" t="s">
        <v>11</v>
      </c>
      <c r="V50"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0" s="131"/>
      <c r="X50" s="131"/>
      <c r="Y50" s="131"/>
      <c r="Z50" s="139"/>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40"/>
    </row>
    <row r="51" spans="1:58" ht="180" x14ac:dyDescent="0.2">
      <c r="A51" s="141" t="s">
        <v>139</v>
      </c>
      <c r="B51" s="27" t="s">
        <v>145</v>
      </c>
      <c r="C51" s="39" t="s">
        <v>141</v>
      </c>
      <c r="D51" s="31" t="s">
        <v>134</v>
      </c>
      <c r="E51" s="24" t="s">
        <v>123</v>
      </c>
      <c r="F51" s="37" t="s">
        <v>130</v>
      </c>
      <c r="G51" s="31" t="s">
        <v>132</v>
      </c>
      <c r="H51" s="13" t="s">
        <v>13</v>
      </c>
      <c r="I51" s="28" t="s">
        <v>115</v>
      </c>
      <c r="J51" s="20" t="s">
        <v>160</v>
      </c>
      <c r="K51" s="20"/>
      <c r="L51" s="7" t="s">
        <v>28</v>
      </c>
      <c r="M51" s="62">
        <v>300</v>
      </c>
      <c r="N51" s="89">
        <v>70</v>
      </c>
      <c r="O51" s="1" t="s">
        <v>30</v>
      </c>
      <c r="P51" s="100">
        <v>0.8</v>
      </c>
      <c r="Q51" s="85">
        <f>+Tabla13[[#This Row],[ACUMULADO AVANCE ACTIVIDAD]]/Tabla13[[#This Row],[Meta 2020]]</f>
        <v>0</v>
      </c>
      <c r="R51" s="1" t="s">
        <v>334</v>
      </c>
      <c r="S51" s="1"/>
      <c r="T51" s="1" t="s">
        <v>55</v>
      </c>
      <c r="U51" s="1" t="s">
        <v>147</v>
      </c>
      <c r="V51"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1" s="43"/>
      <c r="X51" s="43"/>
      <c r="Y51" s="43"/>
      <c r="Z51" s="77"/>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142"/>
    </row>
    <row r="52" spans="1:58" ht="180.75" thickBot="1" x14ac:dyDescent="0.25">
      <c r="A52" s="143" t="s">
        <v>139</v>
      </c>
      <c r="B52" s="144" t="s">
        <v>145</v>
      </c>
      <c r="C52" s="145" t="s">
        <v>141</v>
      </c>
      <c r="D52" s="146" t="s">
        <v>134</v>
      </c>
      <c r="E52" s="203" t="s">
        <v>123</v>
      </c>
      <c r="F52" s="148" t="s">
        <v>130</v>
      </c>
      <c r="G52" s="146" t="s">
        <v>132</v>
      </c>
      <c r="H52" s="204" t="s">
        <v>13</v>
      </c>
      <c r="I52" s="249" t="s">
        <v>115</v>
      </c>
      <c r="J52" s="250" t="s">
        <v>160</v>
      </c>
      <c r="K52" s="250"/>
      <c r="L52" s="251" t="s">
        <v>28</v>
      </c>
      <c r="M52" s="153" t="s">
        <v>179</v>
      </c>
      <c r="N52" s="244">
        <v>1</v>
      </c>
      <c r="O52" s="153" t="s">
        <v>367</v>
      </c>
      <c r="P52" s="245">
        <v>0.1</v>
      </c>
      <c r="Q52" s="158">
        <f>+Tabla13[[#This Row],[ACUMULADO AVANCE ACTIVIDAD]]/Tabla13[[#This Row],[Meta 2020]]</f>
        <v>0</v>
      </c>
      <c r="R52" s="153" t="s">
        <v>349</v>
      </c>
      <c r="S52" s="153"/>
      <c r="T52" s="153" t="s">
        <v>55</v>
      </c>
      <c r="U52" s="153" t="s">
        <v>147</v>
      </c>
      <c r="V52"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2" s="162"/>
      <c r="X52" s="162"/>
      <c r="Y52" s="162"/>
      <c r="Z52" s="163"/>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4"/>
    </row>
    <row r="53" spans="1:58" ht="180.75" thickBot="1" x14ac:dyDescent="0.25">
      <c r="A53" s="120" t="s">
        <v>139</v>
      </c>
      <c r="B53" s="121" t="s">
        <v>145</v>
      </c>
      <c r="C53" s="122" t="s">
        <v>141</v>
      </c>
      <c r="D53" s="123" t="s">
        <v>134</v>
      </c>
      <c r="E53" s="200" t="s">
        <v>123</v>
      </c>
      <c r="F53" s="125" t="s">
        <v>130</v>
      </c>
      <c r="G53" s="123" t="s">
        <v>132</v>
      </c>
      <c r="H53" s="201" t="s">
        <v>13</v>
      </c>
      <c r="I53" s="246" t="s">
        <v>115</v>
      </c>
      <c r="J53" s="247" t="s">
        <v>160</v>
      </c>
      <c r="K53" s="247"/>
      <c r="L53" s="240" t="s">
        <v>31</v>
      </c>
      <c r="M53" s="240" t="s">
        <v>179</v>
      </c>
      <c r="N53" s="241">
        <v>1</v>
      </c>
      <c r="O53" s="240" t="s">
        <v>32</v>
      </c>
      <c r="P53" s="242">
        <v>0.1</v>
      </c>
      <c r="Q53" s="135">
        <f>+Tabla13[[#This Row],[ACUMULADO AVANCE ACTIVIDAD]]/Tabla13[[#This Row],[Meta 2020]]</f>
        <v>0</v>
      </c>
      <c r="R53" s="240" t="s">
        <v>346</v>
      </c>
      <c r="S53" s="240"/>
      <c r="T53" s="240" t="s">
        <v>11</v>
      </c>
      <c r="U53" s="240" t="s">
        <v>55</v>
      </c>
      <c r="V5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3" s="131"/>
      <c r="X53" s="131"/>
      <c r="Y53" s="131"/>
      <c r="Z53" s="139"/>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40"/>
    </row>
    <row r="54" spans="1:58" ht="180" x14ac:dyDescent="0.2">
      <c r="A54" s="141" t="s">
        <v>139</v>
      </c>
      <c r="B54" s="27" t="s">
        <v>145</v>
      </c>
      <c r="C54" s="39" t="s">
        <v>141</v>
      </c>
      <c r="D54" s="31" t="s">
        <v>134</v>
      </c>
      <c r="E54" s="24" t="s">
        <v>123</v>
      </c>
      <c r="F54" s="37" t="s">
        <v>130</v>
      </c>
      <c r="G54" s="31" t="s">
        <v>132</v>
      </c>
      <c r="H54" s="13" t="s">
        <v>13</v>
      </c>
      <c r="I54" s="28" t="s">
        <v>115</v>
      </c>
      <c r="J54" s="20" t="s">
        <v>160</v>
      </c>
      <c r="K54" s="20"/>
      <c r="L54" s="1" t="s">
        <v>31</v>
      </c>
      <c r="M54" s="62">
        <v>3200</v>
      </c>
      <c r="N54" s="89">
        <v>800</v>
      </c>
      <c r="O54" s="1" t="s">
        <v>33</v>
      </c>
      <c r="P54" s="368">
        <v>0.7</v>
      </c>
      <c r="Q54" s="85">
        <f>+Tabla13[[#This Row],[ACUMULADO AVANCE ACTIVIDAD]]/Tabla13[[#This Row],[Meta 2020]]</f>
        <v>0</v>
      </c>
      <c r="R54" s="1" t="s">
        <v>441</v>
      </c>
      <c r="S54" s="1"/>
      <c r="T54" s="1" t="s">
        <v>55</v>
      </c>
      <c r="U54" s="1" t="s">
        <v>147</v>
      </c>
      <c r="V54"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4" s="43"/>
      <c r="X54" s="43"/>
      <c r="Y54" s="43"/>
      <c r="Z54" s="77"/>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142"/>
    </row>
    <row r="55" spans="1:58" ht="180" x14ac:dyDescent="0.2">
      <c r="A55" s="141" t="s">
        <v>139</v>
      </c>
      <c r="B55" s="27" t="s">
        <v>145</v>
      </c>
      <c r="C55" s="39" t="s">
        <v>141</v>
      </c>
      <c r="D55" s="31" t="s">
        <v>134</v>
      </c>
      <c r="E55" s="24" t="s">
        <v>123</v>
      </c>
      <c r="F55" s="37" t="s">
        <v>130</v>
      </c>
      <c r="G55" s="31" t="s">
        <v>132</v>
      </c>
      <c r="H55" s="13" t="s">
        <v>13</v>
      </c>
      <c r="I55" s="28" t="s">
        <v>115</v>
      </c>
      <c r="J55" s="20" t="s">
        <v>160</v>
      </c>
      <c r="K55" s="20"/>
      <c r="L55" s="1" t="s">
        <v>31</v>
      </c>
      <c r="M55" s="1" t="s">
        <v>179</v>
      </c>
      <c r="N55" s="89">
        <v>1</v>
      </c>
      <c r="O55" s="1" t="s">
        <v>34</v>
      </c>
      <c r="P55" s="61">
        <v>0.1</v>
      </c>
      <c r="Q55" s="85">
        <f>+Tabla13[[#This Row],[ACUMULADO AVANCE ACTIVIDAD]]/Tabla13[[#This Row],[Meta 2020]]</f>
        <v>0</v>
      </c>
      <c r="R55" s="1" t="s">
        <v>347</v>
      </c>
      <c r="S55" s="1"/>
      <c r="T55" s="1" t="s">
        <v>55</v>
      </c>
      <c r="U55" s="1" t="s">
        <v>147</v>
      </c>
      <c r="V5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5" s="43"/>
      <c r="X55" s="43"/>
      <c r="Y55" s="43"/>
      <c r="Z55" s="7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142"/>
    </row>
    <row r="56" spans="1:58" ht="180.75" thickBot="1" x14ac:dyDescent="0.25">
      <c r="A56" s="143" t="s">
        <v>139</v>
      </c>
      <c r="B56" s="144" t="s">
        <v>145</v>
      </c>
      <c r="C56" s="145" t="s">
        <v>141</v>
      </c>
      <c r="D56" s="146" t="s">
        <v>134</v>
      </c>
      <c r="E56" s="203" t="s">
        <v>123</v>
      </c>
      <c r="F56" s="148" t="s">
        <v>130</v>
      </c>
      <c r="G56" s="146" t="s">
        <v>132</v>
      </c>
      <c r="H56" s="204" t="s">
        <v>13</v>
      </c>
      <c r="I56" s="249" t="s">
        <v>115</v>
      </c>
      <c r="J56" s="250" t="s">
        <v>160</v>
      </c>
      <c r="K56" s="250"/>
      <c r="L56" s="153" t="s">
        <v>31</v>
      </c>
      <c r="M56" s="153" t="s">
        <v>179</v>
      </c>
      <c r="N56" s="244">
        <v>2</v>
      </c>
      <c r="O56" s="153" t="s">
        <v>182</v>
      </c>
      <c r="P56" s="245">
        <v>0.1</v>
      </c>
      <c r="Q56" s="158">
        <f>+Tabla13[[#This Row],[ACUMULADO AVANCE ACTIVIDAD]]/Tabla13[[#This Row],[Meta 2020]]</f>
        <v>0</v>
      </c>
      <c r="R56" s="153" t="s">
        <v>348</v>
      </c>
      <c r="S56" s="153"/>
      <c r="T56" s="153" t="s">
        <v>148</v>
      </c>
      <c r="U56" s="153" t="s">
        <v>153</v>
      </c>
      <c r="V5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6" s="162"/>
      <c r="X56" s="162"/>
      <c r="Y56" s="162"/>
      <c r="Z56" s="163"/>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4"/>
    </row>
    <row r="57" spans="1:58" ht="112.5" customHeight="1" thickBot="1" x14ac:dyDescent="0.25">
      <c r="A57" s="267" t="s">
        <v>139</v>
      </c>
      <c r="B57" s="268" t="s">
        <v>145</v>
      </c>
      <c r="C57" s="269" t="s">
        <v>141</v>
      </c>
      <c r="D57" s="270" t="s">
        <v>134</v>
      </c>
      <c r="E57" s="373" t="s">
        <v>123</v>
      </c>
      <c r="F57" s="272" t="s">
        <v>130</v>
      </c>
      <c r="G57" s="270" t="s">
        <v>132</v>
      </c>
      <c r="H57" s="374" t="s">
        <v>13</v>
      </c>
      <c r="I57" s="375" t="s">
        <v>116</v>
      </c>
      <c r="J57" s="376" t="s">
        <v>161</v>
      </c>
      <c r="K57" s="376"/>
      <c r="L57" s="377" t="s">
        <v>35</v>
      </c>
      <c r="M57" s="384">
        <v>4000</v>
      </c>
      <c r="N57" s="385" t="s">
        <v>36</v>
      </c>
      <c r="O57" s="276" t="s">
        <v>183</v>
      </c>
      <c r="P57" s="378" t="s">
        <v>175</v>
      </c>
      <c r="Q57" s="281">
        <f>+Tabla13[[#This Row],[ACUMULADO AVANCE ACTIVIDAD]]/Tabla13[[#This Row],[Meta 2020]]</f>
        <v>0</v>
      </c>
      <c r="R57" s="268" t="s">
        <v>350</v>
      </c>
      <c r="S57" s="379"/>
      <c r="T57" s="268" t="s">
        <v>154</v>
      </c>
      <c r="U57" s="268" t="s">
        <v>155</v>
      </c>
      <c r="V5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7" s="283"/>
      <c r="X57" s="283"/>
      <c r="Y57" s="283"/>
      <c r="Z57" s="284"/>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5"/>
    </row>
    <row r="58" spans="1:58" ht="111" customHeight="1" x14ac:dyDescent="0.2">
      <c r="A58" s="371" t="s">
        <v>139</v>
      </c>
      <c r="B58" s="108" t="s">
        <v>145</v>
      </c>
      <c r="C58" s="109" t="s">
        <v>141</v>
      </c>
      <c r="D58" s="110" t="s">
        <v>134</v>
      </c>
      <c r="E58" s="184" t="s">
        <v>123</v>
      </c>
      <c r="F58" s="112" t="s">
        <v>130</v>
      </c>
      <c r="G58" s="110" t="s">
        <v>132</v>
      </c>
      <c r="H58" s="185" t="s">
        <v>13</v>
      </c>
      <c r="I58" s="107" t="s">
        <v>116</v>
      </c>
      <c r="J58" s="252" t="s">
        <v>161</v>
      </c>
      <c r="K58" s="252"/>
      <c r="L58" s="216" t="s">
        <v>37</v>
      </c>
      <c r="M58" s="78" t="s">
        <v>179</v>
      </c>
      <c r="N58" s="349">
        <v>1</v>
      </c>
      <c r="O58" s="113" t="s">
        <v>351</v>
      </c>
      <c r="P58" s="114">
        <v>0.1</v>
      </c>
      <c r="Q58" s="115">
        <f>+Tabla13[[#This Row],[ACUMULADO AVANCE ACTIVIDAD]]/Tabla13[[#This Row],[Meta 2020]]</f>
        <v>0</v>
      </c>
      <c r="R58" s="108" t="s">
        <v>359</v>
      </c>
      <c r="S58" s="116"/>
      <c r="T58" s="117" t="s">
        <v>11</v>
      </c>
      <c r="U58" s="117" t="s">
        <v>11</v>
      </c>
      <c r="V58"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8" s="78"/>
      <c r="X58" s="78"/>
      <c r="Y58" s="78"/>
      <c r="Z58" s="119"/>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372"/>
    </row>
    <row r="59" spans="1:58" ht="120" customHeight="1" x14ac:dyDescent="0.2">
      <c r="A59" s="141" t="s">
        <v>139</v>
      </c>
      <c r="B59" s="27" t="s">
        <v>145</v>
      </c>
      <c r="C59" s="39" t="s">
        <v>141</v>
      </c>
      <c r="D59" s="31" t="s">
        <v>134</v>
      </c>
      <c r="E59" s="24" t="s">
        <v>123</v>
      </c>
      <c r="F59" s="37" t="s">
        <v>130</v>
      </c>
      <c r="G59" s="31" t="s">
        <v>132</v>
      </c>
      <c r="H59" s="13" t="s">
        <v>13</v>
      </c>
      <c r="I59" s="29" t="s">
        <v>116</v>
      </c>
      <c r="J59" s="25" t="s">
        <v>161</v>
      </c>
      <c r="K59" s="25"/>
      <c r="L59" s="1" t="s">
        <v>37</v>
      </c>
      <c r="M59" s="43" t="s">
        <v>179</v>
      </c>
      <c r="N59" s="55">
        <v>1</v>
      </c>
      <c r="O59" s="8" t="s">
        <v>352</v>
      </c>
      <c r="P59" s="51">
        <v>0.05</v>
      </c>
      <c r="Q59" s="85">
        <f>+Tabla13[[#This Row],[ACUMULADO AVANCE ACTIVIDAD]]/Tabla13[[#This Row],[Meta 2020]]</f>
        <v>0</v>
      </c>
      <c r="R59" s="27" t="s">
        <v>357</v>
      </c>
      <c r="S59" s="46"/>
      <c r="T59" s="117" t="s">
        <v>11</v>
      </c>
      <c r="U59" s="117" t="s">
        <v>11</v>
      </c>
      <c r="V5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9" s="43"/>
      <c r="X59" s="43"/>
      <c r="Y59" s="43"/>
      <c r="Z59" s="7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142"/>
    </row>
    <row r="60" spans="1:58" ht="130.5" customHeight="1" x14ac:dyDescent="0.2">
      <c r="A60" s="141" t="s">
        <v>139</v>
      </c>
      <c r="B60" s="27" t="s">
        <v>145</v>
      </c>
      <c r="C60" s="39" t="s">
        <v>141</v>
      </c>
      <c r="D60" s="31" t="s">
        <v>134</v>
      </c>
      <c r="E60" s="24" t="s">
        <v>123</v>
      </c>
      <c r="F60" s="37" t="s">
        <v>130</v>
      </c>
      <c r="G60" s="31" t="s">
        <v>132</v>
      </c>
      <c r="H60" s="13" t="s">
        <v>13</v>
      </c>
      <c r="I60" s="29" t="s">
        <v>116</v>
      </c>
      <c r="J60" s="25" t="s">
        <v>161</v>
      </c>
      <c r="K60" s="25"/>
      <c r="L60" s="1" t="s">
        <v>37</v>
      </c>
      <c r="M60" s="43" t="s">
        <v>179</v>
      </c>
      <c r="N60" s="55">
        <v>1</v>
      </c>
      <c r="O60" s="8" t="s">
        <v>353</v>
      </c>
      <c r="P60" s="51">
        <v>0.05</v>
      </c>
      <c r="Q60" s="85">
        <f>+Tabla13[[#This Row],[ACUMULADO AVANCE ACTIVIDAD]]/Tabla13[[#This Row],[Meta 2020]]</f>
        <v>0</v>
      </c>
      <c r="R60" s="27" t="s">
        <v>358</v>
      </c>
      <c r="S60" s="46"/>
      <c r="T60" s="117" t="s">
        <v>11</v>
      </c>
      <c r="U60" s="117" t="s">
        <v>11</v>
      </c>
      <c r="V6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0" s="43"/>
      <c r="X60" s="43"/>
      <c r="Y60" s="43"/>
      <c r="Z60" s="7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142"/>
    </row>
    <row r="61" spans="1:58" ht="151.5" customHeight="1" x14ac:dyDescent="0.2">
      <c r="A61" s="141" t="s">
        <v>139</v>
      </c>
      <c r="B61" s="27" t="s">
        <v>145</v>
      </c>
      <c r="C61" s="39" t="s">
        <v>141</v>
      </c>
      <c r="D61" s="31" t="s">
        <v>134</v>
      </c>
      <c r="E61" s="24" t="s">
        <v>123</v>
      </c>
      <c r="F61" s="37" t="s">
        <v>130</v>
      </c>
      <c r="G61" s="31" t="s">
        <v>132</v>
      </c>
      <c r="H61" s="13" t="s">
        <v>13</v>
      </c>
      <c r="I61" s="29" t="s">
        <v>116</v>
      </c>
      <c r="J61" s="25" t="s">
        <v>161</v>
      </c>
      <c r="K61" s="25"/>
      <c r="L61" s="1" t="s">
        <v>37</v>
      </c>
      <c r="M61" s="96">
        <v>762000</v>
      </c>
      <c r="N61" s="87" t="s">
        <v>38</v>
      </c>
      <c r="O61" s="8" t="s">
        <v>354</v>
      </c>
      <c r="P61" s="70">
        <v>0.7</v>
      </c>
      <c r="Q61" s="85">
        <f>+Tabla13[[#This Row],[ACUMULADO AVANCE ACTIVIDAD]]/Tabla13[[#This Row],[Meta 2020]]</f>
        <v>0</v>
      </c>
      <c r="R61" s="220" t="s">
        <v>360</v>
      </c>
      <c r="S61" s="46"/>
      <c r="T61" s="5" t="s">
        <v>55</v>
      </c>
      <c r="U61" s="5" t="s">
        <v>147</v>
      </c>
      <c r="V6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1" s="43"/>
      <c r="X61" s="43"/>
      <c r="Y61" s="43"/>
      <c r="Z61" s="77"/>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142"/>
    </row>
    <row r="62" spans="1:58" ht="180" x14ac:dyDescent="0.2">
      <c r="A62" s="141" t="s">
        <v>139</v>
      </c>
      <c r="B62" s="27" t="s">
        <v>145</v>
      </c>
      <c r="C62" s="39" t="s">
        <v>141</v>
      </c>
      <c r="D62" s="31" t="s">
        <v>134</v>
      </c>
      <c r="E62" s="24" t="s">
        <v>123</v>
      </c>
      <c r="F62" s="37" t="s">
        <v>130</v>
      </c>
      <c r="G62" s="31" t="s">
        <v>132</v>
      </c>
      <c r="H62" s="13" t="s">
        <v>13</v>
      </c>
      <c r="I62" s="29" t="s">
        <v>116</v>
      </c>
      <c r="J62" s="25" t="s">
        <v>161</v>
      </c>
      <c r="K62" s="25"/>
      <c r="L62" s="1" t="s">
        <v>37</v>
      </c>
      <c r="M62" s="78" t="s">
        <v>179</v>
      </c>
      <c r="N62" s="114">
        <v>1</v>
      </c>
      <c r="O62" s="8" t="s">
        <v>355</v>
      </c>
      <c r="P62" s="51">
        <v>0.05</v>
      </c>
      <c r="Q62" s="85">
        <f>+Tabla13[[#This Row],[ACUMULADO AVANCE ACTIVIDAD]]/Tabla13[[#This Row],[Meta 2020]]</f>
        <v>0</v>
      </c>
      <c r="R62" s="27" t="s">
        <v>368</v>
      </c>
      <c r="S62" s="46"/>
      <c r="T62" s="5" t="s">
        <v>55</v>
      </c>
      <c r="U62" s="5" t="s">
        <v>147</v>
      </c>
      <c r="V6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2" s="43"/>
      <c r="X62" s="43"/>
      <c r="Y62" s="43"/>
      <c r="Z62" s="77"/>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142"/>
    </row>
    <row r="63" spans="1:58" ht="180.75" thickBot="1" x14ac:dyDescent="0.25">
      <c r="A63" s="143" t="s">
        <v>139</v>
      </c>
      <c r="B63" s="144" t="s">
        <v>145</v>
      </c>
      <c r="C63" s="145" t="s">
        <v>141</v>
      </c>
      <c r="D63" s="146" t="s">
        <v>134</v>
      </c>
      <c r="E63" s="203" t="s">
        <v>123</v>
      </c>
      <c r="F63" s="148" t="s">
        <v>130</v>
      </c>
      <c r="G63" s="146" t="s">
        <v>132</v>
      </c>
      <c r="H63" s="204" t="s">
        <v>13</v>
      </c>
      <c r="I63" s="255" t="s">
        <v>116</v>
      </c>
      <c r="J63" s="256" t="s">
        <v>161</v>
      </c>
      <c r="K63" s="256"/>
      <c r="L63" s="153" t="s">
        <v>37</v>
      </c>
      <c r="M63" s="43" t="s">
        <v>179</v>
      </c>
      <c r="N63" s="51">
        <v>1</v>
      </c>
      <c r="O63" s="156" t="s">
        <v>356</v>
      </c>
      <c r="P63" s="51">
        <v>0.05</v>
      </c>
      <c r="Q63" s="158">
        <f>+Tabla13[[#This Row],[ACUMULADO AVANCE ACTIVIDAD]]/Tabla13[[#This Row],[Meta 2020]]</f>
        <v>0</v>
      </c>
      <c r="R63" s="144" t="s">
        <v>369</v>
      </c>
      <c r="S63" s="159"/>
      <c r="T63" s="5" t="s">
        <v>55</v>
      </c>
      <c r="U63" s="5" t="s">
        <v>147</v>
      </c>
      <c r="V63"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3" s="162"/>
      <c r="X63" s="162"/>
      <c r="Y63" s="162"/>
      <c r="Z63" s="163"/>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4"/>
    </row>
    <row r="64" spans="1:58" ht="180" x14ac:dyDescent="0.2">
      <c r="A64" s="120" t="s">
        <v>139</v>
      </c>
      <c r="B64" s="121" t="s">
        <v>145</v>
      </c>
      <c r="C64" s="122" t="s">
        <v>141</v>
      </c>
      <c r="D64" s="123" t="s">
        <v>134</v>
      </c>
      <c r="E64" s="124" t="s">
        <v>135</v>
      </c>
      <c r="F64" s="125" t="s">
        <v>130</v>
      </c>
      <c r="G64" s="257" t="s">
        <v>124</v>
      </c>
      <c r="H64" s="127" t="s">
        <v>39</v>
      </c>
      <c r="I64" s="128" t="s">
        <v>112</v>
      </c>
      <c r="J64" s="137" t="s">
        <v>168</v>
      </c>
      <c r="K64" s="258" t="s">
        <v>41</v>
      </c>
      <c r="L64" s="259" t="s">
        <v>40</v>
      </c>
      <c r="M64" s="261">
        <v>4</v>
      </c>
      <c r="N64" s="383" t="s">
        <v>42</v>
      </c>
      <c r="O64" s="240" t="s">
        <v>178</v>
      </c>
      <c r="P64" s="382">
        <v>0.8</v>
      </c>
      <c r="Q64" s="135">
        <f>+Tabla13[[#This Row],[ACUMULADO AVANCE ACTIVIDAD]]/Tabla13[[#This Row],[Meta 2020]]</f>
        <v>0</v>
      </c>
      <c r="R64" s="240" t="s">
        <v>370</v>
      </c>
      <c r="S64" s="262">
        <v>144749222</v>
      </c>
      <c r="T64" s="240" t="s">
        <v>148</v>
      </c>
      <c r="U64" s="240" t="s">
        <v>78</v>
      </c>
      <c r="V64"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4" s="131"/>
      <c r="X64" s="131"/>
      <c r="Y64" s="131"/>
      <c r="Z64" s="139"/>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40"/>
    </row>
    <row r="65" spans="1:58" ht="180" x14ac:dyDescent="0.2">
      <c r="A65" s="141" t="s">
        <v>139</v>
      </c>
      <c r="B65" s="27" t="s">
        <v>145</v>
      </c>
      <c r="C65" s="39" t="s">
        <v>141</v>
      </c>
      <c r="D65" s="31" t="s">
        <v>134</v>
      </c>
      <c r="E65" s="32" t="s">
        <v>135</v>
      </c>
      <c r="F65" s="37" t="s">
        <v>130</v>
      </c>
      <c r="G65" s="48" t="s">
        <v>124</v>
      </c>
      <c r="H65" s="11" t="s">
        <v>39</v>
      </c>
      <c r="I65" s="26" t="s">
        <v>112</v>
      </c>
      <c r="J65" s="5" t="s">
        <v>117</v>
      </c>
      <c r="K65" s="3" t="s">
        <v>41</v>
      </c>
      <c r="L65" s="9" t="s">
        <v>40</v>
      </c>
      <c r="M65" s="1" t="s">
        <v>179</v>
      </c>
      <c r="N65" s="90">
        <v>1</v>
      </c>
      <c r="O65" s="1" t="s">
        <v>43</v>
      </c>
      <c r="P65" s="64">
        <v>0.1</v>
      </c>
      <c r="Q65" s="85">
        <f>+Tabla13[[#This Row],[ACUMULADO AVANCE ACTIVIDAD]]/Tabla13[[#This Row],[Meta 2020]]</f>
        <v>0</v>
      </c>
      <c r="R65" s="1" t="s">
        <v>371</v>
      </c>
      <c r="S65" s="1"/>
      <c r="T65" s="1" t="s">
        <v>78</v>
      </c>
      <c r="U65" s="1" t="s">
        <v>78</v>
      </c>
      <c r="V6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5" s="43"/>
      <c r="X65" s="43"/>
      <c r="Y65" s="43"/>
      <c r="Z65" s="77"/>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142"/>
    </row>
    <row r="66" spans="1:58" ht="180.75" thickBot="1" x14ac:dyDescent="0.25">
      <c r="A66" s="143" t="s">
        <v>139</v>
      </c>
      <c r="B66" s="144" t="s">
        <v>145</v>
      </c>
      <c r="C66" s="145" t="s">
        <v>141</v>
      </c>
      <c r="D66" s="146" t="s">
        <v>134</v>
      </c>
      <c r="E66" s="147" t="s">
        <v>135</v>
      </c>
      <c r="F66" s="148" t="s">
        <v>130</v>
      </c>
      <c r="G66" s="263" t="s">
        <v>124</v>
      </c>
      <c r="H66" s="150" t="s">
        <v>39</v>
      </c>
      <c r="I66" s="151" t="s">
        <v>112</v>
      </c>
      <c r="J66" s="160" t="s">
        <v>117</v>
      </c>
      <c r="K66" s="264" t="s">
        <v>44</v>
      </c>
      <c r="L66" s="265" t="s">
        <v>40</v>
      </c>
      <c r="M66" s="153" t="s">
        <v>179</v>
      </c>
      <c r="N66" s="266">
        <v>2</v>
      </c>
      <c r="O66" s="153" t="s">
        <v>206</v>
      </c>
      <c r="P66" s="157">
        <v>0.1</v>
      </c>
      <c r="Q66" s="158">
        <f>+Tabla13[[#This Row],[ACUMULADO AVANCE ACTIVIDAD]]/Tabla13[[#This Row],[Meta 2020]]</f>
        <v>0</v>
      </c>
      <c r="R66" s="153" t="s">
        <v>372</v>
      </c>
      <c r="S66" s="153"/>
      <c r="T66" s="153" t="s">
        <v>156</v>
      </c>
      <c r="U66" s="153" t="s">
        <v>78</v>
      </c>
      <c r="V6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6" s="162"/>
      <c r="X66" s="162"/>
      <c r="Y66" s="162"/>
      <c r="Z66" s="163"/>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4"/>
    </row>
    <row r="67" spans="1:58" ht="180.75" thickBot="1" x14ac:dyDescent="0.25">
      <c r="A67" s="267" t="s">
        <v>139</v>
      </c>
      <c r="B67" s="268" t="s">
        <v>145</v>
      </c>
      <c r="C67" s="269" t="s">
        <v>141</v>
      </c>
      <c r="D67" s="270" t="s">
        <v>134</v>
      </c>
      <c r="E67" s="271" t="s">
        <v>135</v>
      </c>
      <c r="F67" s="272" t="s">
        <v>130</v>
      </c>
      <c r="G67" s="273" t="s">
        <v>124</v>
      </c>
      <c r="H67" s="274" t="s">
        <v>39</v>
      </c>
      <c r="I67" s="275" t="s">
        <v>112</v>
      </c>
      <c r="J67" s="276" t="s">
        <v>117</v>
      </c>
      <c r="K67" s="277"/>
      <c r="L67" s="278" t="s">
        <v>45</v>
      </c>
      <c r="M67" s="279">
        <v>8</v>
      </c>
      <c r="N67" s="280">
        <v>4</v>
      </c>
      <c r="O67" s="279" t="s">
        <v>373</v>
      </c>
      <c r="P67" s="386">
        <v>1</v>
      </c>
      <c r="Q67" s="281">
        <f>+Tabla13[[#This Row],[ACUMULADO AVANCE ACTIVIDAD]]/Tabla13[[#This Row],[Meta 2020]]</f>
        <v>0</v>
      </c>
      <c r="R67" s="279" t="s">
        <v>374</v>
      </c>
      <c r="S67" s="279"/>
      <c r="T67" s="279" t="s">
        <v>148</v>
      </c>
      <c r="U67" s="279" t="s">
        <v>78</v>
      </c>
      <c r="V6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7" s="283"/>
      <c r="X67" s="283"/>
      <c r="Y67" s="283"/>
      <c r="Z67" s="284"/>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5"/>
    </row>
    <row r="68" spans="1:58" ht="180" x14ac:dyDescent="0.2">
      <c r="A68" s="120" t="s">
        <v>139</v>
      </c>
      <c r="B68" s="121" t="s">
        <v>145</v>
      </c>
      <c r="C68" s="122" t="s">
        <v>141</v>
      </c>
      <c r="D68" s="123" t="s">
        <v>134</v>
      </c>
      <c r="E68" s="124" t="s">
        <v>135</v>
      </c>
      <c r="F68" s="125" t="s">
        <v>130</v>
      </c>
      <c r="G68" s="257" t="s">
        <v>124</v>
      </c>
      <c r="H68" s="130" t="s">
        <v>39</v>
      </c>
      <c r="I68" s="128" t="s">
        <v>112</v>
      </c>
      <c r="J68" s="137" t="s">
        <v>117</v>
      </c>
      <c r="K68" s="258" t="s">
        <v>165</v>
      </c>
      <c r="L68" s="291" t="s">
        <v>46</v>
      </c>
      <c r="M68" s="240">
        <v>40</v>
      </c>
      <c r="N68" s="260">
        <v>10</v>
      </c>
      <c r="O68" s="240" t="s">
        <v>47</v>
      </c>
      <c r="P68" s="418">
        <v>0.7</v>
      </c>
      <c r="Q68" s="135">
        <f>+Tabla13[[#This Row],[ACUMULADO AVANCE ACTIVIDAD]]/Tabla13[[#This Row],[Meta 2020]]</f>
        <v>0</v>
      </c>
      <c r="R68" s="240" t="s">
        <v>375</v>
      </c>
      <c r="S68" s="240"/>
      <c r="T68" s="240" t="s">
        <v>157</v>
      </c>
      <c r="U68" s="240" t="s">
        <v>78</v>
      </c>
      <c r="V68"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8" s="131"/>
      <c r="X68" s="131"/>
      <c r="Y68" s="131"/>
      <c r="Z68" s="139"/>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40"/>
    </row>
    <row r="69" spans="1:58" ht="180" x14ac:dyDescent="0.2">
      <c r="A69" s="141" t="s">
        <v>139</v>
      </c>
      <c r="B69" s="27" t="s">
        <v>145</v>
      </c>
      <c r="C69" s="39" t="s">
        <v>141</v>
      </c>
      <c r="D69" s="31" t="s">
        <v>134</v>
      </c>
      <c r="E69" s="32" t="s">
        <v>135</v>
      </c>
      <c r="F69" s="37" t="s">
        <v>130</v>
      </c>
      <c r="G69" s="48" t="s">
        <v>124</v>
      </c>
      <c r="H69" s="16" t="s">
        <v>39</v>
      </c>
      <c r="I69" s="26" t="s">
        <v>112</v>
      </c>
      <c r="J69" s="5" t="s">
        <v>117</v>
      </c>
      <c r="K69" s="3" t="s">
        <v>169</v>
      </c>
      <c r="L69" s="10" t="s">
        <v>46</v>
      </c>
      <c r="M69" s="1" t="s">
        <v>179</v>
      </c>
      <c r="N69" s="90">
        <v>1</v>
      </c>
      <c r="O69" s="1" t="s">
        <v>48</v>
      </c>
      <c r="P69" s="64">
        <v>0.2</v>
      </c>
      <c r="Q69" s="85">
        <f>+Tabla13[[#This Row],[ACUMULADO AVANCE ACTIVIDAD]]/Tabla13[[#This Row],[Meta 2020]]</f>
        <v>0</v>
      </c>
      <c r="R69" s="1" t="s">
        <v>377</v>
      </c>
      <c r="S69" s="1"/>
      <c r="T69" s="1" t="s">
        <v>55</v>
      </c>
      <c r="U69" s="1" t="s">
        <v>152</v>
      </c>
      <c r="V6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9" s="43"/>
      <c r="X69" s="43"/>
      <c r="Y69" s="43"/>
      <c r="Z69" s="77"/>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142"/>
    </row>
    <row r="70" spans="1:58" ht="180.75" thickBot="1" x14ac:dyDescent="0.25">
      <c r="A70" s="143" t="s">
        <v>139</v>
      </c>
      <c r="B70" s="144" t="s">
        <v>145</v>
      </c>
      <c r="C70" s="145" t="s">
        <v>141</v>
      </c>
      <c r="D70" s="146" t="s">
        <v>134</v>
      </c>
      <c r="E70" s="147" t="s">
        <v>135</v>
      </c>
      <c r="F70" s="148" t="s">
        <v>130</v>
      </c>
      <c r="G70" s="263" t="s">
        <v>124</v>
      </c>
      <c r="H70" s="205" t="s">
        <v>39</v>
      </c>
      <c r="I70" s="151" t="s">
        <v>112</v>
      </c>
      <c r="J70" s="160" t="s">
        <v>117</v>
      </c>
      <c r="K70" s="292" t="s">
        <v>170</v>
      </c>
      <c r="L70" s="293" t="s">
        <v>46</v>
      </c>
      <c r="M70" s="153" t="s">
        <v>179</v>
      </c>
      <c r="N70" s="266">
        <v>2</v>
      </c>
      <c r="O70" s="153" t="s">
        <v>378</v>
      </c>
      <c r="P70" s="157">
        <v>0.1</v>
      </c>
      <c r="Q70" s="158">
        <f>+Tabla13[[#This Row],[ACUMULADO AVANCE ACTIVIDAD]]/Tabla13[[#This Row],[Meta 2020]]</f>
        <v>0</v>
      </c>
      <c r="R70" s="153" t="s">
        <v>376</v>
      </c>
      <c r="S70" s="153"/>
      <c r="T70" s="153" t="s">
        <v>11</v>
      </c>
      <c r="U70" s="153" t="s">
        <v>147</v>
      </c>
      <c r="V7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0" s="162"/>
      <c r="X70" s="162"/>
      <c r="Y70" s="162"/>
      <c r="Z70" s="163"/>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4"/>
    </row>
    <row r="71" spans="1:58" ht="121.5" customHeight="1" thickBot="1" x14ac:dyDescent="0.25">
      <c r="A71" s="211" t="s">
        <v>140</v>
      </c>
      <c r="B71" s="210" t="s">
        <v>146</v>
      </c>
      <c r="C71" s="294" t="s">
        <v>143</v>
      </c>
      <c r="D71" s="295" t="s">
        <v>138</v>
      </c>
      <c r="E71" s="210" t="s">
        <v>136</v>
      </c>
      <c r="F71" s="296" t="s">
        <v>131</v>
      </c>
      <c r="G71" s="214" t="s">
        <v>126</v>
      </c>
      <c r="H71" s="297" t="s">
        <v>49</v>
      </c>
      <c r="I71" s="210" t="s">
        <v>118</v>
      </c>
      <c r="J71" s="210" t="s">
        <v>118</v>
      </c>
      <c r="K71" s="298" t="s">
        <v>171</v>
      </c>
      <c r="L71" s="299" t="s">
        <v>50</v>
      </c>
      <c r="M71" s="387">
        <v>1</v>
      </c>
      <c r="N71" s="388">
        <v>1</v>
      </c>
      <c r="O71" s="300" t="s">
        <v>51</v>
      </c>
      <c r="P71" s="301">
        <v>1</v>
      </c>
      <c r="Q71" s="212">
        <f>+Tabla13[[#This Row],[ACUMULADO AVANCE ACTIVIDAD]]/Tabla13[[#This Row],[Meta 2020]]</f>
        <v>0</v>
      </c>
      <c r="R71" s="300" t="s">
        <v>379</v>
      </c>
      <c r="S71" s="302">
        <v>209416524</v>
      </c>
      <c r="T71" s="300" t="s">
        <v>152</v>
      </c>
      <c r="U71" s="300" t="s">
        <v>203</v>
      </c>
      <c r="V71" s="21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1" s="214"/>
      <c r="X71" s="214"/>
      <c r="Y71" s="214"/>
      <c r="Z71" s="215"/>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row>
    <row r="72" spans="1:58" ht="135" x14ac:dyDescent="0.2">
      <c r="A72" s="309" t="s">
        <v>140</v>
      </c>
      <c r="B72" s="121" t="s">
        <v>146</v>
      </c>
      <c r="C72" s="121" t="s">
        <v>142</v>
      </c>
      <c r="D72" s="310" t="s">
        <v>138</v>
      </c>
      <c r="E72" s="121" t="s">
        <v>136</v>
      </c>
      <c r="F72" s="311" t="s">
        <v>131</v>
      </c>
      <c r="G72" s="128" t="s">
        <v>125</v>
      </c>
      <c r="H72" s="312" t="s">
        <v>52</v>
      </c>
      <c r="I72" s="123" t="s">
        <v>119</v>
      </c>
      <c r="J72" s="123" t="s">
        <v>119</v>
      </c>
      <c r="K72" s="121" t="s">
        <v>172</v>
      </c>
      <c r="L72" s="127" t="s">
        <v>53</v>
      </c>
      <c r="M72" s="134">
        <v>0.5</v>
      </c>
      <c r="N72" s="313">
        <v>6</v>
      </c>
      <c r="O72" s="133" t="s">
        <v>242</v>
      </c>
      <c r="P72" s="314">
        <v>0.7</v>
      </c>
      <c r="Q72" s="135">
        <f>+Tabla13[[#This Row],[ACUMULADO AVANCE ACTIVIDAD]]/Tabla13[[#This Row],[Meta 2020]]</f>
        <v>0</v>
      </c>
      <c r="R72" s="133" t="s">
        <v>381</v>
      </c>
      <c r="S72" s="315">
        <v>81860000</v>
      </c>
      <c r="T72" s="133" t="s">
        <v>55</v>
      </c>
      <c r="U72" s="133" t="s">
        <v>147</v>
      </c>
      <c r="V7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2" s="131"/>
      <c r="X72" s="131"/>
      <c r="Y72" s="131"/>
      <c r="Z72" s="139"/>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40"/>
    </row>
    <row r="73" spans="1:58" ht="105" x14ac:dyDescent="0.2">
      <c r="A73" s="316" t="s">
        <v>140</v>
      </c>
      <c r="B73" s="27" t="s">
        <v>146</v>
      </c>
      <c r="C73" s="27" t="s">
        <v>142</v>
      </c>
      <c r="D73" s="49" t="s">
        <v>138</v>
      </c>
      <c r="E73" s="27" t="s">
        <v>136</v>
      </c>
      <c r="F73" s="38" t="s">
        <v>131</v>
      </c>
      <c r="G73" s="26" t="s">
        <v>125</v>
      </c>
      <c r="H73" s="15" t="s">
        <v>52</v>
      </c>
      <c r="I73" s="31" t="s">
        <v>119</v>
      </c>
      <c r="J73" s="31" t="s">
        <v>119</v>
      </c>
      <c r="K73" s="27" t="s">
        <v>172</v>
      </c>
      <c r="L73" s="11" t="s">
        <v>53</v>
      </c>
      <c r="M73" s="51" t="s">
        <v>179</v>
      </c>
      <c r="N73" s="55">
        <v>1</v>
      </c>
      <c r="O73" s="8" t="s">
        <v>380</v>
      </c>
      <c r="P73" s="53">
        <v>0.1</v>
      </c>
      <c r="Q73" s="85">
        <f>+Tabla13[[#This Row],[ACUMULADO AVANCE ACTIVIDAD]]/Tabla13[[#This Row],[Meta 2020]]</f>
        <v>0</v>
      </c>
      <c r="R73" s="8" t="s">
        <v>382</v>
      </c>
      <c r="S73" s="8"/>
      <c r="T73" s="8" t="s">
        <v>11</v>
      </c>
      <c r="U73" s="8" t="s">
        <v>11</v>
      </c>
      <c r="V7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3" s="43"/>
      <c r="X73" s="43"/>
      <c r="Y73" s="43"/>
      <c r="Z73" s="77"/>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142"/>
    </row>
    <row r="74" spans="1:58" ht="105.75" thickBot="1" x14ac:dyDescent="0.25">
      <c r="A74" s="392" t="s">
        <v>140</v>
      </c>
      <c r="B74" s="220" t="s">
        <v>146</v>
      </c>
      <c r="C74" s="220" t="s">
        <v>142</v>
      </c>
      <c r="D74" s="359" t="s">
        <v>138</v>
      </c>
      <c r="E74" s="220" t="s">
        <v>136</v>
      </c>
      <c r="F74" s="360" t="s">
        <v>131</v>
      </c>
      <c r="G74" s="393" t="s">
        <v>125</v>
      </c>
      <c r="H74" s="361" t="s">
        <v>52</v>
      </c>
      <c r="I74" s="222" t="s">
        <v>119</v>
      </c>
      <c r="J74" s="222" t="s">
        <v>119</v>
      </c>
      <c r="K74" s="220" t="s">
        <v>172</v>
      </c>
      <c r="L74" s="381" t="s">
        <v>53</v>
      </c>
      <c r="M74" s="230" t="s">
        <v>179</v>
      </c>
      <c r="N74" s="370">
        <v>1</v>
      </c>
      <c r="O74" s="229" t="s">
        <v>54</v>
      </c>
      <c r="P74" s="395">
        <v>0.2</v>
      </c>
      <c r="Q74" s="363">
        <f>+Tabla13[[#This Row],[ACUMULADO AVANCE ACTIVIDAD]]/Tabla13[[#This Row],[Meta 2020]]</f>
        <v>0</v>
      </c>
      <c r="R74" s="229" t="s">
        <v>184</v>
      </c>
      <c r="S74" s="229"/>
      <c r="T74" s="229" t="s">
        <v>158</v>
      </c>
      <c r="U74" s="229" t="s">
        <v>147</v>
      </c>
      <c r="V74"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4" s="79"/>
      <c r="X74" s="79"/>
      <c r="Y74" s="79"/>
      <c r="Z74" s="235"/>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236"/>
    </row>
    <row r="75" spans="1:58" ht="105" x14ac:dyDescent="0.2">
      <c r="A75" s="309" t="s">
        <v>140</v>
      </c>
      <c r="B75" s="121" t="s">
        <v>146</v>
      </c>
      <c r="C75" s="121" t="s">
        <v>142</v>
      </c>
      <c r="D75" s="310" t="s">
        <v>138</v>
      </c>
      <c r="E75" s="121" t="s">
        <v>136</v>
      </c>
      <c r="F75" s="311" t="s">
        <v>131</v>
      </c>
      <c r="G75" s="128" t="s">
        <v>125</v>
      </c>
      <c r="H75" s="312" t="s">
        <v>52</v>
      </c>
      <c r="I75" s="123" t="s">
        <v>119</v>
      </c>
      <c r="J75" s="123" t="s">
        <v>119</v>
      </c>
      <c r="K75" s="121" t="s">
        <v>172</v>
      </c>
      <c r="L75" s="396" t="s">
        <v>56</v>
      </c>
      <c r="M75" s="134" t="s">
        <v>179</v>
      </c>
      <c r="N75" s="398">
        <v>0.125</v>
      </c>
      <c r="O75" s="133" t="s">
        <v>383</v>
      </c>
      <c r="P75" s="397">
        <v>0.2</v>
      </c>
      <c r="Q75" s="237">
        <f>+Tabla13[[#This Row],[ACUMULADO AVANCE ACTIVIDAD]]/Tabla13[[#This Row],[Meta 2020]]</f>
        <v>0</v>
      </c>
      <c r="R75" s="133" t="s">
        <v>387</v>
      </c>
      <c r="S75" s="133"/>
      <c r="T75" s="133" t="s">
        <v>11</v>
      </c>
      <c r="U75" s="133" t="s">
        <v>11</v>
      </c>
      <c r="V7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5" s="131"/>
      <c r="X75" s="131"/>
      <c r="Y75" s="131"/>
      <c r="Z75" s="139"/>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40"/>
    </row>
    <row r="76" spans="1:58" ht="105" x14ac:dyDescent="0.2">
      <c r="A76" s="316" t="s">
        <v>140</v>
      </c>
      <c r="B76" s="27" t="s">
        <v>146</v>
      </c>
      <c r="C76" s="27" t="s">
        <v>142</v>
      </c>
      <c r="D76" s="49" t="s">
        <v>138</v>
      </c>
      <c r="E76" s="27" t="s">
        <v>136</v>
      </c>
      <c r="F76" s="38" t="s">
        <v>131</v>
      </c>
      <c r="G76" s="26" t="s">
        <v>125</v>
      </c>
      <c r="H76" s="15" t="s">
        <v>52</v>
      </c>
      <c r="I76" s="31" t="s">
        <v>119</v>
      </c>
      <c r="J76" s="31" t="s">
        <v>119</v>
      </c>
      <c r="K76" s="27" t="s">
        <v>172</v>
      </c>
      <c r="L76" s="390" t="s">
        <v>56</v>
      </c>
      <c r="M76" s="70">
        <v>0.25</v>
      </c>
      <c r="N76" s="64">
        <v>1</v>
      </c>
      <c r="O76" s="8" t="s">
        <v>385</v>
      </c>
      <c r="P76" s="68">
        <v>0.8</v>
      </c>
      <c r="Q76" s="52">
        <f>+Tabla13[[#This Row],[ACUMULADO AVANCE ACTIVIDAD]]/Tabla13[[#This Row],[Meta 2020]]</f>
        <v>0</v>
      </c>
      <c r="R76" s="8" t="s">
        <v>388</v>
      </c>
      <c r="S76" s="8"/>
      <c r="T76" s="8" t="s">
        <v>55</v>
      </c>
      <c r="U76" s="8" t="s">
        <v>147</v>
      </c>
      <c r="V7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6" s="43"/>
      <c r="X76" s="43"/>
      <c r="Y76" s="43"/>
      <c r="Z76" s="77"/>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142"/>
    </row>
    <row r="77" spans="1:58" ht="105" x14ac:dyDescent="0.2">
      <c r="A77" s="316" t="s">
        <v>140</v>
      </c>
      <c r="B77" s="27" t="s">
        <v>146</v>
      </c>
      <c r="C77" s="27" t="s">
        <v>142</v>
      </c>
      <c r="D77" s="49" t="s">
        <v>138</v>
      </c>
      <c r="E77" s="27" t="s">
        <v>136</v>
      </c>
      <c r="F77" s="38" t="s">
        <v>131</v>
      </c>
      <c r="G77" s="26" t="s">
        <v>125</v>
      </c>
      <c r="H77" s="15" t="s">
        <v>52</v>
      </c>
      <c r="I77" s="31" t="s">
        <v>119</v>
      </c>
      <c r="J77" s="31" t="s">
        <v>119</v>
      </c>
      <c r="K77" s="27" t="s">
        <v>172</v>
      </c>
      <c r="L77" s="390" t="s">
        <v>56</v>
      </c>
      <c r="M77" s="51" t="s">
        <v>179</v>
      </c>
      <c r="N77" s="55">
        <v>1</v>
      </c>
      <c r="O77" s="8" t="s">
        <v>386</v>
      </c>
      <c r="P77" s="53">
        <v>0.2</v>
      </c>
      <c r="Q77" s="52">
        <f>+Tabla13[[#This Row],[ACUMULADO AVANCE ACTIVIDAD]]/Tabla13[[#This Row],[Meta 2020]]</f>
        <v>0</v>
      </c>
      <c r="R77" s="8" t="s">
        <v>389</v>
      </c>
      <c r="S77" s="8"/>
      <c r="T77" s="8" t="s">
        <v>11</v>
      </c>
      <c r="U77" s="8" t="s">
        <v>11</v>
      </c>
      <c r="V7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7" s="43"/>
      <c r="X77" s="43"/>
      <c r="Y77" s="43"/>
      <c r="Z77" s="77"/>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142"/>
    </row>
    <row r="78" spans="1:58" ht="105.75" thickBot="1" x14ac:dyDescent="0.25">
      <c r="A78" s="317" t="s">
        <v>140</v>
      </c>
      <c r="B78" s="144" t="s">
        <v>146</v>
      </c>
      <c r="C78" s="144" t="s">
        <v>142</v>
      </c>
      <c r="D78" s="318" t="s">
        <v>138</v>
      </c>
      <c r="E78" s="144" t="s">
        <v>136</v>
      </c>
      <c r="F78" s="319" t="s">
        <v>131</v>
      </c>
      <c r="G78" s="151" t="s">
        <v>125</v>
      </c>
      <c r="H78" s="320" t="s">
        <v>52</v>
      </c>
      <c r="I78" s="146" t="s">
        <v>119</v>
      </c>
      <c r="J78" s="146" t="s">
        <v>119</v>
      </c>
      <c r="K78" s="144" t="s">
        <v>172</v>
      </c>
      <c r="L78" s="391" t="s">
        <v>56</v>
      </c>
      <c r="M78" s="197">
        <v>0.25</v>
      </c>
      <c r="N78" s="157">
        <v>1</v>
      </c>
      <c r="O78" s="156" t="s">
        <v>384</v>
      </c>
      <c r="P78" s="329">
        <v>0.8</v>
      </c>
      <c r="Q78" s="238">
        <f>+Tabla13[[#This Row],[ACUMULADO AVANCE ACTIVIDAD]]/Tabla13[[#This Row],[Meta 2020]]</f>
        <v>0</v>
      </c>
      <c r="R78" s="156" t="s">
        <v>390</v>
      </c>
      <c r="S78" s="156"/>
      <c r="T78" s="8" t="s">
        <v>55</v>
      </c>
      <c r="U78" s="8" t="s">
        <v>147</v>
      </c>
      <c r="V7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8" s="162"/>
      <c r="X78" s="162"/>
      <c r="Y78" s="162"/>
      <c r="Z78" s="163"/>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4"/>
    </row>
    <row r="79" spans="1:58" ht="105" x14ac:dyDescent="0.2">
      <c r="A79" s="389" t="s">
        <v>140</v>
      </c>
      <c r="B79" s="108" t="s">
        <v>146</v>
      </c>
      <c r="C79" s="303" t="s">
        <v>144</v>
      </c>
      <c r="D79" s="287" t="s">
        <v>138</v>
      </c>
      <c r="E79" s="289" t="s">
        <v>137</v>
      </c>
      <c r="F79" s="288" t="s">
        <v>131</v>
      </c>
      <c r="G79" s="107" t="s">
        <v>127</v>
      </c>
      <c r="H79" s="304" t="s">
        <v>57</v>
      </c>
      <c r="I79" s="184" t="s">
        <v>120</v>
      </c>
      <c r="J79" s="184" t="s">
        <v>120</v>
      </c>
      <c r="K79" s="111" t="s">
        <v>173</v>
      </c>
      <c r="L79" s="199" t="s">
        <v>58</v>
      </c>
      <c r="M79" s="305" t="s">
        <v>179</v>
      </c>
      <c r="N79" s="306">
        <v>1</v>
      </c>
      <c r="O79" s="173" t="s">
        <v>61</v>
      </c>
      <c r="P79" s="307">
        <v>0.05</v>
      </c>
      <c r="Q79" s="115">
        <f>+Tabla13[[#This Row],[ACUMULADO AVANCE ACTIVIDAD]]/Tabla13[[#This Row],[Meta 2020]]</f>
        <v>0</v>
      </c>
      <c r="R79" s="173" t="s">
        <v>391</v>
      </c>
      <c r="S79" s="308">
        <v>45092299</v>
      </c>
      <c r="T79" s="173" t="s">
        <v>11</v>
      </c>
      <c r="U79" s="173" t="s">
        <v>11</v>
      </c>
      <c r="V7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9" s="78"/>
      <c r="X79" s="78"/>
      <c r="Y79" s="78"/>
      <c r="Z79" s="119"/>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372"/>
    </row>
    <row r="80" spans="1:58" ht="105" x14ac:dyDescent="0.2">
      <c r="A80" s="316" t="s">
        <v>140</v>
      </c>
      <c r="B80" s="27" t="s">
        <v>146</v>
      </c>
      <c r="C80" s="81" t="s">
        <v>144</v>
      </c>
      <c r="D80" s="49" t="s">
        <v>138</v>
      </c>
      <c r="E80" s="30" t="s">
        <v>137</v>
      </c>
      <c r="F80" s="38" t="s">
        <v>131</v>
      </c>
      <c r="G80" s="29" t="s">
        <v>127</v>
      </c>
      <c r="H80" s="17" t="s">
        <v>57</v>
      </c>
      <c r="I80" s="24" t="s">
        <v>120</v>
      </c>
      <c r="J80" s="24" t="s">
        <v>120</v>
      </c>
      <c r="K80" s="32" t="s">
        <v>173</v>
      </c>
      <c r="L80" s="6" t="s">
        <v>58</v>
      </c>
      <c r="M80" s="69">
        <v>7.0000000000000007E-2</v>
      </c>
      <c r="N80" s="60">
        <v>1</v>
      </c>
      <c r="O80" s="41" t="s">
        <v>210</v>
      </c>
      <c r="P80" s="68">
        <v>0.15</v>
      </c>
      <c r="Q80" s="85">
        <f>+Tabla13[[#This Row],[ACUMULADO AVANCE ACTIVIDAD]]/Tabla13[[#This Row],[Meta 2020]]</f>
        <v>0</v>
      </c>
      <c r="R80" s="41" t="s">
        <v>392</v>
      </c>
      <c r="S80" s="41"/>
      <c r="T80" s="41" t="s">
        <v>147</v>
      </c>
      <c r="U80" s="41" t="s">
        <v>147</v>
      </c>
      <c r="V8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0" s="43"/>
      <c r="X80" s="43"/>
      <c r="Y80" s="43"/>
      <c r="Z80" s="77"/>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142"/>
    </row>
    <row r="81" spans="1:58" ht="105" x14ac:dyDescent="0.2">
      <c r="A81" s="316" t="s">
        <v>140</v>
      </c>
      <c r="B81" s="27" t="s">
        <v>146</v>
      </c>
      <c r="C81" s="81" t="s">
        <v>144</v>
      </c>
      <c r="D81" s="49" t="s">
        <v>138</v>
      </c>
      <c r="E81" s="30" t="s">
        <v>137</v>
      </c>
      <c r="F81" s="38" t="s">
        <v>131</v>
      </c>
      <c r="G81" s="29" t="s">
        <v>127</v>
      </c>
      <c r="H81" s="17" t="s">
        <v>57</v>
      </c>
      <c r="I81" s="24" t="s">
        <v>120</v>
      </c>
      <c r="J81" s="24" t="s">
        <v>120</v>
      </c>
      <c r="K81" s="32" t="s">
        <v>173</v>
      </c>
      <c r="L81" s="6" t="s">
        <v>58</v>
      </c>
      <c r="M81" s="65" t="s">
        <v>179</v>
      </c>
      <c r="N81" s="91">
        <v>1</v>
      </c>
      <c r="O81" s="41" t="s">
        <v>211</v>
      </c>
      <c r="P81" s="53">
        <v>0.05</v>
      </c>
      <c r="Q81" s="85">
        <f>+Tabla13[[#This Row],[ACUMULADO AVANCE ACTIVIDAD]]/Tabla13[[#This Row],[Meta 2020]]</f>
        <v>0</v>
      </c>
      <c r="R81" s="41" t="s">
        <v>393</v>
      </c>
      <c r="S81" s="41"/>
      <c r="T81" s="41" t="s">
        <v>11</v>
      </c>
      <c r="U81" s="41" t="s">
        <v>11</v>
      </c>
      <c r="V8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1" s="43"/>
      <c r="X81" s="43"/>
      <c r="Y81" s="43"/>
      <c r="Z81" s="77"/>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142"/>
    </row>
    <row r="82" spans="1:58" ht="105" x14ac:dyDescent="0.2">
      <c r="A82" s="316" t="s">
        <v>140</v>
      </c>
      <c r="B82" s="27" t="s">
        <v>146</v>
      </c>
      <c r="C82" s="81" t="s">
        <v>144</v>
      </c>
      <c r="D82" s="49" t="s">
        <v>138</v>
      </c>
      <c r="E82" s="30" t="s">
        <v>137</v>
      </c>
      <c r="F82" s="38" t="s">
        <v>131</v>
      </c>
      <c r="G82" s="29" t="s">
        <v>127</v>
      </c>
      <c r="H82" s="17" t="s">
        <v>57</v>
      </c>
      <c r="I82" s="24" t="s">
        <v>120</v>
      </c>
      <c r="J82" s="24" t="s">
        <v>120</v>
      </c>
      <c r="K82" s="32" t="s">
        <v>173</v>
      </c>
      <c r="L82" s="6" t="s">
        <v>58</v>
      </c>
      <c r="M82" s="69">
        <v>0.06</v>
      </c>
      <c r="N82" s="60">
        <v>1</v>
      </c>
      <c r="O82" s="41" t="s">
        <v>212</v>
      </c>
      <c r="P82" s="68">
        <v>0.15</v>
      </c>
      <c r="Q82" s="85">
        <f>+Tabla13[[#This Row],[ACUMULADO AVANCE ACTIVIDAD]]/Tabla13[[#This Row],[Meta 2020]]</f>
        <v>0</v>
      </c>
      <c r="R82" s="41" t="s">
        <v>394</v>
      </c>
      <c r="S82" s="41"/>
      <c r="T82" s="41" t="s">
        <v>158</v>
      </c>
      <c r="U82" s="41" t="s">
        <v>147</v>
      </c>
      <c r="V8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2" s="43"/>
      <c r="X82" s="43"/>
      <c r="Y82" s="43"/>
      <c r="Z82" s="77"/>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142"/>
    </row>
    <row r="83" spans="1:58" ht="105" x14ac:dyDescent="0.2">
      <c r="A83" s="316" t="s">
        <v>140</v>
      </c>
      <c r="B83" s="27" t="s">
        <v>146</v>
      </c>
      <c r="C83" s="81" t="s">
        <v>144</v>
      </c>
      <c r="D83" s="49" t="s">
        <v>138</v>
      </c>
      <c r="E83" s="30" t="s">
        <v>137</v>
      </c>
      <c r="F83" s="38" t="s">
        <v>131</v>
      </c>
      <c r="G83" s="29" t="s">
        <v>127</v>
      </c>
      <c r="H83" s="17" t="s">
        <v>57</v>
      </c>
      <c r="I83" s="24" t="s">
        <v>120</v>
      </c>
      <c r="J83" s="24" t="s">
        <v>120</v>
      </c>
      <c r="K83" s="32" t="s">
        <v>173</v>
      </c>
      <c r="L83" s="6" t="s">
        <v>58</v>
      </c>
      <c r="M83" s="65" t="s">
        <v>179</v>
      </c>
      <c r="N83" s="91">
        <v>1</v>
      </c>
      <c r="O83" s="41" t="s">
        <v>59</v>
      </c>
      <c r="P83" s="53">
        <v>0.05</v>
      </c>
      <c r="Q83" s="85">
        <f>+Tabla13[[#This Row],[ACUMULADO AVANCE ACTIVIDAD]]/Tabla13[[#This Row],[Meta 2020]]</f>
        <v>0</v>
      </c>
      <c r="R83" s="41" t="s">
        <v>398</v>
      </c>
      <c r="S83" s="41"/>
      <c r="T83" s="41" t="s">
        <v>11</v>
      </c>
      <c r="U83" s="41" t="s">
        <v>11</v>
      </c>
      <c r="V8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3" s="43"/>
      <c r="X83" s="43"/>
      <c r="Y83" s="43"/>
      <c r="Z83" s="77"/>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142"/>
    </row>
    <row r="84" spans="1:58" ht="105" x14ac:dyDescent="0.2">
      <c r="A84" s="316" t="s">
        <v>140</v>
      </c>
      <c r="B84" s="27" t="s">
        <v>146</v>
      </c>
      <c r="C84" s="81" t="s">
        <v>144</v>
      </c>
      <c r="D84" s="49" t="s">
        <v>138</v>
      </c>
      <c r="E84" s="30" t="s">
        <v>137</v>
      </c>
      <c r="F84" s="38" t="s">
        <v>131</v>
      </c>
      <c r="G84" s="29" t="s">
        <v>127</v>
      </c>
      <c r="H84" s="17" t="s">
        <v>57</v>
      </c>
      <c r="I84" s="24" t="s">
        <v>120</v>
      </c>
      <c r="J84" s="24" t="s">
        <v>120</v>
      </c>
      <c r="K84" s="32" t="s">
        <v>173</v>
      </c>
      <c r="L84" s="6" t="s">
        <v>58</v>
      </c>
      <c r="M84" s="69">
        <v>0.06</v>
      </c>
      <c r="N84" s="60">
        <v>1</v>
      </c>
      <c r="O84" s="41" t="s">
        <v>60</v>
      </c>
      <c r="P84" s="68">
        <v>0.15</v>
      </c>
      <c r="Q84" s="85">
        <f>+Tabla13[[#This Row],[ACUMULADO AVANCE ACTIVIDAD]]/Tabla13[[#This Row],[Meta 2020]]</f>
        <v>0</v>
      </c>
      <c r="R84" s="41" t="s">
        <v>395</v>
      </c>
      <c r="S84" s="41"/>
      <c r="T84" s="41" t="s">
        <v>158</v>
      </c>
      <c r="U84" s="41" t="s">
        <v>147</v>
      </c>
      <c r="V8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4" s="43"/>
      <c r="X84" s="43"/>
      <c r="Y84" s="43"/>
      <c r="Z84" s="77"/>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142"/>
    </row>
    <row r="85" spans="1:58" ht="105" x14ac:dyDescent="0.2">
      <c r="A85" s="316" t="s">
        <v>140</v>
      </c>
      <c r="B85" s="27" t="s">
        <v>146</v>
      </c>
      <c r="C85" s="81" t="s">
        <v>144</v>
      </c>
      <c r="D85" s="49" t="s">
        <v>138</v>
      </c>
      <c r="E85" s="30" t="s">
        <v>137</v>
      </c>
      <c r="F85" s="38" t="s">
        <v>131</v>
      </c>
      <c r="G85" s="29" t="s">
        <v>127</v>
      </c>
      <c r="H85" s="17" t="s">
        <v>57</v>
      </c>
      <c r="I85" s="24" t="s">
        <v>120</v>
      </c>
      <c r="J85" s="24" t="s">
        <v>120</v>
      </c>
      <c r="K85" s="32" t="s">
        <v>173</v>
      </c>
      <c r="L85" s="6" t="s">
        <v>58</v>
      </c>
      <c r="M85" s="65" t="s">
        <v>179</v>
      </c>
      <c r="N85" s="91">
        <v>1</v>
      </c>
      <c r="O85" s="41" t="s">
        <v>62</v>
      </c>
      <c r="P85" s="53">
        <v>0.05</v>
      </c>
      <c r="Q85" s="85">
        <f>+Tabla13[[#This Row],[ACUMULADO AVANCE ACTIVIDAD]]/Tabla13[[#This Row],[Meta 2020]]</f>
        <v>0</v>
      </c>
      <c r="R85" s="41" t="s">
        <v>396</v>
      </c>
      <c r="S85" s="41"/>
      <c r="T85" s="41" t="s">
        <v>11</v>
      </c>
      <c r="U85" s="41" t="s">
        <v>11</v>
      </c>
      <c r="V8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5" s="43"/>
      <c r="X85" s="43"/>
      <c r="Y85" s="43"/>
      <c r="Z85" s="77"/>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142"/>
    </row>
    <row r="86" spans="1:58" ht="105.75" thickBot="1" x14ac:dyDescent="0.25">
      <c r="A86" s="392" t="s">
        <v>140</v>
      </c>
      <c r="B86" s="220" t="s">
        <v>146</v>
      </c>
      <c r="C86" s="401" t="s">
        <v>144</v>
      </c>
      <c r="D86" s="359" t="s">
        <v>138</v>
      </c>
      <c r="E86" s="402" t="s">
        <v>137</v>
      </c>
      <c r="F86" s="360" t="s">
        <v>131</v>
      </c>
      <c r="G86" s="369" t="s">
        <v>127</v>
      </c>
      <c r="H86" s="403" t="s">
        <v>57</v>
      </c>
      <c r="I86" s="223" t="s">
        <v>120</v>
      </c>
      <c r="J86" s="223" t="s">
        <v>120</v>
      </c>
      <c r="K86" s="380" t="s">
        <v>173</v>
      </c>
      <c r="L86" s="227" t="s">
        <v>58</v>
      </c>
      <c r="M86" s="404">
        <v>0.06</v>
      </c>
      <c r="N86" s="405">
        <v>1</v>
      </c>
      <c r="O86" s="364" t="s">
        <v>63</v>
      </c>
      <c r="P86" s="394">
        <v>0.15</v>
      </c>
      <c r="Q86" s="363">
        <f>+Tabla13[[#This Row],[ACUMULADO AVANCE ACTIVIDAD]]/Tabla13[[#This Row],[Meta 2020]]</f>
        <v>0</v>
      </c>
      <c r="R86" s="364" t="s">
        <v>397</v>
      </c>
      <c r="S86" s="364"/>
      <c r="T86" s="364" t="s">
        <v>158</v>
      </c>
      <c r="U86" s="364" t="s">
        <v>147</v>
      </c>
      <c r="V86"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6" s="79"/>
      <c r="X86" s="79"/>
      <c r="Y86" s="79"/>
      <c r="Z86" s="235"/>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236"/>
    </row>
    <row r="87" spans="1:58" ht="105" x14ac:dyDescent="0.2">
      <c r="A87" s="309" t="s">
        <v>140</v>
      </c>
      <c r="B87" s="121" t="s">
        <v>146</v>
      </c>
      <c r="C87" s="321" t="s">
        <v>144</v>
      </c>
      <c r="D87" s="310" t="s">
        <v>138</v>
      </c>
      <c r="E87" s="322" t="s">
        <v>137</v>
      </c>
      <c r="F87" s="311" t="s">
        <v>131</v>
      </c>
      <c r="G87" s="254" t="s">
        <v>127</v>
      </c>
      <c r="H87" s="323" t="s">
        <v>57</v>
      </c>
      <c r="I87" s="200" t="s">
        <v>120</v>
      </c>
      <c r="J87" s="200" t="s">
        <v>120</v>
      </c>
      <c r="K87" s="124" t="s">
        <v>173</v>
      </c>
      <c r="L87" s="332" t="s">
        <v>64</v>
      </c>
      <c r="M87" s="189" t="s">
        <v>179</v>
      </c>
      <c r="N87" s="324">
        <v>1</v>
      </c>
      <c r="O87" s="189" t="s">
        <v>65</v>
      </c>
      <c r="P87" s="325">
        <v>0.2</v>
      </c>
      <c r="Q87" s="237">
        <f>+Tabla13[[#This Row],[ACUMULADO AVANCE ACTIVIDAD]]/Tabla13[[#This Row],[Meta 2020]]</f>
        <v>0</v>
      </c>
      <c r="R87" s="189" t="s">
        <v>399</v>
      </c>
      <c r="S87" s="189"/>
      <c r="T87" s="189" t="s">
        <v>11</v>
      </c>
      <c r="U87" s="137" t="s">
        <v>11</v>
      </c>
      <c r="V87"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7" s="131"/>
      <c r="X87" s="131"/>
      <c r="Y87" s="131"/>
      <c r="Z87" s="139"/>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40"/>
    </row>
    <row r="88" spans="1:58" ht="105.75" thickBot="1" x14ac:dyDescent="0.25">
      <c r="A88" s="317" t="s">
        <v>140</v>
      </c>
      <c r="B88" s="144" t="s">
        <v>146</v>
      </c>
      <c r="C88" s="326" t="s">
        <v>144</v>
      </c>
      <c r="D88" s="318" t="s">
        <v>138</v>
      </c>
      <c r="E88" s="327" t="s">
        <v>137</v>
      </c>
      <c r="F88" s="319" t="s">
        <v>131</v>
      </c>
      <c r="G88" s="255" t="s">
        <v>127</v>
      </c>
      <c r="H88" s="328" t="s">
        <v>57</v>
      </c>
      <c r="I88" s="203" t="s">
        <v>120</v>
      </c>
      <c r="J88" s="203" t="s">
        <v>120</v>
      </c>
      <c r="K88" s="147" t="s">
        <v>173</v>
      </c>
      <c r="L88" s="333" t="s">
        <v>64</v>
      </c>
      <c r="M88" s="400" t="s">
        <v>185</v>
      </c>
      <c r="N88" s="399" t="s">
        <v>186</v>
      </c>
      <c r="O88" s="194" t="s">
        <v>66</v>
      </c>
      <c r="P88" s="334">
        <v>80</v>
      </c>
      <c r="Q88" s="238">
        <v>0</v>
      </c>
      <c r="R88" s="194" t="s">
        <v>400</v>
      </c>
      <c r="S88" s="194"/>
      <c r="T88" s="194" t="s">
        <v>158</v>
      </c>
      <c r="U88" s="162" t="s">
        <v>147</v>
      </c>
      <c r="V8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8" s="162"/>
      <c r="X88" s="162"/>
      <c r="Y88" s="162"/>
      <c r="Z88" s="163"/>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4"/>
    </row>
    <row r="89" spans="1:58" ht="105" x14ac:dyDescent="0.2">
      <c r="A89" s="389" t="s">
        <v>140</v>
      </c>
      <c r="B89" s="108" t="s">
        <v>146</v>
      </c>
      <c r="C89" s="303" t="s">
        <v>144</v>
      </c>
      <c r="D89" s="287" t="s">
        <v>138</v>
      </c>
      <c r="E89" s="108" t="s">
        <v>136</v>
      </c>
      <c r="F89" s="288" t="s">
        <v>131</v>
      </c>
      <c r="G89" s="112" t="s">
        <v>128</v>
      </c>
      <c r="H89" s="330" t="s">
        <v>67</v>
      </c>
      <c r="I89" s="286" t="s">
        <v>120</v>
      </c>
      <c r="J89" s="186" t="s">
        <v>120</v>
      </c>
      <c r="K89" s="331" t="s">
        <v>173</v>
      </c>
      <c r="L89" s="113" t="s">
        <v>68</v>
      </c>
      <c r="M89" s="173" t="s">
        <v>179</v>
      </c>
      <c r="N89" s="306">
        <v>1</v>
      </c>
      <c r="O89" s="113" t="s">
        <v>69</v>
      </c>
      <c r="P89" s="307">
        <v>0.2</v>
      </c>
      <c r="Q89" s="115">
        <f>+Tabla13[[#This Row],[ACUMULADO AVANCE ACTIVIDAD]]/Tabla13[[#This Row],[Meta 2020]]</f>
        <v>0</v>
      </c>
      <c r="R89" s="113" t="s">
        <v>401</v>
      </c>
      <c r="S89" s="187">
        <v>80622830</v>
      </c>
      <c r="T89" s="117" t="s">
        <v>11</v>
      </c>
      <c r="U89" s="117" t="s">
        <v>11</v>
      </c>
      <c r="V8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9" s="78"/>
      <c r="X89" s="78"/>
      <c r="Y89" s="78"/>
      <c r="Z89" s="119"/>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372"/>
    </row>
    <row r="90" spans="1:58" ht="105.75" thickBot="1" x14ac:dyDescent="0.25">
      <c r="A90" s="392" t="s">
        <v>140</v>
      </c>
      <c r="B90" s="220" t="s">
        <v>146</v>
      </c>
      <c r="C90" s="401" t="s">
        <v>144</v>
      </c>
      <c r="D90" s="359" t="s">
        <v>138</v>
      </c>
      <c r="E90" s="220" t="s">
        <v>136</v>
      </c>
      <c r="F90" s="360" t="s">
        <v>131</v>
      </c>
      <c r="G90" s="224" t="s">
        <v>128</v>
      </c>
      <c r="H90" s="406" t="s">
        <v>67</v>
      </c>
      <c r="I90" s="358" t="s">
        <v>120</v>
      </c>
      <c r="J90" s="408" t="s">
        <v>120</v>
      </c>
      <c r="K90" s="362" t="s">
        <v>173</v>
      </c>
      <c r="L90" s="229" t="s">
        <v>68</v>
      </c>
      <c r="M90" s="409">
        <v>0.25</v>
      </c>
      <c r="N90" s="410">
        <v>0.25</v>
      </c>
      <c r="O90" s="229" t="s">
        <v>70</v>
      </c>
      <c r="P90" s="394">
        <v>0.8</v>
      </c>
      <c r="Q90" s="363">
        <f>+Tabla13[[#This Row],[ACUMULADO AVANCE ACTIVIDAD]]/Tabla13[[#This Row],[Meta 2020]]</f>
        <v>0</v>
      </c>
      <c r="R90" s="229" t="s">
        <v>402</v>
      </c>
      <c r="S90" s="232"/>
      <c r="T90" s="233" t="s">
        <v>158</v>
      </c>
      <c r="U90" s="79" t="s">
        <v>147</v>
      </c>
      <c r="V90"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0" s="79"/>
      <c r="X90" s="79"/>
      <c r="Y90" s="79"/>
      <c r="Z90" s="235"/>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236"/>
    </row>
    <row r="91" spans="1:58" ht="105" x14ac:dyDescent="0.2">
      <c r="A91" s="309" t="s">
        <v>140</v>
      </c>
      <c r="B91" s="121" t="s">
        <v>146</v>
      </c>
      <c r="C91" s="337" t="s">
        <v>143</v>
      </c>
      <c r="D91" s="310" t="s">
        <v>138</v>
      </c>
      <c r="E91" s="121" t="s">
        <v>136</v>
      </c>
      <c r="F91" s="311" t="s">
        <v>131</v>
      </c>
      <c r="G91" s="125" t="s">
        <v>128</v>
      </c>
      <c r="H91" s="336" t="s">
        <v>67</v>
      </c>
      <c r="I91" s="347" t="s">
        <v>74</v>
      </c>
      <c r="J91" s="338" t="s">
        <v>191</v>
      </c>
      <c r="K91" s="338"/>
      <c r="L91" s="127" t="s">
        <v>71</v>
      </c>
      <c r="M91" s="217">
        <v>0.02</v>
      </c>
      <c r="N91" s="132">
        <v>1</v>
      </c>
      <c r="O91" s="133" t="s">
        <v>403</v>
      </c>
      <c r="P91" s="314">
        <v>0.02</v>
      </c>
      <c r="Q91" s="237">
        <f>+Tabla13[[#This Row],[ACUMULADO AVANCE ACTIVIDAD]]/Tabla13[[#This Row],[Meta 2020]]</f>
        <v>0</v>
      </c>
      <c r="R91" s="133" t="s">
        <v>405</v>
      </c>
      <c r="S91" s="168"/>
      <c r="T91" s="133" t="s">
        <v>55</v>
      </c>
      <c r="U91" s="133" t="s">
        <v>72</v>
      </c>
      <c r="V91"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1" s="131"/>
      <c r="X91" s="131"/>
      <c r="Y91" s="131"/>
      <c r="Z91" s="139"/>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40"/>
    </row>
    <row r="92" spans="1:58" ht="105" x14ac:dyDescent="0.2">
      <c r="A92" s="316" t="s">
        <v>140</v>
      </c>
      <c r="B92" s="27" t="s">
        <v>146</v>
      </c>
      <c r="C92" s="58" t="s">
        <v>143</v>
      </c>
      <c r="D92" s="49" t="s">
        <v>138</v>
      </c>
      <c r="E92" s="27" t="s">
        <v>136</v>
      </c>
      <c r="F92" s="38" t="s">
        <v>131</v>
      </c>
      <c r="G92" s="37" t="s">
        <v>128</v>
      </c>
      <c r="H92" s="14" t="s">
        <v>67</v>
      </c>
      <c r="I92" s="33" t="s">
        <v>74</v>
      </c>
      <c r="J92" s="2" t="s">
        <v>191</v>
      </c>
      <c r="K92" s="2"/>
      <c r="L92" s="11" t="s">
        <v>71</v>
      </c>
      <c r="M92" s="70">
        <v>0.03</v>
      </c>
      <c r="N92" s="64">
        <v>1</v>
      </c>
      <c r="O92" s="8" t="s">
        <v>404</v>
      </c>
      <c r="P92" s="68">
        <v>0.03</v>
      </c>
      <c r="Q92" s="52">
        <v>0</v>
      </c>
      <c r="R92" s="8" t="s">
        <v>406</v>
      </c>
      <c r="S92" s="46"/>
      <c r="T92" s="8" t="s">
        <v>72</v>
      </c>
      <c r="U92" s="8" t="s">
        <v>147</v>
      </c>
      <c r="V9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2" s="43"/>
      <c r="X92" s="43"/>
      <c r="Y92" s="43"/>
      <c r="Z92" s="77"/>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142"/>
    </row>
    <row r="93" spans="1:58" ht="105" x14ac:dyDescent="0.2">
      <c r="A93" s="316" t="s">
        <v>140</v>
      </c>
      <c r="B93" s="27" t="s">
        <v>146</v>
      </c>
      <c r="C93" s="58" t="s">
        <v>143</v>
      </c>
      <c r="D93" s="49" t="s">
        <v>138</v>
      </c>
      <c r="E93" s="27" t="s">
        <v>136</v>
      </c>
      <c r="F93" s="38" t="s">
        <v>131</v>
      </c>
      <c r="G93" s="37" t="s">
        <v>128</v>
      </c>
      <c r="H93" s="14" t="s">
        <v>67</v>
      </c>
      <c r="I93" s="5" t="s">
        <v>192</v>
      </c>
      <c r="J93" s="5" t="s">
        <v>73</v>
      </c>
      <c r="K93" s="2" t="s">
        <v>174</v>
      </c>
      <c r="L93" s="11" t="s">
        <v>71</v>
      </c>
      <c r="M93" s="70">
        <v>0.02</v>
      </c>
      <c r="N93" s="55">
        <v>1</v>
      </c>
      <c r="O93" s="8" t="s">
        <v>407</v>
      </c>
      <c r="P93" s="68">
        <v>0.02</v>
      </c>
      <c r="Q93" s="52">
        <f>+Tabla13[[#This Row],[ACUMULADO AVANCE ACTIVIDAD]]/Tabla13[[#This Row],[Meta 2020]]</f>
        <v>0</v>
      </c>
      <c r="R93" s="8" t="s">
        <v>419</v>
      </c>
      <c r="S93" s="8"/>
      <c r="T93" s="8" t="s">
        <v>11</v>
      </c>
      <c r="U93" s="8" t="s">
        <v>11</v>
      </c>
      <c r="V9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3" s="43"/>
      <c r="X93" s="43"/>
      <c r="Y93" s="43"/>
      <c r="Z93" s="77"/>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142"/>
    </row>
    <row r="94" spans="1:58" ht="105" x14ac:dyDescent="0.2">
      <c r="A94" s="316" t="s">
        <v>140</v>
      </c>
      <c r="B94" s="27" t="s">
        <v>146</v>
      </c>
      <c r="C94" s="58" t="s">
        <v>143</v>
      </c>
      <c r="D94" s="49" t="s">
        <v>138</v>
      </c>
      <c r="E94" s="27" t="s">
        <v>136</v>
      </c>
      <c r="F94" s="38" t="s">
        <v>131</v>
      </c>
      <c r="G94" s="37" t="s">
        <v>128</v>
      </c>
      <c r="H94" s="14" t="s">
        <v>67</v>
      </c>
      <c r="I94" s="5" t="s">
        <v>192</v>
      </c>
      <c r="J94" s="5" t="s">
        <v>73</v>
      </c>
      <c r="K94" s="2" t="s">
        <v>174</v>
      </c>
      <c r="L94" s="11" t="s">
        <v>71</v>
      </c>
      <c r="M94" s="70">
        <v>0.02</v>
      </c>
      <c r="N94" s="64">
        <v>1</v>
      </c>
      <c r="O94" s="8" t="s">
        <v>408</v>
      </c>
      <c r="P94" s="68">
        <v>0.02</v>
      </c>
      <c r="Q94" s="52">
        <f>+Tabla13[[#This Row],[ACUMULADO AVANCE ACTIVIDAD]]/Tabla13[[#This Row],[Meta 2020]]</f>
        <v>0</v>
      </c>
      <c r="R94" s="8" t="s">
        <v>409</v>
      </c>
      <c r="S94" s="8"/>
      <c r="T94" s="8" t="s">
        <v>55</v>
      </c>
      <c r="U94" s="8" t="s">
        <v>147</v>
      </c>
      <c r="V9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4" s="43"/>
      <c r="X94" s="43"/>
      <c r="Y94" s="43"/>
      <c r="Z94" s="77"/>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142"/>
    </row>
    <row r="95" spans="1:58" ht="118.5" customHeight="1" x14ac:dyDescent="0.2">
      <c r="A95" s="316" t="s">
        <v>140</v>
      </c>
      <c r="B95" s="27" t="s">
        <v>146</v>
      </c>
      <c r="C95" s="58" t="s">
        <v>143</v>
      </c>
      <c r="D95" s="49" t="s">
        <v>138</v>
      </c>
      <c r="E95" s="27" t="s">
        <v>136</v>
      </c>
      <c r="F95" s="38" t="s">
        <v>131</v>
      </c>
      <c r="G95" s="37" t="s">
        <v>128</v>
      </c>
      <c r="H95" s="14" t="s">
        <v>67</v>
      </c>
      <c r="I95" s="5" t="s">
        <v>76</v>
      </c>
      <c r="J95" s="5" t="s">
        <v>76</v>
      </c>
      <c r="K95" s="2"/>
      <c r="L95" s="11" t="s">
        <v>71</v>
      </c>
      <c r="M95" s="70">
        <v>0.01</v>
      </c>
      <c r="N95" s="55">
        <v>12</v>
      </c>
      <c r="O95" s="8" t="s">
        <v>75</v>
      </c>
      <c r="P95" s="68">
        <v>0.01</v>
      </c>
      <c r="Q95" s="52">
        <f>+Tabla13[[#This Row],[ACUMULADO AVANCE ACTIVIDAD]]/Tabla13[[#This Row],[Meta 2020]]</f>
        <v>0</v>
      </c>
      <c r="R95" s="86" t="s">
        <v>420</v>
      </c>
      <c r="S95" s="8"/>
      <c r="T95" s="8" t="s">
        <v>158</v>
      </c>
      <c r="U95" s="8" t="s">
        <v>147</v>
      </c>
      <c r="V9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5" s="43"/>
      <c r="X95" s="43"/>
      <c r="Y95" s="43"/>
      <c r="Z95" s="77"/>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142"/>
    </row>
    <row r="96" spans="1:58" ht="105" x14ac:dyDescent="0.2">
      <c r="A96" s="316" t="s">
        <v>140</v>
      </c>
      <c r="B96" s="27" t="s">
        <v>146</v>
      </c>
      <c r="C96" s="58" t="s">
        <v>143</v>
      </c>
      <c r="D96" s="49" t="s">
        <v>138</v>
      </c>
      <c r="E96" s="27" t="s">
        <v>136</v>
      </c>
      <c r="F96" s="38" t="s">
        <v>131</v>
      </c>
      <c r="G96" s="37" t="s">
        <v>128</v>
      </c>
      <c r="H96" s="14" t="s">
        <v>67</v>
      </c>
      <c r="I96" s="5" t="s">
        <v>77</v>
      </c>
      <c r="J96" s="5" t="s">
        <v>190</v>
      </c>
      <c r="K96" s="3"/>
      <c r="L96" s="11" t="s">
        <v>71</v>
      </c>
      <c r="M96" s="70">
        <v>0.01</v>
      </c>
      <c r="N96" s="55">
        <v>6</v>
      </c>
      <c r="O96" s="8" t="s">
        <v>410</v>
      </c>
      <c r="P96" s="68">
        <v>0.01</v>
      </c>
      <c r="Q96" s="52">
        <f>+Tabla13[[#This Row],[ACUMULADO AVANCE ACTIVIDAD]]/Tabla13[[#This Row],[Meta 2020]]</f>
        <v>0</v>
      </c>
      <c r="R96" s="8" t="s">
        <v>415</v>
      </c>
      <c r="S96" s="8"/>
      <c r="T96" s="8" t="s">
        <v>158</v>
      </c>
      <c r="U96" s="8" t="s">
        <v>147</v>
      </c>
      <c r="V9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6" s="43"/>
      <c r="X96" s="43"/>
      <c r="Y96" s="43"/>
      <c r="Z96" s="77"/>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142"/>
    </row>
    <row r="97" spans="1:58" ht="105" x14ac:dyDescent="0.2">
      <c r="A97" s="316" t="s">
        <v>140</v>
      </c>
      <c r="B97" s="27" t="s">
        <v>146</v>
      </c>
      <c r="C97" s="58" t="s">
        <v>143</v>
      </c>
      <c r="D97" s="49" t="s">
        <v>138</v>
      </c>
      <c r="E97" s="27" t="s">
        <v>136</v>
      </c>
      <c r="F97" s="38" t="s">
        <v>131</v>
      </c>
      <c r="G97" s="37" t="s">
        <v>128</v>
      </c>
      <c r="H97" s="14" t="s">
        <v>67</v>
      </c>
      <c r="I97" s="5" t="s">
        <v>74</v>
      </c>
      <c r="J97" s="5" t="s">
        <v>196</v>
      </c>
      <c r="K97" s="3"/>
      <c r="L97" s="11" t="s">
        <v>71</v>
      </c>
      <c r="M97" s="70">
        <v>0.01</v>
      </c>
      <c r="N97" s="55">
        <v>4</v>
      </c>
      <c r="O97" s="8" t="s">
        <v>411</v>
      </c>
      <c r="P97" s="68">
        <v>0.01</v>
      </c>
      <c r="Q97" s="52">
        <f>+Tabla13[[#This Row],[ACUMULADO AVANCE ACTIVIDAD]]/Tabla13[[#This Row],[Meta 2020]]</f>
        <v>0</v>
      </c>
      <c r="R97" s="8" t="s">
        <v>416</v>
      </c>
      <c r="S97" s="8"/>
      <c r="T97" s="8" t="s">
        <v>158</v>
      </c>
      <c r="U97" s="8" t="s">
        <v>147</v>
      </c>
      <c r="V9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7" s="43"/>
      <c r="X97" s="43"/>
      <c r="Y97" s="43"/>
      <c r="Z97" s="77"/>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142"/>
    </row>
    <row r="98" spans="1:58" ht="105" x14ac:dyDescent="0.2">
      <c r="A98" s="316" t="s">
        <v>140</v>
      </c>
      <c r="B98" s="27" t="s">
        <v>146</v>
      </c>
      <c r="C98" s="58" t="s">
        <v>143</v>
      </c>
      <c r="D98" s="49" t="s">
        <v>138</v>
      </c>
      <c r="E98" s="27" t="s">
        <v>136</v>
      </c>
      <c r="F98" s="38" t="s">
        <v>131</v>
      </c>
      <c r="G98" s="37" t="s">
        <v>128</v>
      </c>
      <c r="H98" s="14" t="s">
        <v>67</v>
      </c>
      <c r="I98" s="5" t="s">
        <v>76</v>
      </c>
      <c r="J98" s="5" t="s">
        <v>76</v>
      </c>
      <c r="K98" s="2"/>
      <c r="L98" s="11" t="s">
        <v>71</v>
      </c>
      <c r="M98" s="70">
        <v>0.01</v>
      </c>
      <c r="N98" s="55">
        <v>18</v>
      </c>
      <c r="O98" s="8" t="s">
        <v>193</v>
      </c>
      <c r="P98" s="68">
        <v>0.01</v>
      </c>
      <c r="Q98" s="52">
        <f>+Tabla13[[#This Row],[ACUMULADO AVANCE ACTIVIDAD]]/Tabla13[[#This Row],[Meta 2020]]</f>
        <v>0</v>
      </c>
      <c r="R98" s="86" t="s">
        <v>421</v>
      </c>
      <c r="S98" s="8"/>
      <c r="T98" s="8" t="s">
        <v>158</v>
      </c>
      <c r="U98" s="8" t="s">
        <v>147</v>
      </c>
      <c r="V9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8" s="43"/>
      <c r="X98" s="43"/>
      <c r="Y98" s="43"/>
      <c r="Z98" s="77"/>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142"/>
    </row>
    <row r="99" spans="1:58" ht="105" x14ac:dyDescent="0.2">
      <c r="A99" s="316" t="s">
        <v>140</v>
      </c>
      <c r="B99" s="27" t="s">
        <v>146</v>
      </c>
      <c r="C99" s="58" t="s">
        <v>143</v>
      </c>
      <c r="D99" s="49" t="s">
        <v>138</v>
      </c>
      <c r="E99" s="27" t="s">
        <v>136</v>
      </c>
      <c r="F99" s="38" t="s">
        <v>131</v>
      </c>
      <c r="G99" s="37" t="s">
        <v>128</v>
      </c>
      <c r="H99" s="14" t="s">
        <v>67</v>
      </c>
      <c r="I99" s="5" t="s">
        <v>76</v>
      </c>
      <c r="J99" s="5" t="s">
        <v>76</v>
      </c>
      <c r="K99" s="2"/>
      <c r="L99" s="11" t="s">
        <v>71</v>
      </c>
      <c r="M99" s="70">
        <v>0.01</v>
      </c>
      <c r="N99" s="55">
        <v>2</v>
      </c>
      <c r="O99" s="8" t="s">
        <v>227</v>
      </c>
      <c r="P99" s="68">
        <v>0.01</v>
      </c>
      <c r="Q99" s="52">
        <f>+Tabla13[[#This Row],[ACUMULADO AVANCE ACTIVIDAD]]/Tabla13[[#This Row],[Meta 2020]]</f>
        <v>0</v>
      </c>
      <c r="R99" s="8" t="s">
        <v>422</v>
      </c>
      <c r="S99" s="8"/>
      <c r="T99" s="8" t="s">
        <v>159</v>
      </c>
      <c r="U99" s="8" t="s">
        <v>147</v>
      </c>
      <c r="V9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9" s="43"/>
      <c r="X99" s="43"/>
      <c r="Y99" s="43"/>
      <c r="Z99" s="77"/>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142"/>
    </row>
    <row r="100" spans="1:58" ht="105" x14ac:dyDescent="0.2">
      <c r="A100" s="316" t="s">
        <v>140</v>
      </c>
      <c r="B100" s="27" t="s">
        <v>146</v>
      </c>
      <c r="C100" s="58" t="s">
        <v>143</v>
      </c>
      <c r="D100" s="49" t="s">
        <v>138</v>
      </c>
      <c r="E100" s="27" t="s">
        <v>136</v>
      </c>
      <c r="F100" s="38" t="s">
        <v>131</v>
      </c>
      <c r="G100" s="37" t="s">
        <v>128</v>
      </c>
      <c r="H100" s="14" t="s">
        <v>67</v>
      </c>
      <c r="I100" s="5" t="s">
        <v>76</v>
      </c>
      <c r="J100" s="5" t="s">
        <v>76</v>
      </c>
      <c r="K100" s="2"/>
      <c r="L100" s="11" t="s">
        <v>71</v>
      </c>
      <c r="M100" s="70">
        <v>0.01</v>
      </c>
      <c r="N100" s="55">
        <v>1</v>
      </c>
      <c r="O100" s="8" t="s">
        <v>228</v>
      </c>
      <c r="P100" s="68">
        <v>0.01</v>
      </c>
      <c r="Q100" s="52">
        <f>+Tabla13[[#This Row],[ACUMULADO AVANCE ACTIVIDAD]]/Tabla13[[#This Row],[Meta 2020]]</f>
        <v>0</v>
      </c>
      <c r="R100" s="8" t="s">
        <v>423</v>
      </c>
      <c r="S100" s="8"/>
      <c r="T100" s="8" t="s">
        <v>78</v>
      </c>
      <c r="U100" s="8" t="s">
        <v>78</v>
      </c>
      <c r="V10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0" s="43"/>
      <c r="X100" s="43"/>
      <c r="Y100" s="43"/>
      <c r="Z100" s="77"/>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142"/>
    </row>
    <row r="101" spans="1:58" ht="105" x14ac:dyDescent="0.2">
      <c r="A101" s="316" t="s">
        <v>140</v>
      </c>
      <c r="B101" s="27" t="s">
        <v>146</v>
      </c>
      <c r="C101" s="58" t="s">
        <v>143</v>
      </c>
      <c r="D101" s="49" t="s">
        <v>138</v>
      </c>
      <c r="E101" s="27" t="s">
        <v>136</v>
      </c>
      <c r="F101" s="38" t="s">
        <v>131</v>
      </c>
      <c r="G101" s="37" t="s">
        <v>128</v>
      </c>
      <c r="H101" s="14" t="s">
        <v>67</v>
      </c>
      <c r="I101" s="5" t="s">
        <v>76</v>
      </c>
      <c r="J101" s="5" t="s">
        <v>76</v>
      </c>
      <c r="K101" s="2"/>
      <c r="L101" s="11" t="s">
        <v>71</v>
      </c>
      <c r="M101" s="70">
        <v>0.01</v>
      </c>
      <c r="N101" s="55">
        <v>12</v>
      </c>
      <c r="O101" s="8" t="s">
        <v>195</v>
      </c>
      <c r="P101" s="68">
        <v>0.01</v>
      </c>
      <c r="Q101" s="52">
        <f>+Tabla13[[#This Row],[ACUMULADO AVANCE ACTIVIDAD]]/Tabla13[[#This Row],[Meta 2020]]</f>
        <v>0</v>
      </c>
      <c r="R101" s="86" t="s">
        <v>194</v>
      </c>
      <c r="S101" s="8"/>
      <c r="T101" s="8" t="s">
        <v>159</v>
      </c>
      <c r="U101" s="8" t="s">
        <v>147</v>
      </c>
      <c r="V10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1" s="43"/>
      <c r="X101" s="43"/>
      <c r="Y101" s="43"/>
      <c r="Z101" s="77"/>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142"/>
    </row>
    <row r="102" spans="1:58" ht="105" x14ac:dyDescent="0.2">
      <c r="A102" s="316" t="s">
        <v>140</v>
      </c>
      <c r="B102" s="27" t="s">
        <v>146</v>
      </c>
      <c r="C102" s="58" t="s">
        <v>143</v>
      </c>
      <c r="D102" s="49" t="s">
        <v>138</v>
      </c>
      <c r="E102" s="27" t="s">
        <v>136</v>
      </c>
      <c r="F102" s="38" t="s">
        <v>131</v>
      </c>
      <c r="G102" s="37" t="s">
        <v>128</v>
      </c>
      <c r="H102" s="14" t="s">
        <v>67</v>
      </c>
      <c r="I102" s="5" t="s">
        <v>197</v>
      </c>
      <c r="J102" s="5" t="s">
        <v>197</v>
      </c>
      <c r="K102" s="2"/>
      <c r="L102" s="11" t="s">
        <v>71</v>
      </c>
      <c r="M102" s="70">
        <v>0.01</v>
      </c>
      <c r="N102" s="55">
        <v>1</v>
      </c>
      <c r="O102" s="8" t="s">
        <v>198</v>
      </c>
      <c r="P102" s="68">
        <v>0.01</v>
      </c>
      <c r="Q102" s="52">
        <f>+Tabla13[[#This Row],[ACUMULADO AVANCE ACTIVIDAD]]/Tabla13[[#This Row],[Meta 2020]]</f>
        <v>0</v>
      </c>
      <c r="R102" s="8" t="s">
        <v>424</v>
      </c>
      <c r="S102" s="8"/>
      <c r="T102" s="8" t="s">
        <v>159</v>
      </c>
      <c r="U102" s="8" t="s">
        <v>149</v>
      </c>
      <c r="V10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2" s="43"/>
      <c r="X102" s="43"/>
      <c r="Y102" s="43"/>
      <c r="Z102" s="77"/>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142"/>
    </row>
    <row r="103" spans="1:58" ht="105" x14ac:dyDescent="0.2">
      <c r="A103" s="316" t="s">
        <v>140</v>
      </c>
      <c r="B103" s="27" t="s">
        <v>146</v>
      </c>
      <c r="C103" s="58" t="s">
        <v>143</v>
      </c>
      <c r="D103" s="49" t="s">
        <v>138</v>
      </c>
      <c r="E103" s="27" t="s">
        <v>136</v>
      </c>
      <c r="F103" s="38" t="s">
        <v>131</v>
      </c>
      <c r="G103" s="37" t="s">
        <v>128</v>
      </c>
      <c r="H103" s="14" t="s">
        <v>67</v>
      </c>
      <c r="I103" s="27" t="s">
        <v>74</v>
      </c>
      <c r="J103" s="27" t="s">
        <v>74</v>
      </c>
      <c r="K103" s="33"/>
      <c r="L103" s="11" t="s">
        <v>71</v>
      </c>
      <c r="M103" s="70">
        <v>0.02</v>
      </c>
      <c r="N103" s="55">
        <v>1</v>
      </c>
      <c r="O103" s="80" t="s">
        <v>417</v>
      </c>
      <c r="P103" s="68">
        <v>0.02</v>
      </c>
      <c r="Q103" s="52">
        <f>+Tabla13[[#This Row],[ACUMULADO AVANCE ACTIVIDAD]]/Tabla13[[#This Row],[Meta 2020]]</f>
        <v>0</v>
      </c>
      <c r="R103" s="8" t="s">
        <v>413</v>
      </c>
      <c r="S103" s="8"/>
      <c r="T103" s="8" t="s">
        <v>189</v>
      </c>
      <c r="U103" s="8" t="s">
        <v>11</v>
      </c>
      <c r="V10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3" s="43"/>
      <c r="X103" s="43"/>
      <c r="Y103" s="43"/>
      <c r="Z103" s="77"/>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142"/>
    </row>
    <row r="104" spans="1:58" ht="105" x14ac:dyDescent="0.2">
      <c r="A104" s="316" t="s">
        <v>140</v>
      </c>
      <c r="B104" s="27" t="s">
        <v>146</v>
      </c>
      <c r="C104" s="58" t="s">
        <v>143</v>
      </c>
      <c r="D104" s="49" t="s">
        <v>138</v>
      </c>
      <c r="E104" s="27" t="s">
        <v>136</v>
      </c>
      <c r="F104" s="38" t="s">
        <v>131</v>
      </c>
      <c r="G104" s="37" t="s">
        <v>128</v>
      </c>
      <c r="H104" s="14" t="s">
        <v>67</v>
      </c>
      <c r="I104" s="27" t="s">
        <v>74</v>
      </c>
      <c r="J104" s="27" t="s">
        <v>74</v>
      </c>
      <c r="K104" s="33"/>
      <c r="L104" s="11" t="s">
        <v>71</v>
      </c>
      <c r="M104" s="70">
        <v>0.03</v>
      </c>
      <c r="N104" s="55">
        <v>4</v>
      </c>
      <c r="O104" s="8" t="s">
        <v>418</v>
      </c>
      <c r="P104" s="68">
        <v>0.03</v>
      </c>
      <c r="Q104" s="52">
        <f>+Tabla13[[#This Row],[ACUMULADO AVANCE ACTIVIDAD]]/Tabla13[[#This Row],[Meta 2020]]</f>
        <v>0</v>
      </c>
      <c r="R104" s="8" t="s">
        <v>445</v>
      </c>
      <c r="S104" s="8"/>
      <c r="T104" s="8" t="s">
        <v>158</v>
      </c>
      <c r="U104" s="8" t="s">
        <v>147</v>
      </c>
      <c r="V10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4" s="43"/>
      <c r="X104" s="43"/>
      <c r="Y104" s="43"/>
      <c r="Z104" s="77"/>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142"/>
    </row>
    <row r="105" spans="1:58" ht="105.75" thickBot="1" x14ac:dyDescent="0.25">
      <c r="A105" s="317" t="s">
        <v>140</v>
      </c>
      <c r="B105" s="144" t="s">
        <v>146</v>
      </c>
      <c r="C105" s="340" t="s">
        <v>143</v>
      </c>
      <c r="D105" s="318" t="s">
        <v>138</v>
      </c>
      <c r="E105" s="144" t="s">
        <v>136</v>
      </c>
      <c r="F105" s="319" t="s">
        <v>131</v>
      </c>
      <c r="G105" s="148" t="s">
        <v>128</v>
      </c>
      <c r="H105" s="339" t="s">
        <v>67</v>
      </c>
      <c r="I105" s="144" t="s">
        <v>229</v>
      </c>
      <c r="J105" s="144" t="s">
        <v>229</v>
      </c>
      <c r="K105" s="348"/>
      <c r="L105" s="150" t="s">
        <v>71</v>
      </c>
      <c r="M105" s="197">
        <v>0.03</v>
      </c>
      <c r="N105" s="157">
        <v>1</v>
      </c>
      <c r="O105" s="156" t="s">
        <v>414</v>
      </c>
      <c r="P105" s="329">
        <v>0.03</v>
      </c>
      <c r="Q105" s="238">
        <f>+Tabla13[[#This Row],[ACUMULADO AVANCE ACTIVIDAD]]/Tabla13[[#This Row],[Meta 2020]]</f>
        <v>0</v>
      </c>
      <c r="R105" s="156" t="s">
        <v>412</v>
      </c>
      <c r="S105" s="156"/>
      <c r="T105" s="156" t="s">
        <v>72</v>
      </c>
      <c r="U105" s="156" t="s">
        <v>78</v>
      </c>
      <c r="V10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5" s="162"/>
      <c r="X105" s="162"/>
      <c r="Y105" s="162"/>
      <c r="Z105" s="163"/>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4"/>
    </row>
    <row r="106" spans="1:58" ht="105" x14ac:dyDescent="0.2">
      <c r="A106" s="389" t="s">
        <v>140</v>
      </c>
      <c r="B106" s="108" t="s">
        <v>146</v>
      </c>
      <c r="C106" s="286" t="s">
        <v>143</v>
      </c>
      <c r="D106" s="287" t="s">
        <v>138</v>
      </c>
      <c r="E106" s="108" t="s">
        <v>136</v>
      </c>
      <c r="F106" s="288" t="s">
        <v>131</v>
      </c>
      <c r="G106" s="342" t="s">
        <v>129</v>
      </c>
      <c r="H106" s="343" t="s">
        <v>79</v>
      </c>
      <c r="I106" s="344" t="s">
        <v>121</v>
      </c>
      <c r="J106" s="345" t="s">
        <v>121</v>
      </c>
      <c r="K106" s="331" t="s">
        <v>82</v>
      </c>
      <c r="L106" s="290" t="s">
        <v>80</v>
      </c>
      <c r="M106" s="335">
        <v>0.04</v>
      </c>
      <c r="N106" s="346">
        <v>1</v>
      </c>
      <c r="O106" s="173" t="s">
        <v>81</v>
      </c>
      <c r="P106" s="335">
        <v>0.04</v>
      </c>
      <c r="Q106" s="115">
        <f>+Tabla13[[#This Row],[ACUMULADO AVANCE ACTIVIDAD]]/Tabla13[[#This Row],[Meta 2020]]</f>
        <v>0</v>
      </c>
      <c r="R106" s="173" t="s">
        <v>425</v>
      </c>
      <c r="S106" s="253">
        <v>373882148</v>
      </c>
      <c r="T106" s="173" t="s">
        <v>11</v>
      </c>
      <c r="U106" s="173" t="s">
        <v>11</v>
      </c>
      <c r="V106"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6" s="78"/>
      <c r="X106" s="78"/>
      <c r="Y106" s="78"/>
      <c r="Z106" s="119"/>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372"/>
    </row>
    <row r="107" spans="1:58" ht="105" x14ac:dyDescent="0.2">
      <c r="A107" s="316" t="s">
        <v>140</v>
      </c>
      <c r="B107" s="27" t="s">
        <v>146</v>
      </c>
      <c r="C107" s="58" t="s">
        <v>143</v>
      </c>
      <c r="D107" s="49" t="s">
        <v>138</v>
      </c>
      <c r="E107" s="27" t="s">
        <v>136</v>
      </c>
      <c r="F107" s="38" t="s">
        <v>131</v>
      </c>
      <c r="G107" s="36" t="s">
        <v>129</v>
      </c>
      <c r="H107" s="15" t="s">
        <v>79</v>
      </c>
      <c r="I107" s="34" t="s">
        <v>121</v>
      </c>
      <c r="J107" s="57" t="s">
        <v>121</v>
      </c>
      <c r="K107" s="2" t="s">
        <v>82</v>
      </c>
      <c r="L107" s="12" t="s">
        <v>80</v>
      </c>
      <c r="M107" s="68">
        <v>0.1</v>
      </c>
      <c r="N107" s="60">
        <v>1</v>
      </c>
      <c r="O107" s="41" t="s">
        <v>187</v>
      </c>
      <c r="P107" s="68">
        <v>0.1</v>
      </c>
      <c r="Q107" s="85">
        <f>+Tabla13[[#This Row],[ACUMULADO AVANCE ACTIVIDAD]]/Tabla13[[#This Row],[Meta 2020]]</f>
        <v>0</v>
      </c>
      <c r="R107" s="41" t="s">
        <v>426</v>
      </c>
      <c r="S107" s="41"/>
      <c r="T107" s="41" t="s">
        <v>55</v>
      </c>
      <c r="U107" s="41" t="s">
        <v>147</v>
      </c>
      <c r="V10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7" s="43"/>
      <c r="X107" s="43"/>
      <c r="Y107" s="43"/>
      <c r="Z107" s="77"/>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142"/>
    </row>
    <row r="108" spans="1:58" ht="105" x14ac:dyDescent="0.2">
      <c r="A108" s="316" t="s">
        <v>140</v>
      </c>
      <c r="B108" s="27" t="s">
        <v>146</v>
      </c>
      <c r="C108" s="58" t="s">
        <v>143</v>
      </c>
      <c r="D108" s="49" t="s">
        <v>138</v>
      </c>
      <c r="E108" s="27" t="s">
        <v>136</v>
      </c>
      <c r="F108" s="38" t="s">
        <v>131</v>
      </c>
      <c r="G108" s="36" t="s">
        <v>129</v>
      </c>
      <c r="H108" s="15" t="s">
        <v>79</v>
      </c>
      <c r="I108" s="34" t="s">
        <v>121</v>
      </c>
      <c r="J108" s="57" t="s">
        <v>121</v>
      </c>
      <c r="K108" s="2" t="s">
        <v>83</v>
      </c>
      <c r="L108" s="12" t="s">
        <v>80</v>
      </c>
      <c r="M108" s="68">
        <v>0.03</v>
      </c>
      <c r="N108" s="92">
        <v>1</v>
      </c>
      <c r="O108" s="41" t="s">
        <v>427</v>
      </c>
      <c r="P108" s="68">
        <v>0.03</v>
      </c>
      <c r="Q108" s="85">
        <f>+Tabla13[[#This Row],[ACUMULADO AVANCE ACTIVIDAD]]/Tabla13[[#This Row],[Meta 2020]]</f>
        <v>0</v>
      </c>
      <c r="R108" s="41" t="s">
        <v>437</v>
      </c>
      <c r="S108" s="41"/>
      <c r="T108" s="41" t="s">
        <v>11</v>
      </c>
      <c r="U108" s="41" t="s">
        <v>11</v>
      </c>
      <c r="V10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8" s="43"/>
      <c r="X108" s="43"/>
      <c r="Y108" s="43"/>
      <c r="Z108" s="77"/>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142"/>
    </row>
    <row r="109" spans="1:58" ht="105" x14ac:dyDescent="0.2">
      <c r="A109" s="316" t="s">
        <v>140</v>
      </c>
      <c r="B109" s="27" t="s">
        <v>146</v>
      </c>
      <c r="C109" s="58" t="s">
        <v>143</v>
      </c>
      <c r="D109" s="49" t="s">
        <v>138</v>
      </c>
      <c r="E109" s="27" t="s">
        <v>136</v>
      </c>
      <c r="F109" s="38" t="s">
        <v>131</v>
      </c>
      <c r="G109" s="36" t="s">
        <v>129</v>
      </c>
      <c r="H109" s="15" t="s">
        <v>79</v>
      </c>
      <c r="I109" s="34" t="s">
        <v>121</v>
      </c>
      <c r="J109" s="57" t="s">
        <v>121</v>
      </c>
      <c r="K109" s="2" t="s">
        <v>83</v>
      </c>
      <c r="L109" s="12" t="s">
        <v>80</v>
      </c>
      <c r="M109" s="68">
        <v>0.09</v>
      </c>
      <c r="N109" s="60">
        <v>1</v>
      </c>
      <c r="O109" s="41" t="s">
        <v>188</v>
      </c>
      <c r="P109" s="68">
        <v>0.09</v>
      </c>
      <c r="Q109" s="85">
        <f>+Tabla13[[#This Row],[ACUMULADO AVANCE ACTIVIDAD]]/Tabla13[[#This Row],[Meta 2020]]</f>
        <v>0</v>
      </c>
      <c r="R109" s="41" t="s">
        <v>429</v>
      </c>
      <c r="S109" s="41"/>
      <c r="T109" s="41" t="s">
        <v>55</v>
      </c>
      <c r="U109" s="41" t="s">
        <v>147</v>
      </c>
      <c r="V10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9" s="43"/>
      <c r="X109" s="43"/>
      <c r="Y109" s="43"/>
      <c r="Z109" s="77"/>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142"/>
    </row>
    <row r="110" spans="1:58" ht="105" x14ac:dyDescent="0.2">
      <c r="A110" s="316" t="s">
        <v>140</v>
      </c>
      <c r="B110" s="27" t="s">
        <v>146</v>
      </c>
      <c r="C110" s="58" t="s">
        <v>143</v>
      </c>
      <c r="D110" s="49" t="s">
        <v>138</v>
      </c>
      <c r="E110" s="27" t="s">
        <v>136</v>
      </c>
      <c r="F110" s="38" t="s">
        <v>131</v>
      </c>
      <c r="G110" s="36" t="s">
        <v>129</v>
      </c>
      <c r="H110" s="15" t="s">
        <v>79</v>
      </c>
      <c r="I110" s="34" t="s">
        <v>121</v>
      </c>
      <c r="J110" s="57" t="s">
        <v>121</v>
      </c>
      <c r="K110" s="2" t="s">
        <v>84</v>
      </c>
      <c r="L110" s="12" t="s">
        <v>80</v>
      </c>
      <c r="M110" s="68">
        <v>0.03</v>
      </c>
      <c r="N110" s="92">
        <v>1</v>
      </c>
      <c r="O110" s="41" t="s">
        <v>428</v>
      </c>
      <c r="P110" s="68">
        <v>0.03</v>
      </c>
      <c r="Q110" s="85">
        <f>+Tabla13[[#This Row],[ACUMULADO AVANCE ACTIVIDAD]]/Tabla13[[#This Row],[Meta 2020]]</f>
        <v>0</v>
      </c>
      <c r="R110" s="41" t="s">
        <v>438</v>
      </c>
      <c r="S110" s="41"/>
      <c r="T110" s="41" t="s">
        <v>11</v>
      </c>
      <c r="U110" s="41" t="s">
        <v>11</v>
      </c>
      <c r="V1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0" s="43"/>
      <c r="X110" s="43"/>
      <c r="Y110" s="43"/>
      <c r="Z110" s="77"/>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142"/>
    </row>
    <row r="111" spans="1:58" ht="105" x14ac:dyDescent="0.2">
      <c r="A111" s="316" t="s">
        <v>140</v>
      </c>
      <c r="B111" s="27" t="s">
        <v>146</v>
      </c>
      <c r="C111" s="58" t="s">
        <v>143</v>
      </c>
      <c r="D111" s="49" t="s">
        <v>138</v>
      </c>
      <c r="E111" s="27" t="s">
        <v>136</v>
      </c>
      <c r="F111" s="38" t="s">
        <v>131</v>
      </c>
      <c r="G111" s="36" t="s">
        <v>129</v>
      </c>
      <c r="H111" s="15" t="s">
        <v>79</v>
      </c>
      <c r="I111" s="34" t="s">
        <v>121</v>
      </c>
      <c r="J111" s="57" t="s">
        <v>121</v>
      </c>
      <c r="K111" s="2" t="s">
        <v>84</v>
      </c>
      <c r="L111" s="12" t="s">
        <v>80</v>
      </c>
      <c r="M111" s="68">
        <v>0.09</v>
      </c>
      <c r="N111" s="60">
        <v>1</v>
      </c>
      <c r="O111" s="41" t="s">
        <v>85</v>
      </c>
      <c r="P111" s="68">
        <v>0.09</v>
      </c>
      <c r="Q111" s="85">
        <f>+Tabla13[[#This Row],[ACUMULADO AVANCE ACTIVIDAD]]/Tabla13[[#This Row],[Meta 2020]]</f>
        <v>0</v>
      </c>
      <c r="R111" s="41" t="s">
        <v>430</v>
      </c>
      <c r="S111" s="41"/>
      <c r="T111" s="41" t="s">
        <v>55</v>
      </c>
      <c r="U111" s="41" t="s">
        <v>147</v>
      </c>
      <c r="V1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1" s="43"/>
      <c r="X111" s="43"/>
      <c r="Y111" s="43"/>
      <c r="Z111" s="77"/>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142"/>
    </row>
    <row r="112" spans="1:58" ht="105" x14ac:dyDescent="0.2">
      <c r="A112" s="316" t="s">
        <v>140</v>
      </c>
      <c r="B112" s="27" t="s">
        <v>146</v>
      </c>
      <c r="C112" s="58" t="s">
        <v>143</v>
      </c>
      <c r="D112" s="49" t="s">
        <v>138</v>
      </c>
      <c r="E112" s="27" t="s">
        <v>136</v>
      </c>
      <c r="F112" s="38" t="s">
        <v>131</v>
      </c>
      <c r="G112" s="36" t="s">
        <v>129</v>
      </c>
      <c r="H112" s="15" t="s">
        <v>79</v>
      </c>
      <c r="I112" s="34" t="s">
        <v>121</v>
      </c>
      <c r="J112" s="57" t="s">
        <v>121</v>
      </c>
      <c r="K112" s="2" t="s">
        <v>86</v>
      </c>
      <c r="L112" s="12" t="s">
        <v>80</v>
      </c>
      <c r="M112" s="68">
        <v>0.03</v>
      </c>
      <c r="N112" s="92">
        <v>1</v>
      </c>
      <c r="O112" s="41" t="s">
        <v>439</v>
      </c>
      <c r="P112" s="68">
        <v>0.03</v>
      </c>
      <c r="Q112" s="85">
        <f>+Tabla13[[#This Row],[ACUMULADO AVANCE ACTIVIDAD]]/Tabla13[[#This Row],[Meta 2020]]</f>
        <v>0</v>
      </c>
      <c r="R112" s="41" t="s">
        <v>440</v>
      </c>
      <c r="S112" s="41"/>
      <c r="T112" s="41" t="s">
        <v>11</v>
      </c>
      <c r="U112" s="41" t="s">
        <v>11</v>
      </c>
      <c r="V1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2" s="43"/>
      <c r="X112" s="43"/>
      <c r="Y112" s="43"/>
      <c r="Z112" s="77"/>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142"/>
    </row>
    <row r="113" spans="1:58" ht="105.75" thickBot="1" x14ac:dyDescent="0.25">
      <c r="A113" s="317" t="s">
        <v>140</v>
      </c>
      <c r="B113" s="144" t="s">
        <v>146</v>
      </c>
      <c r="C113" s="340" t="s">
        <v>143</v>
      </c>
      <c r="D113" s="318" t="s">
        <v>138</v>
      </c>
      <c r="E113" s="144" t="s">
        <v>136</v>
      </c>
      <c r="F113" s="319" t="s">
        <v>131</v>
      </c>
      <c r="G113" s="354" t="s">
        <v>129</v>
      </c>
      <c r="H113" s="320" t="s">
        <v>79</v>
      </c>
      <c r="I113" s="355" t="s">
        <v>121</v>
      </c>
      <c r="J113" s="356" t="s">
        <v>121</v>
      </c>
      <c r="K113" s="341" t="s">
        <v>86</v>
      </c>
      <c r="L113" s="357" t="s">
        <v>80</v>
      </c>
      <c r="M113" s="329">
        <v>0.09</v>
      </c>
      <c r="N113" s="60">
        <v>1</v>
      </c>
      <c r="O113" s="194" t="s">
        <v>87</v>
      </c>
      <c r="P113" s="329">
        <v>0.09</v>
      </c>
      <c r="Q113" s="158">
        <f>+Tabla13[[#This Row],[ACUMULADO AVANCE ACTIVIDAD]]/Tabla13[[#This Row],[Meta 2020]]</f>
        <v>0</v>
      </c>
      <c r="R113" s="194" t="s">
        <v>431</v>
      </c>
      <c r="S113" s="194"/>
      <c r="T113" s="194" t="s">
        <v>55</v>
      </c>
      <c r="U113" s="194" t="s">
        <v>147</v>
      </c>
      <c r="V113"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3" s="162"/>
      <c r="X113" s="162"/>
      <c r="Y113" s="162"/>
      <c r="Z113" s="163"/>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4"/>
    </row>
    <row r="114" spans="1:58" ht="105" x14ac:dyDescent="0.2">
      <c r="A114" s="309" t="s">
        <v>140</v>
      </c>
      <c r="B114" s="121" t="s">
        <v>146</v>
      </c>
      <c r="C114" s="337" t="s">
        <v>143</v>
      </c>
      <c r="D114" s="310" t="s">
        <v>138</v>
      </c>
      <c r="E114" s="121" t="s">
        <v>136</v>
      </c>
      <c r="F114" s="311" t="s">
        <v>131</v>
      </c>
      <c r="G114" s="350" t="s">
        <v>129</v>
      </c>
      <c r="H114" s="312" t="s">
        <v>79</v>
      </c>
      <c r="I114" s="351" t="s">
        <v>121</v>
      </c>
      <c r="J114" s="352" t="s">
        <v>121</v>
      </c>
      <c r="K114" s="338" t="s">
        <v>89</v>
      </c>
      <c r="L114" s="207" t="s">
        <v>88</v>
      </c>
      <c r="M114" s="314">
        <v>0.1</v>
      </c>
      <c r="N114" s="353">
        <v>1</v>
      </c>
      <c r="O114" s="189" t="s">
        <v>443</v>
      </c>
      <c r="P114" s="314">
        <v>0.1</v>
      </c>
      <c r="Q114" s="135">
        <f>+Tabla13[[#This Row],[ACUMULADO AVANCE ACTIVIDAD]]/Tabla13[[#This Row],[Meta 2020]]</f>
        <v>0</v>
      </c>
      <c r="R114" s="189" t="s">
        <v>444</v>
      </c>
      <c r="S114" s="189"/>
      <c r="T114" s="189" t="s">
        <v>55</v>
      </c>
      <c r="U114" s="189" t="s">
        <v>147</v>
      </c>
      <c r="V114"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4" s="131"/>
      <c r="X114" s="131"/>
      <c r="Y114" s="131"/>
      <c r="Z114" s="139"/>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40"/>
    </row>
    <row r="115" spans="1:58" ht="105" x14ac:dyDescent="0.2">
      <c r="A115" s="316" t="s">
        <v>140</v>
      </c>
      <c r="B115" s="27" t="s">
        <v>146</v>
      </c>
      <c r="C115" s="58" t="s">
        <v>143</v>
      </c>
      <c r="D115" s="49" t="s">
        <v>138</v>
      </c>
      <c r="E115" s="27" t="s">
        <v>136</v>
      </c>
      <c r="F115" s="38" t="s">
        <v>131</v>
      </c>
      <c r="G115" s="36" t="s">
        <v>129</v>
      </c>
      <c r="H115" s="15" t="s">
        <v>79</v>
      </c>
      <c r="I115" s="34" t="s">
        <v>121</v>
      </c>
      <c r="J115" s="57" t="s">
        <v>121</v>
      </c>
      <c r="K115" s="2" t="s">
        <v>91</v>
      </c>
      <c r="L115" s="6" t="s">
        <v>88</v>
      </c>
      <c r="M115" s="68">
        <v>0.05</v>
      </c>
      <c r="N115" s="92">
        <v>1</v>
      </c>
      <c r="O115" s="41" t="s">
        <v>90</v>
      </c>
      <c r="P115" s="68">
        <v>0.05</v>
      </c>
      <c r="Q115" s="85">
        <f>+Tabla13[[#This Row],[ACUMULADO AVANCE ACTIVIDAD]]/Tabla13[[#This Row],[Meta 2020]]</f>
        <v>0</v>
      </c>
      <c r="R115" s="41" t="s">
        <v>435</v>
      </c>
      <c r="S115" s="41"/>
      <c r="T115" s="41" t="s">
        <v>72</v>
      </c>
      <c r="U115" s="41" t="s">
        <v>72</v>
      </c>
      <c r="V11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5" s="43"/>
      <c r="X115" s="43"/>
      <c r="Y115" s="43"/>
      <c r="Z115" s="77"/>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142"/>
    </row>
    <row r="116" spans="1:58" ht="105" x14ac:dyDescent="0.2">
      <c r="A116" s="316" t="s">
        <v>140</v>
      </c>
      <c r="B116" s="27" t="s">
        <v>146</v>
      </c>
      <c r="C116" s="58" t="s">
        <v>143</v>
      </c>
      <c r="D116" s="49" t="s">
        <v>138</v>
      </c>
      <c r="E116" s="27" t="s">
        <v>136</v>
      </c>
      <c r="F116" s="38" t="s">
        <v>131</v>
      </c>
      <c r="G116" s="36" t="s">
        <v>129</v>
      </c>
      <c r="H116" s="15" t="s">
        <v>79</v>
      </c>
      <c r="I116" s="34" t="s">
        <v>121</v>
      </c>
      <c r="J116" s="57" t="s">
        <v>121</v>
      </c>
      <c r="K116" s="2" t="s">
        <v>92</v>
      </c>
      <c r="L116" s="6" t="s">
        <v>88</v>
      </c>
      <c r="M116" s="68">
        <v>0.05</v>
      </c>
      <c r="N116" s="92">
        <v>1</v>
      </c>
      <c r="O116" s="41" t="s">
        <v>433</v>
      </c>
      <c r="P116" s="68">
        <v>0.05</v>
      </c>
      <c r="Q116" s="85">
        <f>+Tabla13[[#This Row],[ACUMULADO AVANCE ACTIVIDAD]]/Tabla13[[#This Row],[Meta 2020]]</f>
        <v>0</v>
      </c>
      <c r="R116" s="41" t="s">
        <v>434</v>
      </c>
      <c r="S116" s="41"/>
      <c r="T116" s="41" t="s">
        <v>11</v>
      </c>
      <c r="U116" s="41" t="s">
        <v>11</v>
      </c>
      <c r="V1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6" s="43"/>
      <c r="X116" s="43"/>
      <c r="Y116" s="43"/>
      <c r="Z116" s="77"/>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142"/>
    </row>
    <row r="117" spans="1:58" ht="105" x14ac:dyDescent="0.2">
      <c r="A117" s="316" t="s">
        <v>140</v>
      </c>
      <c r="B117" s="27" t="s">
        <v>146</v>
      </c>
      <c r="C117" s="58" t="s">
        <v>143</v>
      </c>
      <c r="D117" s="49" t="s">
        <v>138</v>
      </c>
      <c r="E117" s="27" t="s">
        <v>136</v>
      </c>
      <c r="F117" s="38" t="s">
        <v>131</v>
      </c>
      <c r="G117" s="36" t="s">
        <v>129</v>
      </c>
      <c r="H117" s="15" t="s">
        <v>79</v>
      </c>
      <c r="I117" s="34" t="s">
        <v>121</v>
      </c>
      <c r="J117" s="57" t="s">
        <v>121</v>
      </c>
      <c r="K117" s="2" t="s">
        <v>92</v>
      </c>
      <c r="L117" s="6" t="s">
        <v>88</v>
      </c>
      <c r="M117" s="68">
        <v>0.2</v>
      </c>
      <c r="N117" s="60">
        <v>1</v>
      </c>
      <c r="O117" s="41" t="s">
        <v>93</v>
      </c>
      <c r="P117" s="68">
        <v>0.2</v>
      </c>
      <c r="Q117" s="85">
        <f>+Tabla13[[#This Row],[ACUMULADO AVANCE ACTIVIDAD]]/Tabla13[[#This Row],[Meta 2020]]</f>
        <v>0</v>
      </c>
      <c r="R117" s="41" t="s">
        <v>432</v>
      </c>
      <c r="S117" s="41"/>
      <c r="T117" s="41" t="s">
        <v>55</v>
      </c>
      <c r="U117" s="41" t="s">
        <v>147</v>
      </c>
      <c r="V1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7" s="43"/>
      <c r="X117" s="43"/>
      <c r="Y117" s="43"/>
      <c r="Z117" s="77"/>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142"/>
    </row>
    <row r="118" spans="1:58" ht="105.75" thickBot="1" x14ac:dyDescent="0.25">
      <c r="A118" s="317" t="s">
        <v>140</v>
      </c>
      <c r="B118" s="144" t="s">
        <v>146</v>
      </c>
      <c r="C118" s="340" t="s">
        <v>143</v>
      </c>
      <c r="D118" s="318" t="s">
        <v>138</v>
      </c>
      <c r="E118" s="144" t="s">
        <v>136</v>
      </c>
      <c r="F118" s="319" t="s">
        <v>131</v>
      </c>
      <c r="G118" s="354" t="s">
        <v>129</v>
      </c>
      <c r="H118" s="320" t="s">
        <v>79</v>
      </c>
      <c r="I118" s="355" t="s">
        <v>121</v>
      </c>
      <c r="J118" s="356" t="s">
        <v>121</v>
      </c>
      <c r="K118" s="292" t="s">
        <v>95</v>
      </c>
      <c r="L118" s="209" t="s">
        <v>88</v>
      </c>
      <c r="M118" s="329">
        <v>0.1</v>
      </c>
      <c r="N118" s="399">
        <v>1</v>
      </c>
      <c r="O118" s="194" t="s">
        <v>94</v>
      </c>
      <c r="P118" s="329">
        <v>0.1</v>
      </c>
      <c r="Q118" s="158">
        <f>+Tabla13[[#This Row],[ACUMULADO AVANCE ACTIVIDAD]]/Tabla13[[#This Row],[Meta 2020]]</f>
        <v>0</v>
      </c>
      <c r="R118" s="194" t="s">
        <v>436</v>
      </c>
      <c r="S118" s="194"/>
      <c r="T118" s="194" t="s">
        <v>72</v>
      </c>
      <c r="U118" s="194" t="s">
        <v>152</v>
      </c>
      <c r="V11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8" s="162"/>
      <c r="X118" s="162"/>
      <c r="Y118" s="162"/>
      <c r="Z118" s="163"/>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4"/>
    </row>
    <row r="119" spans="1:58" ht="105" x14ac:dyDescent="0.2">
      <c r="A119" s="389" t="s">
        <v>140</v>
      </c>
      <c r="B119" s="108" t="s">
        <v>146</v>
      </c>
      <c r="C119" s="286" t="s">
        <v>143</v>
      </c>
      <c r="D119" s="287" t="s">
        <v>138</v>
      </c>
      <c r="E119" s="108" t="s">
        <v>136</v>
      </c>
      <c r="F119" s="413" t="s">
        <v>246</v>
      </c>
      <c r="G119" s="413" t="s">
        <v>246</v>
      </c>
      <c r="H119" s="413" t="s">
        <v>246</v>
      </c>
      <c r="I119" s="413" t="s">
        <v>247</v>
      </c>
      <c r="J119" s="413" t="s">
        <v>248</v>
      </c>
      <c r="K119" s="413" t="s">
        <v>246</v>
      </c>
      <c r="L119" s="413" t="s">
        <v>246</v>
      </c>
      <c r="M119" s="413" t="s">
        <v>246</v>
      </c>
      <c r="N119" s="414" t="s">
        <v>246</v>
      </c>
      <c r="O119" s="173" t="s">
        <v>255</v>
      </c>
      <c r="P119" s="335">
        <v>1</v>
      </c>
      <c r="Q119" s="415">
        <v>0</v>
      </c>
      <c r="R119" s="173" t="s">
        <v>253</v>
      </c>
      <c r="S119" s="413" t="s">
        <v>246</v>
      </c>
      <c r="T119" s="173" t="s">
        <v>72</v>
      </c>
      <c r="U119" s="173" t="s">
        <v>147</v>
      </c>
      <c r="V119" s="118">
        <f>+X119+AA119+AD119+AG119+AJ119+AM119+AP119+AS119+AV119+AY119+BB119+BE119</f>
        <v>0</v>
      </c>
      <c r="W119" s="78"/>
      <c r="X119" s="78"/>
      <c r="Y119" s="78"/>
      <c r="Z119" s="78"/>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7"/>
    </row>
    <row r="120" spans="1:58" ht="105" x14ac:dyDescent="0.2">
      <c r="A120" s="316" t="s">
        <v>140</v>
      </c>
      <c r="B120" s="27" t="s">
        <v>146</v>
      </c>
      <c r="C120" s="58" t="s">
        <v>143</v>
      </c>
      <c r="D120" s="49" t="s">
        <v>138</v>
      </c>
      <c r="E120" s="27" t="s">
        <v>136</v>
      </c>
      <c r="F120" s="82" t="s">
        <v>246</v>
      </c>
      <c r="G120" s="82" t="s">
        <v>246</v>
      </c>
      <c r="H120" s="82" t="s">
        <v>246</v>
      </c>
      <c r="I120" s="82" t="s">
        <v>118</v>
      </c>
      <c r="J120" s="82" t="s">
        <v>248</v>
      </c>
      <c r="K120" s="82" t="s">
        <v>246</v>
      </c>
      <c r="L120" s="82" t="s">
        <v>246</v>
      </c>
      <c r="M120" s="82" t="s">
        <v>246</v>
      </c>
      <c r="N120" s="93" t="s">
        <v>246</v>
      </c>
      <c r="O120" s="41" t="s">
        <v>257</v>
      </c>
      <c r="P120" s="68">
        <v>1</v>
      </c>
      <c r="Q120" s="83">
        <v>0</v>
      </c>
      <c r="R120" s="41" t="s">
        <v>249</v>
      </c>
      <c r="S120" s="82" t="s">
        <v>246</v>
      </c>
      <c r="T120" s="41" t="s">
        <v>11</v>
      </c>
      <c r="U120" s="41" t="s">
        <v>147</v>
      </c>
      <c r="V120" s="74">
        <f t="shared" ref="V120:V122" si="0">+X120+AA120+AD120+AG120+AJ120+AM120+AP120+AS120+AV120+AY120+BB120+BE120</f>
        <v>0</v>
      </c>
      <c r="W120" s="43"/>
      <c r="X120" s="43"/>
      <c r="Y120" s="43"/>
      <c r="Z120" s="7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236"/>
    </row>
    <row r="121" spans="1:58" ht="105" x14ac:dyDescent="0.2">
      <c r="A121" s="316" t="s">
        <v>140</v>
      </c>
      <c r="B121" s="27" t="s">
        <v>146</v>
      </c>
      <c r="C121" s="58" t="s">
        <v>143</v>
      </c>
      <c r="D121" s="49" t="s">
        <v>138</v>
      </c>
      <c r="E121" s="27" t="s">
        <v>136</v>
      </c>
      <c r="F121" s="82" t="s">
        <v>246</v>
      </c>
      <c r="G121" s="82" t="s">
        <v>246</v>
      </c>
      <c r="H121" s="82" t="s">
        <v>246</v>
      </c>
      <c r="I121" s="82" t="s">
        <v>118</v>
      </c>
      <c r="J121" s="82" t="s">
        <v>248</v>
      </c>
      <c r="K121" s="82" t="s">
        <v>246</v>
      </c>
      <c r="L121" s="82" t="s">
        <v>246</v>
      </c>
      <c r="M121" s="82" t="s">
        <v>246</v>
      </c>
      <c r="N121" s="93" t="s">
        <v>246</v>
      </c>
      <c r="O121" s="41" t="s">
        <v>256</v>
      </c>
      <c r="P121" s="68">
        <v>1</v>
      </c>
      <c r="Q121" s="83">
        <v>0</v>
      </c>
      <c r="R121" s="41" t="s">
        <v>250</v>
      </c>
      <c r="S121" s="82" t="s">
        <v>246</v>
      </c>
      <c r="T121" s="41" t="s">
        <v>11</v>
      </c>
      <c r="U121" s="41" t="s">
        <v>147</v>
      </c>
      <c r="V121" s="74">
        <f t="shared" si="0"/>
        <v>0</v>
      </c>
      <c r="W121" s="43"/>
      <c r="X121" s="43"/>
      <c r="Y121" s="43"/>
      <c r="Z121" s="77"/>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236"/>
    </row>
    <row r="122" spans="1:58" ht="105.75" thickBot="1" x14ac:dyDescent="0.25">
      <c r="A122" s="317" t="s">
        <v>140</v>
      </c>
      <c r="B122" s="144" t="s">
        <v>146</v>
      </c>
      <c r="C122" s="340" t="s">
        <v>254</v>
      </c>
      <c r="D122" s="318" t="s">
        <v>138</v>
      </c>
      <c r="E122" s="144" t="s">
        <v>136</v>
      </c>
      <c r="F122" s="365" t="s">
        <v>246</v>
      </c>
      <c r="G122" s="365" t="s">
        <v>246</v>
      </c>
      <c r="H122" s="365" t="s">
        <v>246</v>
      </c>
      <c r="I122" s="365" t="s">
        <v>247</v>
      </c>
      <c r="J122" s="365" t="s">
        <v>248</v>
      </c>
      <c r="K122" s="365" t="s">
        <v>246</v>
      </c>
      <c r="L122" s="365" t="s">
        <v>246</v>
      </c>
      <c r="M122" s="365" t="s">
        <v>246</v>
      </c>
      <c r="N122" s="366" t="s">
        <v>246</v>
      </c>
      <c r="O122" s="194" t="s">
        <v>251</v>
      </c>
      <c r="P122" s="411">
        <v>1</v>
      </c>
      <c r="Q122" s="407">
        <v>0</v>
      </c>
      <c r="R122" s="412" t="s">
        <v>252</v>
      </c>
      <c r="S122" s="365" t="s">
        <v>246</v>
      </c>
      <c r="T122" s="194" t="s">
        <v>72</v>
      </c>
      <c r="U122" s="194" t="s">
        <v>147</v>
      </c>
      <c r="V122" s="183">
        <f t="shared" si="0"/>
        <v>0</v>
      </c>
      <c r="W122" s="162"/>
      <c r="X122" s="162"/>
      <c r="Y122" s="162"/>
      <c r="Z122" s="163"/>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4"/>
    </row>
    <row r="123" spans="1:58" x14ac:dyDescent="0.2">
      <c r="M123" s="59"/>
      <c r="N123" s="94"/>
      <c r="O123" s="59"/>
      <c r="P123" s="59"/>
      <c r="Q123" s="59"/>
      <c r="R123" s="66"/>
      <c r="S123" s="59"/>
      <c r="T123" s="59"/>
      <c r="U123" s="59"/>
    </row>
    <row r="124" spans="1:58" x14ac:dyDescent="0.2">
      <c r="M124" s="59"/>
      <c r="N124" s="94"/>
      <c r="O124" s="59"/>
      <c r="P124" s="59"/>
      <c r="Q124" s="59"/>
      <c r="R124" s="66"/>
      <c r="S124" s="59"/>
      <c r="T124" s="59"/>
      <c r="U124" s="59"/>
    </row>
    <row r="125" spans="1:58" x14ac:dyDescent="0.2">
      <c r="M125" s="59"/>
      <c r="N125" s="94"/>
      <c r="O125" s="59"/>
      <c r="P125" s="59"/>
      <c r="Q125" s="59"/>
      <c r="R125" s="66"/>
      <c r="S125" s="59"/>
      <c r="T125" s="59"/>
      <c r="U125" s="59"/>
    </row>
    <row r="126" spans="1:58" x14ac:dyDescent="0.2">
      <c r="M126" s="59"/>
      <c r="N126" s="94"/>
      <c r="O126" s="59"/>
      <c r="P126" s="59"/>
      <c r="Q126" s="59"/>
      <c r="R126" s="66"/>
      <c r="S126" s="59"/>
      <c r="T126" s="59"/>
      <c r="U126" s="59"/>
    </row>
    <row r="127" spans="1:58" x14ac:dyDescent="0.2">
      <c r="M127" s="59"/>
      <c r="N127" s="94"/>
      <c r="O127" s="59"/>
      <c r="P127" s="59"/>
      <c r="Q127" s="59"/>
      <c r="R127" s="66"/>
      <c r="S127" s="59"/>
      <c r="T127" s="59"/>
      <c r="U127" s="59"/>
    </row>
    <row r="128" spans="1:58" x14ac:dyDescent="0.2">
      <c r="M128" s="59"/>
      <c r="N128" s="94"/>
      <c r="O128" s="59"/>
      <c r="P128" s="59"/>
      <c r="Q128" s="59"/>
      <c r="R128" s="66"/>
      <c r="S128" s="59"/>
      <c r="T128" s="59"/>
      <c r="U128" s="59"/>
    </row>
    <row r="129" spans="13:21" x14ac:dyDescent="0.2">
      <c r="M129" s="59"/>
      <c r="N129" s="94"/>
      <c r="O129" s="59"/>
      <c r="P129" s="59"/>
      <c r="Q129" s="59"/>
      <c r="R129" s="66"/>
      <c r="S129" s="59"/>
      <c r="T129" s="59"/>
      <c r="U129" s="59"/>
    </row>
    <row r="130" spans="13:21" x14ac:dyDescent="0.2">
      <c r="M130" s="59"/>
      <c r="N130" s="94"/>
      <c r="O130" s="59"/>
      <c r="P130" s="59"/>
      <c r="Q130" s="59"/>
      <c r="R130" s="66"/>
      <c r="S130" s="59"/>
      <c r="T130" s="59"/>
      <c r="U130" s="59"/>
    </row>
    <row r="131" spans="13:21" x14ac:dyDescent="0.2">
      <c r="M131" s="59"/>
      <c r="N131" s="94"/>
      <c r="O131" s="59"/>
      <c r="P131" s="59"/>
      <c r="Q131" s="59"/>
      <c r="R131" s="66"/>
      <c r="S131" s="59"/>
      <c r="T131" s="59"/>
      <c r="U131" s="59"/>
    </row>
    <row r="132" spans="13:21" x14ac:dyDescent="0.2">
      <c r="M132" s="59"/>
      <c r="N132" s="94"/>
      <c r="O132" s="59"/>
      <c r="P132" s="59"/>
      <c r="Q132" s="59"/>
      <c r="R132" s="66"/>
      <c r="S132" s="59"/>
      <c r="T132" s="59"/>
      <c r="U132" s="59"/>
    </row>
    <row r="133" spans="13:21" x14ac:dyDescent="0.2">
      <c r="M133" s="59"/>
      <c r="N133" s="94"/>
      <c r="O133" s="59"/>
      <c r="P133" s="59"/>
      <c r="Q133" s="59"/>
      <c r="R133" s="66"/>
      <c r="S133" s="59"/>
      <c r="T133" s="59"/>
      <c r="U133" s="59"/>
    </row>
    <row r="134" spans="13:21" x14ac:dyDescent="0.2">
      <c r="M134" s="59"/>
      <c r="N134" s="94"/>
      <c r="O134" s="59"/>
      <c r="P134" s="59"/>
      <c r="Q134" s="59"/>
      <c r="R134" s="66"/>
      <c r="S134" s="59"/>
      <c r="T134" s="59"/>
      <c r="U134" s="59"/>
    </row>
    <row r="135" spans="13:21" x14ac:dyDescent="0.2">
      <c r="M135" s="59"/>
      <c r="N135" s="94"/>
      <c r="O135" s="59"/>
      <c r="P135" s="59"/>
      <c r="Q135" s="59"/>
      <c r="R135" s="66"/>
      <c r="S135" s="59"/>
      <c r="T135" s="59"/>
      <c r="U135" s="59"/>
    </row>
    <row r="136" spans="13:21" x14ac:dyDescent="0.2">
      <c r="M136" s="59"/>
      <c r="N136" s="94"/>
      <c r="O136" s="59"/>
      <c r="P136" s="59"/>
      <c r="Q136" s="59"/>
      <c r="R136" s="66"/>
      <c r="S136" s="59"/>
      <c r="T136" s="59"/>
      <c r="U136" s="59"/>
    </row>
    <row r="137" spans="13:21" x14ac:dyDescent="0.2">
      <c r="M137" s="59"/>
      <c r="N137" s="94"/>
      <c r="O137" s="59"/>
      <c r="P137" s="59"/>
      <c r="Q137" s="59"/>
      <c r="R137" s="66"/>
      <c r="S137" s="59"/>
      <c r="T137" s="59"/>
      <c r="U137" s="59"/>
    </row>
    <row r="138" spans="13:21" x14ac:dyDescent="0.2">
      <c r="M138" s="59"/>
      <c r="N138" s="94"/>
      <c r="O138" s="59"/>
      <c r="P138" s="59"/>
      <c r="Q138" s="59"/>
      <c r="R138" s="66"/>
      <c r="S138" s="59"/>
      <c r="T138" s="59"/>
      <c r="U138" s="59"/>
    </row>
    <row r="139" spans="13:21" x14ac:dyDescent="0.2">
      <c r="M139" s="59"/>
      <c r="N139" s="94"/>
      <c r="O139" s="59"/>
      <c r="P139" s="59"/>
      <c r="Q139" s="59"/>
      <c r="R139" s="66"/>
      <c r="S139" s="59"/>
      <c r="T139" s="59"/>
      <c r="U139" s="59"/>
    </row>
    <row r="140" spans="13:21" x14ac:dyDescent="0.2">
      <c r="M140" s="59"/>
      <c r="N140" s="94"/>
      <c r="O140" s="59"/>
      <c r="P140" s="59"/>
      <c r="Q140" s="59"/>
      <c r="R140" s="66"/>
      <c r="S140" s="59"/>
      <c r="T140" s="59"/>
      <c r="U140" s="59"/>
    </row>
    <row r="141" spans="13:21" x14ac:dyDescent="0.2">
      <c r="M141" s="59"/>
      <c r="N141" s="94"/>
      <c r="O141" s="59"/>
      <c r="P141" s="59"/>
      <c r="Q141" s="59"/>
      <c r="R141" s="66"/>
      <c r="S141" s="59"/>
      <c r="T141" s="59"/>
      <c r="U141" s="59"/>
    </row>
    <row r="142" spans="13:21" x14ac:dyDescent="0.2">
      <c r="M142" s="59"/>
      <c r="N142" s="94"/>
      <c r="O142" s="59"/>
      <c r="P142" s="59"/>
      <c r="Q142" s="59"/>
      <c r="R142" s="66"/>
      <c r="S142" s="59"/>
      <c r="T142" s="59"/>
      <c r="U142" s="59"/>
    </row>
  </sheetData>
  <conditionalFormatting sqref="L3:L4 L8:L9 L6 L11:L14">
    <cfRule type="duplicateValues" dxfId="98" priority="9"/>
  </conditionalFormatting>
  <conditionalFormatting sqref="L3:L4 L8:L9 L6 L11:L14">
    <cfRule type="duplicateValues" dxfId="97" priority="10"/>
  </conditionalFormatting>
  <conditionalFormatting sqref="L2">
    <cfRule type="duplicateValues" dxfId="96" priority="7"/>
  </conditionalFormatting>
  <conditionalFormatting sqref="L2">
    <cfRule type="duplicateValues" dxfId="95" priority="8"/>
  </conditionalFormatting>
  <conditionalFormatting sqref="L7">
    <cfRule type="duplicateValues" dxfId="94" priority="5"/>
  </conditionalFormatting>
  <conditionalFormatting sqref="L7">
    <cfRule type="duplicateValues" dxfId="93" priority="6"/>
  </conditionalFormatting>
  <conditionalFormatting sqref="L5">
    <cfRule type="duplicateValues" dxfId="92" priority="3"/>
  </conditionalFormatting>
  <conditionalFormatting sqref="L5">
    <cfRule type="duplicateValues" dxfId="91" priority="4"/>
  </conditionalFormatting>
  <conditionalFormatting sqref="L10">
    <cfRule type="duplicateValues" dxfId="90" priority="1"/>
  </conditionalFormatting>
  <conditionalFormatting sqref="L10">
    <cfRule type="duplicateValues" dxfId="89" priority="2"/>
  </conditionalFormatting>
  <dataValidations count="1">
    <dataValidation type="list" allowBlank="1" showInputMessage="1" showErrorMessage="1" sqref="K68:K69 P57 R56 T68 U81 T50:U50 U83 U85 U87 U89 T56:T63 O56:O57 O21:P28 R110:R111 O110:O111 J21:L32 R91:R94 J97:K102 R23 L97:L105 T21:T28 N22:N28 O68:P68 R68 L114:M118 L46:L63 J50:K63 U58:U63 U72 T71:T79 O76:O78 R72:R78 O71:P75 L68:L88 U75:U79 O91:O94 U91:U94 T81:T104 J91:L96 I93:I102 P76:P122 M106:M113">
      <formula1>META</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Mejoramiento de condiciones</vt:lpstr>
      <vt:lpstr>Fortalecimiento de Procesos</vt:lpstr>
      <vt:lpstr>PAA 2020</vt:lpstr>
      <vt:lpstr>Seguimiento</vt:lpstr>
      <vt:lpstr>'Fortalecimiento de Procesos'!Área_de_impresión</vt:lpstr>
      <vt:lpstr>'Mejoramiento de condiciones'!Área_de_impresión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USUARIO</cp:lastModifiedBy>
  <dcterms:created xsi:type="dcterms:W3CDTF">2019-12-26T14:40:22Z</dcterms:created>
  <dcterms:modified xsi:type="dcterms:W3CDTF">2020-12-11T17:22:41Z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fc4feadb-0944-41c7-a2f4-d7566520891b</vt:lpwstr>
  </property>
</Properties>
</file>