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/>
  <mc:AlternateContent xmlns:mc="http://schemas.openxmlformats.org/markup-compatibility/2006">
    <mc:Choice Requires="x15">
      <x15ac:absPath xmlns:x15ac="http://schemas.microsoft.com/office/spreadsheetml/2010/11/ac" url="C:\MARTHA TRABAJO 2020-2023\PÁGINA WEB\2022\"/>
    </mc:Choice>
  </mc:AlternateContent>
  <xr:revisionPtr revIDLastSave="0" documentId="13_ncr:1_{E8DC7CF0-99B5-419E-84B0-824E0DDB9E5A}" xr6:coauthVersionLast="36" xr6:coauthVersionMax="36" xr10:uidLastSave="{00000000-0000-0000-0000-000000000000}"/>
  <bookViews>
    <workbookView xWindow="0" yWindow="0" windowWidth="28800" windowHeight="12330" xr2:uid="{00000000-000D-0000-FFFF-FFFF00000000}"/>
  </bookViews>
  <sheets>
    <sheet name="Cronograma y Ejecución PGD" sheetId="4" r:id="rId1"/>
    <sheet name="PORCENTAJE DOCUMENTOS SIG" sheetId="5" r:id="rId2"/>
  </sheets>
  <definedNames>
    <definedName name="COLORES">#REF!</definedName>
    <definedName name="_xlnm.Criteri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" i="4" l="1"/>
  <c r="P6" i="4"/>
  <c r="P7" i="4"/>
  <c r="P8" i="4"/>
  <c r="P9" i="4"/>
  <c r="P10" i="4"/>
  <c r="P11" i="4"/>
  <c r="P12" i="4"/>
  <c r="P13" i="4"/>
  <c r="P14" i="4"/>
  <c r="P15" i="4"/>
  <c r="P16" i="4"/>
  <c r="P4" i="4"/>
  <c r="Q4" i="4" l="1"/>
  <c r="A6" i="5"/>
  <c r="A3" i="5"/>
  <c r="L5" i="4" l="1"/>
  <c r="Q6" i="4" l="1"/>
  <c r="Q7" i="4"/>
  <c r="Q8" i="4"/>
  <c r="Q9" i="4"/>
  <c r="Q10" i="4"/>
  <c r="Q11" i="4"/>
  <c r="Q12" i="4"/>
  <c r="Q13" i="4"/>
  <c r="Q14" i="4"/>
  <c r="Q15" i="4"/>
  <c r="Q16" i="4"/>
  <c r="Q5" i="4"/>
  <c r="N5" i="4" l="1"/>
  <c r="N6" i="4"/>
  <c r="N7" i="4"/>
  <c r="N8" i="4"/>
  <c r="N9" i="4"/>
  <c r="N10" i="4"/>
  <c r="N11" i="4"/>
  <c r="N12" i="4"/>
  <c r="N13" i="4"/>
  <c r="N14" i="4"/>
  <c r="N15" i="4"/>
  <c r="N16" i="4"/>
  <c r="N4" i="4"/>
  <c r="L6" i="4"/>
  <c r="L7" i="4"/>
  <c r="L8" i="4"/>
  <c r="L9" i="4"/>
  <c r="L10" i="4"/>
  <c r="L11" i="4"/>
  <c r="L12" i="4"/>
  <c r="L13" i="4"/>
  <c r="L14" i="4"/>
  <c r="L15" i="4"/>
  <c r="L16" i="4"/>
  <c r="L4" i="4"/>
  <c r="J13" i="4" l="1"/>
  <c r="R13" i="4"/>
  <c r="J14" i="4"/>
  <c r="R14" i="4"/>
  <c r="J15" i="4"/>
  <c r="R15" i="4"/>
  <c r="J16" i="4"/>
  <c r="R16" i="4"/>
  <c r="D17" i="4" l="1"/>
  <c r="R12" i="4" l="1"/>
  <c r="J12" i="4"/>
  <c r="R11" i="4"/>
  <c r="J11" i="4"/>
  <c r="R10" i="4"/>
  <c r="J10" i="4"/>
  <c r="R9" i="4"/>
  <c r="J9" i="4"/>
  <c r="R8" i="4"/>
  <c r="J8" i="4"/>
  <c r="R7" i="4"/>
  <c r="J7" i="4"/>
  <c r="R6" i="4"/>
  <c r="J6" i="4"/>
  <c r="R5" i="4"/>
  <c r="J5" i="4"/>
  <c r="R4" i="4"/>
  <c r="J4" i="4"/>
  <c r="R18" i="4" l="1"/>
</calcChain>
</file>

<file path=xl/sharedStrings.xml><?xml version="1.0" encoding="utf-8"?>
<sst xmlns="http://schemas.openxmlformats.org/spreadsheetml/2006/main" count="219" uniqueCount="85">
  <si>
    <t>Control a la Gestión y Tramite de Documentos en la Entidad</t>
  </si>
  <si>
    <t>Programa de Valoración Documental Archivos de Gestión y Fondos Acumulados</t>
  </si>
  <si>
    <t>Plan Institucional De Capacitación</t>
  </si>
  <si>
    <t>ACTIVIDAD</t>
  </si>
  <si>
    <t>Elaborar Diagnostico Integral de Archivos</t>
  </si>
  <si>
    <t>Apoyar la radicación de correspodencia Externa Recibida durante la vigencia</t>
  </si>
  <si>
    <t>Realizar control y seguimiento a las PQRSD institucionales durante toda la vigencia.</t>
  </si>
  <si>
    <t>Ejecutar el Plan Institucional de Capacitación. En Temas de Gestión Documental y ORFEO ( 1 Capacitacion en el año)</t>
  </si>
  <si>
    <t>Análisis de información propuesta de TRD y alineación y verificación con los procesos del SIG</t>
  </si>
  <si>
    <t>Elaboración de Cuadros de Clasificación Documental</t>
  </si>
  <si>
    <t>Recoleccion de información y estructuración de información para el envio de las TRD al AGN según normatividad vigente.</t>
  </si>
  <si>
    <t>Ejecución contratos de prestación de servicios (Apoyo al proceso de Gestion Documental)</t>
  </si>
  <si>
    <t>Contratación por prestación de servicios de 2 personas que apoyen el proceso de Gestión Documental en la ejecución de las actividades establecidas en el Programa de Gestión Documental.</t>
  </si>
  <si>
    <t>Validación final y firma de TRD con productores documentales y Presentación de TRD al Comité</t>
  </si>
  <si>
    <t>TRIMESTRE I</t>
  </si>
  <si>
    <t>TRIMESTRE II</t>
  </si>
  <si>
    <t>TRIMESTRE III</t>
  </si>
  <si>
    <t>TRIMESTRE IV</t>
  </si>
  <si>
    <t>ITEM</t>
  </si>
  <si>
    <t>EJE TEMATICO</t>
  </si>
  <si>
    <t>Trimestre I</t>
  </si>
  <si>
    <t>Trimestre II</t>
  </si>
  <si>
    <t>Trimestre III</t>
  </si>
  <si>
    <t>Trimestre IV</t>
  </si>
  <si>
    <t>AVANCE ACTIVIDAD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</si>
  <si>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</si>
  <si>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</si>
  <si>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</si>
  <si>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</si>
  <si>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</si>
  <si>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</si>
  <si>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</si>
  <si>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</si>
  <si>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</si>
  <si>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</si>
  <si>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</si>
  <si>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</si>
  <si>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CRONOGRAMA DE ACTIVIDADES PGD</t>
  </si>
  <si>
    <t>EJECUCIÓN TRIMESTRAL PGD</t>
  </si>
  <si>
    <t>CONTROL EJECUCION MENSUAL PGD</t>
  </si>
  <si>
    <t>Gestión y Tramite de Documentos en la Entidad</t>
  </si>
  <si>
    <t>Actualización y ajustes al Sistema de Gestión de Calidad - Proceso Gestion Documental</t>
  </si>
  <si>
    <t>Elaborar y actualizar los procedimientos, instructivos y demás documentos Sistema Integrado de Gestión - Proceso de Gestión Documental.</t>
  </si>
  <si>
    <t>Contratacion de personal de apoyo al proceso de Gestión Documental.</t>
  </si>
  <si>
    <t>N/A</t>
  </si>
  <si>
    <t>Se realizó revisión y ajuste al Procedimiento de clasificación y etiquetado de la información para su publicación.</t>
  </si>
  <si>
    <t xml:space="preserve">Programa de Reprografía, Digitalización de Resoluciones institucionales de carácter historico para la entidad. </t>
  </si>
  <si>
    <t>Se realiza radicación de correspodencia a traves de ORFEO, de los requerimientos recibidos de manera fisica y electronica.</t>
  </si>
  <si>
    <t>Se realiza control y seguimiento a las PQRSD recibidas en la entidad.</t>
  </si>
  <si>
    <t>Control a la Radicación, Gestión y Tramite de Documentos en la Entidad</t>
  </si>
  <si>
    <t>Realizar seguimiento y control a la radicación a traves de ORFEO y a los Consecutivos de Correspondencia verificando su digitalización y entrega de Consecutivos a Gestion Documental, comunicaciones internas y resoluciones  verificando su digitalización.</t>
  </si>
  <si>
    <t>Se esta realizando control y seguimiento a los consecutivos de correspodencia y Resoluciones de las vigencias 2020, 2021 y 2022.</t>
  </si>
  <si>
    <t>Se realizó la elaboración de los estudios previos y proceso de contratación de los dos contratistas de apoyo al proceso de Gestión Documental.</t>
  </si>
  <si>
    <t>Se inicia ejecucion del contrato No. 016 de 2022 con Fanny Edith Quiroga Ortiz.</t>
  </si>
  <si>
    <t>Se inicia ejecucion del contrato No. 043 de 2022 con Andres Camilo Parra.
Se continua ejecución del contrato de No. 016 de 2022 con Fanny Edith Quiroga.</t>
  </si>
  <si>
    <t>Se encuentran en ejecución los contratos 016 y 043 de 2022, en los informes de supervisión y carpeta contractual se evicencia avance de la ejecución de los mismos</t>
  </si>
  <si>
    <t>Se inicia con el proceso de digitalzación de las resoluciones de vigencias 1979 a 1984</t>
  </si>
  <si>
    <t>Se inicia con el proceso de digitalzación de las resoluciones de vigencias 1984 a 1986.
Se inicia el proceso de creación de expedientes y cargue de resoluciones a traves de ORFEO de 1979 a 1980.</t>
  </si>
  <si>
    <t>AVANCE</t>
  </si>
  <si>
    <t>Se realiza ajuste y verificación del Disgnostico integral de archivos conforme a las necesidades institucionales</t>
  </si>
  <si>
    <t>Se inicia con el proceso de digitalzación de las resoluciones de vigencias 1984 a 1986.
Se inicia el proceso de creación de expedientes y cargue de resoluciones a traves de ORFEO de la vigencia 1980.</t>
  </si>
  <si>
    <t>Se inicia con el proceso de digitalzación de las resoluciones de vigencias 1984 a 1986.
Se inicia el proceso de creación de expedientes y cargue de resoluciones a traves de ORFEO de la vigencia  1981</t>
  </si>
  <si>
    <t>Se inicia con el proceso de digitalzación de las resoluciones de vigencias 1984 a 1986.
Se inicia el proceso de creación de expedientes y cargue de resoluciones a traves de ORFEO de la vigencia 1981</t>
  </si>
  <si>
    <t>Se evaluan las TRD para posibles modificaciones de las mismas junto con la normatividad expedida por el INCI y normatividad externa.
Se evidencia que se deben realizar ajustes a las TRD de la Oficina Juridica y de la Subdirección Tecnica.</t>
  </si>
  <si>
    <t>Pendiente verificar TRD frente al SIG.</t>
  </si>
  <si>
    <t>Los cuadros de clasificación se encuentran elaborados una vez se realicen los ultimos ajustes a las TRD se actualizaran a una versión final.</t>
  </si>
  <si>
    <t>Se realizaron entrevistas y se estructuro una propuesta de TRD para cada una de las areas, se encuentra pendiente realizar ultimos ajustes y aprobación por parte de los jefes.</t>
  </si>
  <si>
    <t>Se realizó capacitación de PQRSD y manejo de ORFEO.</t>
  </si>
  <si>
    <t>%  Programado</t>
  </si>
  <si>
    <t>%  EJECUTADO</t>
  </si>
  <si>
    <t>Se inicio con la modificacion y ajuste de los formatos del SIG, Procedimientos, Instructivos.</t>
  </si>
  <si>
    <t>MOFIFICACION DOCUMENTOS DEL SIG</t>
  </si>
  <si>
    <t>DOCUMENTOS SIG - GESTIÓN DOCUMENTAL</t>
  </si>
  <si>
    <t>NUMERO DE DOCUMENTOS MODIFICADOS</t>
  </si>
  <si>
    <t>Se ajustaron en sus totalidad todos los formatos, procedimientos en intructivos del SIG, adicionalmente se elaboró el plan de emergencias de Gestión Documental.</t>
  </si>
  <si>
    <t>Verificar y elaborar Diagnostico Integral de Archivos (elaboracioción y revision).</t>
  </si>
  <si>
    <t>Se esta realizando control y seguimiento a los consecutivos de correspodencia y Resoluciones de las vigencias 2019, 2020, 2021 y 2022.</t>
  </si>
  <si>
    <t>Pendiente revisión y  del Diagnostico integral de archivos.</t>
  </si>
  <si>
    <t>Se revisa y ajusta Diagnostico Integral de Archivos</t>
  </si>
  <si>
    <t>Finalizado</t>
  </si>
  <si>
    <t>Se inicia el proceso de digitalización documental de las Resoluciones institucionales desde 1984 a 1986.</t>
  </si>
  <si>
    <t>Se realiza verificación de TRD  con el SIG, conforme a las modficaciones y actualizaciones que van realizando los procesos de la entidad.</t>
  </si>
  <si>
    <t>Se continua con el proceso de digitalización documental de las Resoluciones institucionales desde 1984 a 1986.</t>
  </si>
  <si>
    <t>Se realizaron entrevistas y se estructuró una propuesta de TRD para cada una de las areas, se encuentra pendiente realizar ultimos ajustes y aprobación por parte de los jefes.</t>
  </si>
  <si>
    <t>Realizar el Proceso de alistamiento documental (eliminación de material abrasivo, organización y descripción) cuando sea necesario y ejecutar el proceso de digitalización de consulta de documentos a través de ORFEO, realizando un control de calidad constante de las imágenes digitalizadas para los meses de marzo, abril, junio, julio, agosto, septiembre, octubre, noviembre y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</si>
</sst>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-&quot;$&quot;* #,##0.00_-;\-&quot;$&quot;* #,##0.00_-;_-&quot;$&quot;* &quot;-&quot;??_-;_-@_-"/>
    <numFmt numFmtId="167" formatCode="[$-C0A]General"/>
    <numFmt numFmtId="168" formatCode="_ * #,##0.00_ ;_ * \-#,##0.00_ ;_ * &quot;-&quot;??_ ;_ @_ "/>
    <numFmt numFmtId="169" formatCode="_ &quot;$&quot;\ * #,##0.00_ ;_ &quot;$&quot;\ * \-#,##0.00_ ;_ &quot;$&quot;\ * &quot;-&quot;??_ ;_ @_ "/>
    <numFmt numFmtId="170" formatCode="0.0%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theme="1"/>
      <name val="Arial1"/>
    </font>
    <font>
      <b/>
      <sz val="10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3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2" applyNumberFormat="0" applyAlignment="0" applyProtection="0"/>
    <xf numFmtId="0" fontId="8" fillId="17" borderId="3" applyNumberFormat="0" applyAlignment="0" applyProtection="0"/>
    <xf numFmtId="0" fontId="9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2" applyNumberFormat="0" applyAlignment="0" applyProtection="0"/>
    <xf numFmtId="167" fontId="12" fillId="0" borderId="0"/>
    <xf numFmtId="0" fontId="13" fillId="0" borderId="0" applyProtection="0"/>
    <xf numFmtId="0" fontId="14" fillId="0" borderId="0" applyProtection="0"/>
    <xf numFmtId="0" fontId="15" fillId="3" borderId="0" applyNumberFormat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6" fillId="22" borderId="0" applyNumberFormat="0" applyBorder="0" applyAlignment="0" applyProtection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7" fillId="16" borderId="6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10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" fillId="23" borderId="16" applyNumberFormat="0" applyFont="0" applyAlignment="0" applyProtection="0"/>
    <xf numFmtId="0" fontId="2" fillId="23" borderId="16" applyNumberFormat="0" applyFont="0" applyAlignment="0" applyProtection="0"/>
    <xf numFmtId="0" fontId="2" fillId="23" borderId="16" applyNumberFormat="0" applyFont="0" applyAlignment="0" applyProtection="0"/>
    <xf numFmtId="0" fontId="17" fillId="16" borderId="13" applyNumberFormat="0" applyAlignment="0" applyProtection="0"/>
    <xf numFmtId="0" fontId="2" fillId="23" borderId="12" applyNumberFormat="0" applyFont="0" applyAlignment="0" applyProtection="0"/>
    <xf numFmtId="0" fontId="2" fillId="23" borderId="12" applyNumberFormat="0" applyFont="0" applyAlignment="0" applyProtection="0"/>
    <xf numFmtId="0" fontId="2" fillId="23" borderId="12" applyNumberFormat="0" applyFont="0" applyAlignment="0" applyProtection="0"/>
    <xf numFmtId="0" fontId="7" fillId="16" borderId="15" applyNumberFormat="0" applyAlignment="0" applyProtection="0"/>
    <xf numFmtId="0" fontId="11" fillId="7" borderId="15" applyNumberFormat="0" applyAlignment="0" applyProtection="0"/>
    <xf numFmtId="0" fontId="11" fillId="7" borderId="11" applyNumberFormat="0" applyAlignment="0" applyProtection="0"/>
    <xf numFmtId="0" fontId="7" fillId="16" borderId="11" applyNumberFormat="0" applyAlignment="0" applyProtection="0"/>
    <xf numFmtId="0" fontId="23" fillId="0" borderId="14" applyNumberFormat="0" applyFill="0" applyAlignment="0" applyProtection="0"/>
    <xf numFmtId="0" fontId="17" fillId="16" borderId="17" applyNumberFormat="0" applyAlignment="0" applyProtection="0"/>
    <xf numFmtId="0" fontId="23" fillId="0" borderId="18" applyNumberFormat="0" applyFill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4" fillId="0" borderId="0" xfId="0" applyFont="1" applyAlignment="1">
      <alignment horizontal="center"/>
    </xf>
    <xf numFmtId="0" fontId="24" fillId="0" borderId="0" xfId="0" applyFont="1"/>
    <xf numFmtId="0" fontId="25" fillId="25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vertical="center" wrapText="1"/>
    </xf>
    <xf numFmtId="0" fontId="24" fillId="0" borderId="1" xfId="0" applyFont="1" applyBorder="1" applyAlignment="1">
      <alignment horizontal="justify" vertical="center"/>
    </xf>
    <xf numFmtId="0" fontId="24" fillId="0" borderId="0" xfId="0" applyFont="1" applyAlignment="1">
      <alignment horizontal="justify" vertical="center"/>
    </xf>
    <xf numFmtId="0" fontId="24" fillId="0" borderId="1" xfId="0" applyFont="1" applyBorder="1" applyAlignment="1">
      <alignment horizontal="justify" vertical="center" wrapText="1"/>
    </xf>
    <xf numFmtId="0" fontId="28" fillId="0" borderId="1" xfId="0" applyFont="1" applyBorder="1" applyAlignment="1">
      <alignment vertical="center" wrapText="1"/>
    </xf>
    <xf numFmtId="0" fontId="24" fillId="0" borderId="1" xfId="0" applyFont="1" applyBorder="1" applyAlignment="1">
      <alignment horizontal="center" vertical="center"/>
    </xf>
    <xf numFmtId="9" fontId="24" fillId="35" borderId="0" xfId="93" applyFont="1" applyFill="1" applyAlignment="1">
      <alignment horizontal="center"/>
    </xf>
    <xf numFmtId="9" fontId="24" fillId="35" borderId="23" xfId="0" applyNumberFormat="1" applyFont="1" applyFill="1" applyBorder="1" applyAlignment="1">
      <alignment horizontal="center"/>
    </xf>
    <xf numFmtId="9" fontId="29" fillId="35" borderId="24" xfId="0" applyNumberFormat="1" applyFont="1" applyFill="1" applyBorder="1" applyAlignment="1">
      <alignment horizontal="center"/>
    </xf>
    <xf numFmtId="0" fontId="24" fillId="0" borderId="25" xfId="0" applyFont="1" applyBorder="1" applyAlignment="1">
      <alignment horizontal="center" vertical="center"/>
    </xf>
    <xf numFmtId="9" fontId="24" fillId="0" borderId="26" xfId="93" applyFont="1" applyBorder="1" applyAlignment="1">
      <alignment horizontal="center" vertical="center"/>
    </xf>
    <xf numFmtId="9" fontId="24" fillId="0" borderId="25" xfId="0" applyNumberFormat="1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9" fontId="24" fillId="0" borderId="28" xfId="93" applyFont="1" applyBorder="1" applyAlignment="1">
      <alignment horizontal="center" vertical="center"/>
    </xf>
    <xf numFmtId="9" fontId="24" fillId="0" borderId="27" xfId="0" applyNumberFormat="1" applyFont="1" applyBorder="1" applyAlignment="1">
      <alignment horizontal="center" vertical="center"/>
    </xf>
    <xf numFmtId="9" fontId="24" fillId="0" borderId="29" xfId="0" applyNumberFormat="1" applyFont="1" applyBorder="1" applyAlignment="1">
      <alignment horizontal="center" vertical="center"/>
    </xf>
    <xf numFmtId="9" fontId="24" fillId="0" borderId="30" xfId="0" applyNumberFormat="1" applyFont="1" applyBorder="1" applyAlignment="1">
      <alignment horizontal="center" vertical="center"/>
    </xf>
    <xf numFmtId="9" fontId="24" fillId="0" borderId="29" xfId="93" applyFont="1" applyBorder="1" applyAlignment="1">
      <alignment horizontal="center" vertical="center"/>
    </xf>
    <xf numFmtId="9" fontId="24" fillId="0" borderId="30" xfId="93" applyFont="1" applyBorder="1" applyAlignment="1">
      <alignment horizontal="center" vertical="center"/>
    </xf>
    <xf numFmtId="9" fontId="0" fillId="0" borderId="0" xfId="93" applyFont="1"/>
    <xf numFmtId="0" fontId="0" fillId="0" borderId="22" xfId="0" applyBorder="1"/>
    <xf numFmtId="0" fontId="0" fillId="0" borderId="22" xfId="0" applyBorder="1" applyAlignment="1">
      <alignment horizontal="center"/>
    </xf>
    <xf numFmtId="9" fontId="0" fillId="35" borderId="22" xfId="93" applyFont="1" applyFill="1" applyBorder="1" applyAlignment="1">
      <alignment horizontal="center"/>
    </xf>
    <xf numFmtId="170" fontId="0" fillId="0" borderId="32" xfId="93" applyNumberFormat="1" applyFont="1" applyBorder="1" applyAlignment="1">
      <alignment horizontal="center" vertical="center"/>
    </xf>
    <xf numFmtId="9" fontId="24" fillId="34" borderId="29" xfId="0" applyNumberFormat="1" applyFont="1" applyFill="1" applyBorder="1" applyAlignment="1">
      <alignment horizontal="center" vertical="center"/>
    </xf>
    <xf numFmtId="9" fontId="24" fillId="0" borderId="29" xfId="0" applyNumberFormat="1" applyFont="1" applyFill="1" applyBorder="1" applyAlignment="1">
      <alignment horizontal="center" vertical="center"/>
    </xf>
    <xf numFmtId="0" fontId="24" fillId="0" borderId="29" xfId="0" applyFont="1" applyFill="1" applyBorder="1" applyAlignment="1">
      <alignment horizontal="center" vertical="center"/>
    </xf>
    <xf numFmtId="0" fontId="24" fillId="0" borderId="29" xfId="0" applyFont="1" applyBorder="1" applyAlignment="1">
      <alignment horizontal="center"/>
    </xf>
    <xf numFmtId="0" fontId="24" fillId="0" borderId="30" xfId="0" applyFont="1" applyBorder="1" applyAlignment="1">
      <alignment horizontal="center"/>
    </xf>
    <xf numFmtId="9" fontId="24" fillId="34" borderId="33" xfId="0" applyNumberFormat="1" applyFont="1" applyFill="1" applyBorder="1" applyAlignment="1">
      <alignment horizontal="center" vertical="center"/>
    </xf>
    <xf numFmtId="9" fontId="24" fillId="0" borderId="33" xfId="0" applyNumberFormat="1" applyFont="1" applyFill="1" applyBorder="1" applyAlignment="1">
      <alignment horizontal="center" vertical="center"/>
    </xf>
    <xf numFmtId="9" fontId="24" fillId="32" borderId="33" xfId="0" applyNumberFormat="1" applyFont="1" applyFill="1" applyBorder="1" applyAlignment="1">
      <alignment horizontal="center" vertical="center"/>
    </xf>
    <xf numFmtId="0" fontId="24" fillId="0" borderId="33" xfId="0" applyFont="1" applyFill="1" applyBorder="1" applyAlignment="1">
      <alignment horizontal="center" vertical="center"/>
    </xf>
    <xf numFmtId="0" fontId="24" fillId="0" borderId="33" xfId="0" applyFont="1" applyBorder="1" applyAlignment="1">
      <alignment horizontal="center"/>
    </xf>
    <xf numFmtId="0" fontId="24" fillId="0" borderId="34" xfId="0" applyFont="1" applyBorder="1" applyAlignment="1">
      <alignment horizontal="center"/>
    </xf>
    <xf numFmtId="9" fontId="24" fillId="33" borderId="29" xfId="0" applyNumberFormat="1" applyFont="1" applyFill="1" applyBorder="1" applyAlignment="1">
      <alignment horizontal="center" vertical="center"/>
    </xf>
    <xf numFmtId="9" fontId="24" fillId="33" borderId="29" xfId="93" applyNumberFormat="1" applyFont="1" applyFill="1" applyBorder="1" applyAlignment="1">
      <alignment horizontal="center" vertical="center"/>
    </xf>
    <xf numFmtId="9" fontId="24" fillId="33" borderId="30" xfId="93" applyNumberFormat="1" applyFont="1" applyFill="1" applyBorder="1" applyAlignment="1">
      <alignment horizontal="center" vertical="center"/>
    </xf>
    <xf numFmtId="9" fontId="24" fillId="0" borderId="29" xfId="93" applyNumberFormat="1" applyFont="1" applyFill="1" applyBorder="1" applyAlignment="1">
      <alignment horizontal="center" vertical="center"/>
    </xf>
    <xf numFmtId="0" fontId="25" fillId="0" borderId="35" xfId="0" applyFont="1" applyBorder="1" applyAlignment="1">
      <alignment horizontal="center" vertical="center" wrapText="1"/>
    </xf>
    <xf numFmtId="0" fontId="24" fillId="0" borderId="35" xfId="0" applyFont="1" applyBorder="1" applyAlignment="1">
      <alignment vertical="center" wrapText="1"/>
    </xf>
    <xf numFmtId="0" fontId="28" fillId="0" borderId="35" xfId="0" applyFont="1" applyBorder="1" applyAlignment="1">
      <alignment horizontal="justify" vertical="center" wrapText="1"/>
    </xf>
    <xf numFmtId="170" fontId="0" fillId="0" borderId="36" xfId="93" applyNumberFormat="1" applyFont="1" applyBorder="1" applyAlignment="1">
      <alignment horizontal="center" vertical="center"/>
    </xf>
    <xf numFmtId="0" fontId="24" fillId="0" borderId="37" xfId="0" applyFont="1" applyFill="1" applyBorder="1" applyAlignment="1">
      <alignment horizontal="center" vertical="center"/>
    </xf>
    <xf numFmtId="0" fontId="24" fillId="0" borderId="38" xfId="0" applyFont="1" applyFill="1" applyBorder="1" applyAlignment="1">
      <alignment horizontal="center" vertical="center"/>
    </xf>
    <xf numFmtId="9" fontId="24" fillId="33" borderId="38" xfId="0" applyNumberFormat="1" applyFont="1" applyFill="1" applyBorder="1" applyAlignment="1">
      <alignment horizontal="center" vertical="center"/>
    </xf>
    <xf numFmtId="0" fontId="24" fillId="0" borderId="39" xfId="0" applyFont="1" applyBorder="1" applyAlignment="1">
      <alignment horizontal="center" vertical="center"/>
    </xf>
    <xf numFmtId="9" fontId="24" fillId="0" borderId="40" xfId="93" applyFont="1" applyBorder="1" applyAlignment="1">
      <alignment horizontal="center" vertical="center"/>
    </xf>
    <xf numFmtId="9" fontId="24" fillId="0" borderId="39" xfId="0" applyNumberFormat="1" applyFont="1" applyBorder="1" applyAlignment="1">
      <alignment horizontal="center" vertical="center"/>
    </xf>
    <xf numFmtId="9" fontId="24" fillId="0" borderId="38" xfId="0" applyNumberFormat="1" applyFont="1" applyBorder="1" applyAlignment="1">
      <alignment horizontal="center" vertical="center"/>
    </xf>
    <xf numFmtId="9" fontId="24" fillId="0" borderId="38" xfId="93" applyFont="1" applyBorder="1" applyAlignment="1">
      <alignment horizontal="center" vertical="center"/>
    </xf>
    <xf numFmtId="0" fontId="25" fillId="26" borderId="41" xfId="0" applyFont="1" applyFill="1" applyBorder="1" applyAlignment="1">
      <alignment horizontal="center" vertical="center"/>
    </xf>
    <xf numFmtId="0" fontId="25" fillId="26" borderId="42" xfId="0" applyFont="1" applyFill="1" applyBorder="1" applyAlignment="1">
      <alignment horizontal="center" vertical="center"/>
    </xf>
    <xf numFmtId="0" fontId="27" fillId="29" borderId="43" xfId="0" applyFont="1" applyFill="1" applyBorder="1" applyAlignment="1">
      <alignment horizontal="center" vertical="center" wrapText="1"/>
    </xf>
    <xf numFmtId="0" fontId="27" fillId="29" borderId="31" xfId="0" applyFont="1" applyFill="1" applyBorder="1" applyAlignment="1">
      <alignment horizontal="center" vertical="center" wrapText="1"/>
    </xf>
    <xf numFmtId="0" fontId="27" fillId="31" borderId="31" xfId="0" applyFont="1" applyFill="1" applyBorder="1" applyAlignment="1">
      <alignment horizontal="center" vertical="center" wrapText="1"/>
    </xf>
    <xf numFmtId="9" fontId="27" fillId="31" borderId="31" xfId="93" applyFont="1" applyFill="1" applyBorder="1" applyAlignment="1">
      <alignment horizontal="center" wrapText="1"/>
    </xf>
    <xf numFmtId="0" fontId="25" fillId="25" borderId="41" xfId="0" applyFont="1" applyFill="1" applyBorder="1" applyAlignment="1">
      <alignment horizontal="center"/>
    </xf>
    <xf numFmtId="0" fontId="25" fillId="25" borderId="42" xfId="0" applyFont="1" applyFill="1" applyBorder="1" applyAlignment="1">
      <alignment horizontal="center"/>
    </xf>
    <xf numFmtId="0" fontId="25" fillId="25" borderId="44" xfId="0" applyFont="1" applyFill="1" applyBorder="1" applyAlignment="1">
      <alignment horizontal="center"/>
    </xf>
    <xf numFmtId="0" fontId="26" fillId="26" borderId="41" xfId="0" applyFont="1" applyFill="1" applyBorder="1" applyAlignment="1">
      <alignment horizontal="center" vertical="center" wrapText="1"/>
    </xf>
    <xf numFmtId="0" fontId="26" fillId="26" borderId="42" xfId="0" applyFont="1" applyFill="1" applyBorder="1" applyAlignment="1">
      <alignment horizontal="center" vertical="center" wrapText="1"/>
    </xf>
    <xf numFmtId="0" fontId="26" fillId="26" borderId="44" xfId="0" applyFont="1" applyFill="1" applyBorder="1" applyAlignment="1">
      <alignment horizontal="center" vertical="center" wrapText="1"/>
    </xf>
    <xf numFmtId="0" fontId="26" fillId="27" borderId="20" xfId="0" applyFont="1" applyFill="1" applyBorder="1" applyAlignment="1">
      <alignment horizontal="center" vertical="center" wrapText="1"/>
    </xf>
    <xf numFmtId="0" fontId="26" fillId="27" borderId="21" xfId="0" applyFont="1" applyFill="1" applyBorder="1" applyAlignment="1">
      <alignment horizontal="center" vertical="center" wrapText="1"/>
    </xf>
    <xf numFmtId="0" fontId="26" fillId="27" borderId="19" xfId="0" applyFont="1" applyFill="1" applyBorder="1" applyAlignment="1">
      <alignment horizontal="center" vertical="center" wrapText="1"/>
    </xf>
    <xf numFmtId="0" fontId="26" fillId="28" borderId="20" xfId="0" applyFont="1" applyFill="1" applyBorder="1" applyAlignment="1">
      <alignment horizontal="center" vertical="center" wrapText="1"/>
    </xf>
    <xf numFmtId="0" fontId="26" fillId="28" borderId="21" xfId="0" applyFont="1" applyFill="1" applyBorder="1" applyAlignment="1">
      <alignment horizontal="center" vertical="center" wrapText="1"/>
    </xf>
    <xf numFmtId="0" fontId="26" fillId="28" borderId="19" xfId="0" applyFont="1" applyFill="1" applyBorder="1" applyAlignment="1">
      <alignment horizontal="center" vertical="center" wrapText="1"/>
    </xf>
    <xf numFmtId="0" fontId="26" fillId="30" borderId="41" xfId="0" applyFont="1" applyFill="1" applyBorder="1" applyAlignment="1">
      <alignment horizontal="center" vertical="center" wrapText="1"/>
    </xf>
    <xf numFmtId="0" fontId="26" fillId="30" borderId="44" xfId="0" applyFont="1" applyFill="1" applyBorder="1" applyAlignment="1">
      <alignment horizontal="center" vertical="center" wrapText="1"/>
    </xf>
    <xf numFmtId="0" fontId="26" fillId="29" borderId="41" xfId="0" applyFont="1" applyFill="1" applyBorder="1" applyAlignment="1">
      <alignment horizontal="center" vertical="center" wrapText="1"/>
    </xf>
    <xf numFmtId="0" fontId="26" fillId="29" borderId="44" xfId="0" applyFont="1" applyFill="1" applyBorder="1" applyAlignment="1">
      <alignment horizontal="center" vertical="center" wrapText="1"/>
    </xf>
    <xf numFmtId="0" fontId="25" fillId="24" borderId="1" xfId="0" applyFont="1" applyFill="1" applyBorder="1" applyAlignment="1">
      <alignment horizontal="center"/>
    </xf>
    <xf numFmtId="0" fontId="30" fillId="0" borderId="22" xfId="0" applyFont="1" applyBorder="1" applyAlignment="1">
      <alignment horizontal="center"/>
    </xf>
  </cellXfs>
  <cellStyles count="94">
    <cellStyle name="20% - Énfasis1 2" xfId="12" xr:uid="{00000000-0005-0000-0000-000000000000}"/>
    <cellStyle name="20% - Énfasis2 2" xfId="13" xr:uid="{00000000-0005-0000-0000-000001000000}"/>
    <cellStyle name="20% - Énfasis3 2" xfId="14" xr:uid="{00000000-0005-0000-0000-000002000000}"/>
    <cellStyle name="20% - Énfasis4 2" xfId="15" xr:uid="{00000000-0005-0000-0000-000003000000}"/>
    <cellStyle name="20% - Énfasis5 2" xfId="16" xr:uid="{00000000-0005-0000-0000-000004000000}"/>
    <cellStyle name="20% - Énfasis6 2" xfId="17" xr:uid="{00000000-0005-0000-0000-000005000000}"/>
    <cellStyle name="40% - Énfasis1 2" xfId="18" xr:uid="{00000000-0005-0000-0000-000006000000}"/>
    <cellStyle name="40% - Énfasis2 2" xfId="19" xr:uid="{00000000-0005-0000-0000-000007000000}"/>
    <cellStyle name="40% - Énfasis3 2" xfId="20" xr:uid="{00000000-0005-0000-0000-000008000000}"/>
    <cellStyle name="40% - Énfasis4 2" xfId="21" xr:uid="{00000000-0005-0000-0000-000009000000}"/>
    <cellStyle name="40% - Énfasis5 2" xfId="22" xr:uid="{00000000-0005-0000-0000-00000A000000}"/>
    <cellStyle name="40% - Énfasis6 2" xfId="23" xr:uid="{00000000-0005-0000-0000-00000B000000}"/>
    <cellStyle name="60% - Énfasis1 2" xfId="24" xr:uid="{00000000-0005-0000-0000-00000C000000}"/>
    <cellStyle name="60% - Énfasis2 2" xfId="25" xr:uid="{00000000-0005-0000-0000-00000D000000}"/>
    <cellStyle name="60% - Énfasis3 2" xfId="26" xr:uid="{00000000-0005-0000-0000-00000E000000}"/>
    <cellStyle name="60% - Énfasis4 2" xfId="27" xr:uid="{00000000-0005-0000-0000-00000F000000}"/>
    <cellStyle name="60% - Énfasis5 2" xfId="28" xr:uid="{00000000-0005-0000-0000-000010000000}"/>
    <cellStyle name="60% - Énfasis6 2" xfId="29" xr:uid="{00000000-0005-0000-0000-000011000000}"/>
    <cellStyle name="Buena 2" xfId="30" xr:uid="{00000000-0005-0000-0000-000012000000}"/>
    <cellStyle name="Cálculo 2" xfId="31" xr:uid="{00000000-0005-0000-0000-000013000000}"/>
    <cellStyle name="Cálculo 2 2" xfId="89" xr:uid="{00000000-0005-0000-0000-000014000000}"/>
    <cellStyle name="Cálculo 2 3" xfId="86" xr:uid="{00000000-0005-0000-0000-000015000000}"/>
    <cellStyle name="Celda de comprobación 2" xfId="32" xr:uid="{00000000-0005-0000-0000-000016000000}"/>
    <cellStyle name="Celda vinculada 2" xfId="33" xr:uid="{00000000-0005-0000-0000-000017000000}"/>
    <cellStyle name="Encabezado 4 2" xfId="34" xr:uid="{00000000-0005-0000-0000-000018000000}"/>
    <cellStyle name="Énfasis1 2" xfId="35" xr:uid="{00000000-0005-0000-0000-000019000000}"/>
    <cellStyle name="Énfasis2 2" xfId="36" xr:uid="{00000000-0005-0000-0000-00001A000000}"/>
    <cellStyle name="Énfasis3 2" xfId="37" xr:uid="{00000000-0005-0000-0000-00001B000000}"/>
    <cellStyle name="Énfasis4 2" xfId="38" xr:uid="{00000000-0005-0000-0000-00001C000000}"/>
    <cellStyle name="Énfasis5 2" xfId="39" xr:uid="{00000000-0005-0000-0000-00001D000000}"/>
    <cellStyle name="Énfasis6 2" xfId="40" xr:uid="{00000000-0005-0000-0000-00001E000000}"/>
    <cellStyle name="Entrada 2" xfId="41" xr:uid="{00000000-0005-0000-0000-00001F000000}"/>
    <cellStyle name="Entrada 2 2" xfId="88" xr:uid="{00000000-0005-0000-0000-000020000000}"/>
    <cellStyle name="Entrada 2 3" xfId="87" xr:uid="{00000000-0005-0000-0000-000021000000}"/>
    <cellStyle name="Excel Built-in Normal" xfId="42" xr:uid="{00000000-0005-0000-0000-000022000000}"/>
    <cellStyle name="F4" xfId="43" xr:uid="{00000000-0005-0000-0000-000023000000}"/>
    <cellStyle name="F7" xfId="44" xr:uid="{00000000-0005-0000-0000-000024000000}"/>
    <cellStyle name="Incorrecto 2" xfId="45" xr:uid="{00000000-0005-0000-0000-000025000000}"/>
    <cellStyle name="Millares 2" xfId="5" xr:uid="{00000000-0005-0000-0000-000026000000}"/>
    <cellStyle name="Millares 2 2" xfId="46" xr:uid="{00000000-0005-0000-0000-000027000000}"/>
    <cellStyle name="Millares 2 2 2" xfId="47" xr:uid="{00000000-0005-0000-0000-000028000000}"/>
    <cellStyle name="Millares 2 3" xfId="48" xr:uid="{00000000-0005-0000-0000-000029000000}"/>
    <cellStyle name="Millares 2 4" xfId="49" xr:uid="{00000000-0005-0000-0000-00002A000000}"/>
    <cellStyle name="Millares 3" xfId="50" xr:uid="{00000000-0005-0000-0000-00002B000000}"/>
    <cellStyle name="Millares 3 2" xfId="51" xr:uid="{00000000-0005-0000-0000-00002C000000}"/>
    <cellStyle name="Millares 4" xfId="52" xr:uid="{00000000-0005-0000-0000-00002D000000}"/>
    <cellStyle name="Millares 4 2" xfId="53" xr:uid="{00000000-0005-0000-0000-00002E000000}"/>
    <cellStyle name="Millares 5" xfId="9" xr:uid="{00000000-0005-0000-0000-00002F000000}"/>
    <cellStyle name="Millares 6" xfId="54" xr:uid="{00000000-0005-0000-0000-000030000000}"/>
    <cellStyle name="Moneda 2" xfId="55" xr:uid="{00000000-0005-0000-0000-000031000000}"/>
    <cellStyle name="Moneda 2 2" xfId="56" xr:uid="{00000000-0005-0000-0000-000032000000}"/>
    <cellStyle name="Moneda 2 2 2" xfId="57" xr:uid="{00000000-0005-0000-0000-000033000000}"/>
    <cellStyle name="Moneda 3" xfId="58" xr:uid="{00000000-0005-0000-0000-000034000000}"/>
    <cellStyle name="Moneda 3 2" xfId="1" xr:uid="{00000000-0005-0000-0000-000035000000}"/>
    <cellStyle name="Moneda 4" xfId="59" xr:uid="{00000000-0005-0000-0000-000036000000}"/>
    <cellStyle name="Neutral 2" xfId="60" xr:uid="{00000000-0005-0000-0000-000037000000}"/>
    <cellStyle name="Normal" xfId="0" builtinId="0"/>
    <cellStyle name="Normal 2" xfId="3" xr:uid="{00000000-0005-0000-0000-000039000000}"/>
    <cellStyle name="Normal 2 2" xfId="6" xr:uid="{00000000-0005-0000-0000-00003A000000}"/>
    <cellStyle name="Normal 2 2 2" xfId="10" xr:uid="{00000000-0005-0000-0000-00003B000000}"/>
    <cellStyle name="Normal 2 3" xfId="11" xr:uid="{00000000-0005-0000-0000-00003C000000}"/>
    <cellStyle name="Normal 2 4" xfId="7" xr:uid="{00000000-0005-0000-0000-00003D000000}"/>
    <cellStyle name="Normal 3" xfId="4" xr:uid="{00000000-0005-0000-0000-00003E000000}"/>
    <cellStyle name="Normal 3 2" xfId="61" xr:uid="{00000000-0005-0000-0000-00003F000000}"/>
    <cellStyle name="Normal 3 3" xfId="62" xr:uid="{00000000-0005-0000-0000-000040000000}"/>
    <cellStyle name="Normal 4" xfId="63" xr:uid="{00000000-0005-0000-0000-000041000000}"/>
    <cellStyle name="Normal 5" xfId="64" xr:uid="{00000000-0005-0000-0000-000042000000}"/>
    <cellStyle name="Normal 5 2" xfId="8" xr:uid="{00000000-0005-0000-0000-000043000000}"/>
    <cellStyle name="Normal 6" xfId="2" xr:uid="{00000000-0005-0000-0000-000044000000}"/>
    <cellStyle name="Normal 7" xfId="65" xr:uid="{00000000-0005-0000-0000-000045000000}"/>
    <cellStyle name="Notas 2" xfId="66" xr:uid="{00000000-0005-0000-0000-000046000000}"/>
    <cellStyle name="Notas 2 2" xfId="67" xr:uid="{00000000-0005-0000-0000-000047000000}"/>
    <cellStyle name="Notas 2 2 2" xfId="68" xr:uid="{00000000-0005-0000-0000-000048000000}"/>
    <cellStyle name="Notas 2 2 2 2" xfId="83" xr:uid="{00000000-0005-0000-0000-000049000000}"/>
    <cellStyle name="Notas 2 2 2 3" xfId="81" xr:uid="{00000000-0005-0000-0000-00004A000000}"/>
    <cellStyle name="Notas 2 2 3" xfId="84" xr:uid="{00000000-0005-0000-0000-00004B000000}"/>
    <cellStyle name="Notas 2 2 4" xfId="80" xr:uid="{00000000-0005-0000-0000-00004C000000}"/>
    <cellStyle name="Notas 2 3" xfId="85" xr:uid="{00000000-0005-0000-0000-00004D000000}"/>
    <cellStyle name="Notas 2 4" xfId="79" xr:uid="{00000000-0005-0000-0000-00004E000000}"/>
    <cellStyle name="Porcentaje" xfId="93" builtinId="5"/>
    <cellStyle name="Porcentaje 2" xfId="69" xr:uid="{00000000-0005-0000-0000-000050000000}"/>
    <cellStyle name="Porcentual 2" xfId="70" xr:uid="{00000000-0005-0000-0000-000051000000}"/>
    <cellStyle name="Salida 2" xfId="71" xr:uid="{00000000-0005-0000-0000-000052000000}"/>
    <cellStyle name="Salida 2 2" xfId="82" xr:uid="{00000000-0005-0000-0000-000053000000}"/>
    <cellStyle name="Salida 2 3" xfId="91" xr:uid="{00000000-0005-0000-0000-000054000000}"/>
    <cellStyle name="Texto de advertencia 2" xfId="72" xr:uid="{00000000-0005-0000-0000-000055000000}"/>
    <cellStyle name="Texto explicativo 2" xfId="73" xr:uid="{00000000-0005-0000-0000-000056000000}"/>
    <cellStyle name="Título 1 2" xfId="74" xr:uid="{00000000-0005-0000-0000-000057000000}"/>
    <cellStyle name="Título 2 2" xfId="75" xr:uid="{00000000-0005-0000-0000-000058000000}"/>
    <cellStyle name="Título 3 2" xfId="76" xr:uid="{00000000-0005-0000-0000-000059000000}"/>
    <cellStyle name="Título 4" xfId="77" xr:uid="{00000000-0005-0000-0000-00005A000000}"/>
    <cellStyle name="Total 2" xfId="78" xr:uid="{00000000-0005-0000-0000-00005B000000}"/>
    <cellStyle name="Total 2 2" xfId="90" xr:uid="{00000000-0005-0000-0000-00005C000000}"/>
    <cellStyle name="Total 2 3" xfId="92" xr:uid="{00000000-0005-0000-0000-00005D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8"/>
  <sheetViews>
    <sheetView tabSelected="1" zoomScale="87" zoomScaleNormal="87" workbookViewId="0">
      <pane xSplit="3" topLeftCell="D1" activePane="topRight" state="frozen"/>
      <selection pane="topRight" activeCell="D5" sqref="D5"/>
    </sheetView>
  </sheetViews>
  <sheetFormatPr baseColWidth="10" defaultRowHeight="12"/>
  <cols>
    <col min="1" max="1" width="11.42578125" style="1"/>
    <col min="2" max="2" width="28" style="2" customWidth="1"/>
    <col min="3" max="3" width="30.85546875" style="2" customWidth="1"/>
    <col min="4" max="4" width="16.85546875" style="1" customWidth="1"/>
    <col min="5" max="8" width="15.7109375" style="1" customWidth="1"/>
    <col min="9" max="16" width="11.42578125" style="1"/>
    <col min="17" max="17" width="22.85546875" style="1" customWidth="1"/>
    <col min="18" max="18" width="18" style="1" customWidth="1"/>
    <col min="19" max="19" width="2.5703125" style="2" customWidth="1"/>
    <col min="20" max="31" width="19.5703125" style="2" customWidth="1"/>
    <col min="32" max="16384" width="11.42578125" style="2"/>
  </cols>
  <sheetData>
    <row r="1" spans="1:31" ht="12.75" thickBot="1">
      <c r="T1" s="78" t="s">
        <v>39</v>
      </c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</row>
    <row r="2" spans="1:31" ht="12.75" thickBot="1">
      <c r="A2" s="62" t="s">
        <v>37</v>
      </c>
      <c r="B2" s="63"/>
      <c r="C2" s="63"/>
      <c r="D2" s="63"/>
      <c r="E2" s="63"/>
      <c r="F2" s="63"/>
      <c r="G2" s="63"/>
      <c r="H2" s="64"/>
      <c r="I2" s="65" t="s">
        <v>38</v>
      </c>
      <c r="J2" s="66"/>
      <c r="K2" s="66"/>
      <c r="L2" s="66"/>
      <c r="M2" s="66"/>
      <c r="N2" s="66"/>
      <c r="O2" s="66"/>
      <c r="P2" s="67"/>
      <c r="T2" s="68" t="s">
        <v>14</v>
      </c>
      <c r="U2" s="69"/>
      <c r="V2" s="70"/>
      <c r="W2" s="71" t="s">
        <v>15</v>
      </c>
      <c r="X2" s="72"/>
      <c r="Y2" s="73"/>
      <c r="Z2" s="68" t="s">
        <v>16</v>
      </c>
      <c r="AA2" s="69"/>
      <c r="AB2" s="70"/>
      <c r="AC2" s="71" t="s">
        <v>17</v>
      </c>
      <c r="AD2" s="72"/>
      <c r="AE2" s="73"/>
    </row>
    <row r="3" spans="1:31" ht="12.75" thickBot="1">
      <c r="A3" s="56" t="s">
        <v>18</v>
      </c>
      <c r="B3" s="57" t="s">
        <v>19</v>
      </c>
      <c r="C3" s="57" t="s">
        <v>3</v>
      </c>
      <c r="D3" s="57" t="s">
        <v>68</v>
      </c>
      <c r="E3" s="58" t="s">
        <v>20</v>
      </c>
      <c r="F3" s="59" t="s">
        <v>21</v>
      </c>
      <c r="G3" s="59" t="s">
        <v>22</v>
      </c>
      <c r="H3" s="59" t="s">
        <v>23</v>
      </c>
      <c r="I3" s="74" t="s">
        <v>14</v>
      </c>
      <c r="J3" s="75"/>
      <c r="K3" s="76" t="s">
        <v>15</v>
      </c>
      <c r="L3" s="77"/>
      <c r="M3" s="74" t="s">
        <v>16</v>
      </c>
      <c r="N3" s="75"/>
      <c r="O3" s="76" t="s">
        <v>17</v>
      </c>
      <c r="P3" s="77"/>
      <c r="Q3" s="60" t="s">
        <v>24</v>
      </c>
      <c r="R3" s="61" t="s">
        <v>69</v>
      </c>
      <c r="T3" s="3" t="s">
        <v>25</v>
      </c>
      <c r="U3" s="3" t="s">
        <v>26</v>
      </c>
      <c r="V3" s="3" t="s">
        <v>27</v>
      </c>
      <c r="W3" s="3" t="s">
        <v>28</v>
      </c>
      <c r="X3" s="3" t="s">
        <v>29</v>
      </c>
      <c r="Y3" s="3" t="s">
        <v>30</v>
      </c>
      <c r="Z3" s="3" t="s">
        <v>31</v>
      </c>
      <c r="AA3" s="3" t="s">
        <v>32</v>
      </c>
      <c r="AB3" s="3" t="s">
        <v>33</v>
      </c>
      <c r="AC3" s="3" t="s">
        <v>34</v>
      </c>
      <c r="AD3" s="3" t="s">
        <v>35</v>
      </c>
      <c r="AE3" s="3" t="s">
        <v>36</v>
      </c>
    </row>
    <row r="4" spans="1:31" s="7" customFormat="1" ht="119.25" customHeight="1">
      <c r="A4" s="44">
        <v>1</v>
      </c>
      <c r="B4" s="45" t="s">
        <v>41</v>
      </c>
      <c r="C4" s="46" t="s">
        <v>42</v>
      </c>
      <c r="D4" s="47">
        <v>0.14000000000000001</v>
      </c>
      <c r="E4" s="48"/>
      <c r="F4" s="49"/>
      <c r="G4" s="50">
        <v>0.5</v>
      </c>
      <c r="H4" s="50">
        <v>0.5</v>
      </c>
      <c r="I4" s="51">
        <v>0</v>
      </c>
      <c r="J4" s="52">
        <f>SUMPRODUCT(I4*D4)</f>
        <v>0</v>
      </c>
      <c r="K4" s="51">
        <v>0</v>
      </c>
      <c r="L4" s="52">
        <f>SUMPRODUCT(K4*D4)</f>
        <v>0</v>
      </c>
      <c r="M4" s="53">
        <v>0.5</v>
      </c>
      <c r="N4" s="52">
        <f>SUMPRODUCT(M4*D4)</f>
        <v>7.0000000000000007E-2</v>
      </c>
      <c r="O4" s="53">
        <v>0.5</v>
      </c>
      <c r="P4" s="52">
        <f>SUMPRODUCT(O4*D4)</f>
        <v>7.0000000000000007E-2</v>
      </c>
      <c r="Q4" s="54">
        <f>I4+K4+M4+O4</f>
        <v>1</v>
      </c>
      <c r="R4" s="55">
        <f>SUMPRODUCT(Q4*D4)</f>
        <v>0.14000000000000001</v>
      </c>
      <c r="T4" s="10" t="s">
        <v>44</v>
      </c>
      <c r="U4" s="10" t="s">
        <v>44</v>
      </c>
      <c r="V4" s="6" t="s">
        <v>45</v>
      </c>
      <c r="W4" s="6" t="s">
        <v>45</v>
      </c>
      <c r="X4" s="6" t="s">
        <v>45</v>
      </c>
      <c r="Y4" s="6" t="s">
        <v>45</v>
      </c>
      <c r="Z4" s="6" t="s">
        <v>70</v>
      </c>
      <c r="AA4" s="6" t="s">
        <v>70</v>
      </c>
      <c r="AB4" s="6" t="s">
        <v>70</v>
      </c>
      <c r="AC4" s="6" t="s">
        <v>70</v>
      </c>
      <c r="AD4" s="6" t="s">
        <v>74</v>
      </c>
      <c r="AE4" s="6" t="s">
        <v>74</v>
      </c>
    </row>
    <row r="5" spans="1:31" s="7" customFormat="1" ht="72">
      <c r="A5" s="4">
        <v>2</v>
      </c>
      <c r="B5" s="5" t="s">
        <v>40</v>
      </c>
      <c r="C5" s="6" t="s">
        <v>5</v>
      </c>
      <c r="D5" s="28">
        <v>7.0000000000000007E-2</v>
      </c>
      <c r="E5" s="34">
        <v>0.25</v>
      </c>
      <c r="F5" s="29">
        <v>0.25</v>
      </c>
      <c r="G5" s="29">
        <v>0.25</v>
      </c>
      <c r="H5" s="29">
        <v>0.25</v>
      </c>
      <c r="I5" s="16">
        <v>0.25</v>
      </c>
      <c r="J5" s="15">
        <f t="shared" ref="J5:J12" si="0">SUMPRODUCT(I5*D5)</f>
        <v>1.7500000000000002E-2</v>
      </c>
      <c r="K5" s="16">
        <v>0.25</v>
      </c>
      <c r="L5" s="15">
        <f t="shared" ref="L5" si="1">SUMPRODUCT(K5*F5)</f>
        <v>6.25E-2</v>
      </c>
      <c r="M5" s="16">
        <v>0.25</v>
      </c>
      <c r="N5" s="15">
        <f t="shared" ref="N5:N16" si="2">SUMPRODUCT(M5*D5)</f>
        <v>1.7500000000000002E-2</v>
      </c>
      <c r="O5" s="16">
        <v>0.25</v>
      </c>
      <c r="P5" s="15">
        <f t="shared" ref="P5:P16" si="3">SUMPRODUCT(O5*D5)</f>
        <v>1.7500000000000002E-2</v>
      </c>
      <c r="Q5" s="20">
        <f>I5+K5+M5+O5</f>
        <v>1</v>
      </c>
      <c r="R5" s="22">
        <f t="shared" ref="R5:R12" si="4">SUMPRODUCT(Q5*D5)</f>
        <v>7.0000000000000007E-2</v>
      </c>
      <c r="T5" s="6" t="s">
        <v>47</v>
      </c>
      <c r="U5" s="6" t="s">
        <v>47</v>
      </c>
      <c r="V5" s="6" t="s">
        <v>47</v>
      </c>
      <c r="W5" s="6" t="s">
        <v>47</v>
      </c>
      <c r="X5" s="6" t="s">
        <v>47</v>
      </c>
      <c r="Y5" s="6" t="s">
        <v>47</v>
      </c>
      <c r="Z5" s="6" t="s">
        <v>47</v>
      </c>
      <c r="AA5" s="6" t="s">
        <v>47</v>
      </c>
      <c r="AB5" s="6" t="s">
        <v>47</v>
      </c>
      <c r="AC5" s="6" t="s">
        <v>47</v>
      </c>
      <c r="AD5" s="6" t="s">
        <v>47</v>
      </c>
      <c r="AE5" s="6" t="s">
        <v>47</v>
      </c>
    </row>
    <row r="6" spans="1:31" s="7" customFormat="1" ht="48">
      <c r="A6" s="4">
        <v>3</v>
      </c>
      <c r="B6" s="5" t="s">
        <v>0</v>
      </c>
      <c r="C6" s="8" t="s">
        <v>6</v>
      </c>
      <c r="D6" s="28">
        <v>7.0000000000000007E-2</v>
      </c>
      <c r="E6" s="34">
        <v>0.25</v>
      </c>
      <c r="F6" s="29">
        <v>0.25</v>
      </c>
      <c r="G6" s="29">
        <v>0.25</v>
      </c>
      <c r="H6" s="29">
        <v>0.25</v>
      </c>
      <c r="I6" s="16">
        <v>0.25</v>
      </c>
      <c r="J6" s="15">
        <f t="shared" si="0"/>
        <v>1.7500000000000002E-2</v>
      </c>
      <c r="K6" s="16">
        <v>0.25</v>
      </c>
      <c r="L6" s="15">
        <f t="shared" ref="L6:L16" si="5">SUMPRODUCT(K6*D6)</f>
        <v>1.7500000000000002E-2</v>
      </c>
      <c r="M6" s="16">
        <v>0.25</v>
      </c>
      <c r="N6" s="15">
        <f t="shared" si="2"/>
        <v>1.7500000000000002E-2</v>
      </c>
      <c r="O6" s="16">
        <v>0.25</v>
      </c>
      <c r="P6" s="15">
        <f t="shared" si="3"/>
        <v>1.7500000000000002E-2</v>
      </c>
      <c r="Q6" s="20">
        <f t="shared" ref="Q6:Q16" si="6">I6+K6+M6+O6</f>
        <v>1</v>
      </c>
      <c r="R6" s="22">
        <f t="shared" si="4"/>
        <v>7.0000000000000007E-2</v>
      </c>
      <c r="T6" s="6" t="s">
        <v>48</v>
      </c>
      <c r="U6" s="6" t="s">
        <v>48</v>
      </c>
      <c r="V6" s="6" t="s">
        <v>48</v>
      </c>
      <c r="W6" s="6" t="s">
        <v>48</v>
      </c>
      <c r="X6" s="6" t="s">
        <v>48</v>
      </c>
      <c r="Y6" s="6" t="s">
        <v>48</v>
      </c>
      <c r="Z6" s="6" t="s">
        <v>48</v>
      </c>
      <c r="AA6" s="6" t="s">
        <v>48</v>
      </c>
      <c r="AB6" s="6" t="s">
        <v>48</v>
      </c>
      <c r="AC6" s="6" t="s">
        <v>48</v>
      </c>
      <c r="AD6" s="6" t="s">
        <v>48</v>
      </c>
      <c r="AE6" s="6" t="s">
        <v>48</v>
      </c>
    </row>
    <row r="7" spans="1:31" s="7" customFormat="1" ht="96">
      <c r="A7" s="4">
        <v>4</v>
      </c>
      <c r="B7" s="5" t="s">
        <v>49</v>
      </c>
      <c r="C7" s="8" t="s">
        <v>50</v>
      </c>
      <c r="D7" s="28">
        <v>7.0000000000000007E-2</v>
      </c>
      <c r="E7" s="34">
        <v>0.25</v>
      </c>
      <c r="F7" s="29">
        <v>0.25</v>
      </c>
      <c r="G7" s="29">
        <v>0.25</v>
      </c>
      <c r="H7" s="29">
        <v>0.25</v>
      </c>
      <c r="I7" s="16">
        <v>0.25</v>
      </c>
      <c r="J7" s="15">
        <f t="shared" si="0"/>
        <v>1.7500000000000002E-2</v>
      </c>
      <c r="K7" s="16">
        <v>0.25</v>
      </c>
      <c r="L7" s="15">
        <f t="shared" si="5"/>
        <v>1.7500000000000002E-2</v>
      </c>
      <c r="M7" s="16">
        <v>0.25</v>
      </c>
      <c r="N7" s="15">
        <f t="shared" si="2"/>
        <v>1.7500000000000002E-2</v>
      </c>
      <c r="O7" s="16">
        <v>0.25</v>
      </c>
      <c r="P7" s="15">
        <f t="shared" si="3"/>
        <v>1.7500000000000002E-2</v>
      </c>
      <c r="Q7" s="20">
        <f t="shared" si="6"/>
        <v>1</v>
      </c>
      <c r="R7" s="22">
        <f t="shared" si="4"/>
        <v>7.0000000000000007E-2</v>
      </c>
      <c r="T7" s="6" t="s">
        <v>51</v>
      </c>
      <c r="U7" s="6" t="s">
        <v>51</v>
      </c>
      <c r="V7" s="6" t="s">
        <v>51</v>
      </c>
      <c r="W7" s="6" t="s">
        <v>51</v>
      </c>
      <c r="X7" s="6" t="s">
        <v>51</v>
      </c>
      <c r="Y7" s="6" t="s">
        <v>51</v>
      </c>
      <c r="Z7" s="6" t="s">
        <v>76</v>
      </c>
      <c r="AA7" s="6" t="s">
        <v>76</v>
      </c>
      <c r="AB7" s="6" t="s">
        <v>76</v>
      </c>
      <c r="AC7" s="6" t="s">
        <v>76</v>
      </c>
      <c r="AD7" s="6" t="s">
        <v>76</v>
      </c>
      <c r="AE7" s="6" t="s">
        <v>76</v>
      </c>
    </row>
    <row r="8" spans="1:31" s="7" customFormat="1" ht="72">
      <c r="A8" s="4">
        <v>5</v>
      </c>
      <c r="B8" s="5" t="s">
        <v>4</v>
      </c>
      <c r="C8" s="5" t="s">
        <v>75</v>
      </c>
      <c r="D8" s="28">
        <v>7.0000000000000007E-2</v>
      </c>
      <c r="E8" s="35"/>
      <c r="F8" s="40">
        <v>0.5</v>
      </c>
      <c r="G8" s="40">
        <v>0.5</v>
      </c>
      <c r="H8" s="30"/>
      <c r="I8" s="14">
        <v>0</v>
      </c>
      <c r="J8" s="15">
        <f t="shared" si="0"/>
        <v>0</v>
      </c>
      <c r="K8" s="16">
        <v>0.5</v>
      </c>
      <c r="L8" s="15">
        <f t="shared" si="5"/>
        <v>3.5000000000000003E-2</v>
      </c>
      <c r="M8" s="16">
        <v>0.5</v>
      </c>
      <c r="N8" s="15">
        <f t="shared" si="2"/>
        <v>3.5000000000000003E-2</v>
      </c>
      <c r="O8" s="16">
        <v>0</v>
      </c>
      <c r="P8" s="15">
        <f t="shared" si="3"/>
        <v>0</v>
      </c>
      <c r="Q8" s="20">
        <f t="shared" si="6"/>
        <v>1</v>
      </c>
      <c r="R8" s="22">
        <f t="shared" si="4"/>
        <v>7.0000000000000007E-2</v>
      </c>
      <c r="T8" s="10" t="s">
        <v>44</v>
      </c>
      <c r="U8" s="10" t="s">
        <v>44</v>
      </c>
      <c r="V8" s="10" t="s">
        <v>44</v>
      </c>
      <c r="W8" s="10" t="s">
        <v>44</v>
      </c>
      <c r="X8" s="6" t="s">
        <v>59</v>
      </c>
      <c r="Y8" s="6" t="s">
        <v>77</v>
      </c>
      <c r="Z8" s="6" t="s">
        <v>77</v>
      </c>
      <c r="AA8" s="6" t="s">
        <v>77</v>
      </c>
      <c r="AB8" s="6" t="s">
        <v>78</v>
      </c>
      <c r="AC8" s="10" t="s">
        <v>79</v>
      </c>
      <c r="AD8" s="10" t="s">
        <v>79</v>
      </c>
      <c r="AE8" s="10" t="s">
        <v>79</v>
      </c>
    </row>
    <row r="9" spans="1:31" s="7" customFormat="1" ht="96">
      <c r="A9" s="4">
        <v>6</v>
      </c>
      <c r="B9" s="8" t="s">
        <v>43</v>
      </c>
      <c r="C9" s="6" t="s">
        <v>12</v>
      </c>
      <c r="D9" s="28">
        <v>0.09</v>
      </c>
      <c r="E9" s="36">
        <v>1</v>
      </c>
      <c r="F9" s="31"/>
      <c r="G9" s="43"/>
      <c r="H9" s="31"/>
      <c r="I9" s="16">
        <v>1</v>
      </c>
      <c r="J9" s="15">
        <f t="shared" si="0"/>
        <v>0.09</v>
      </c>
      <c r="K9" s="16">
        <v>0</v>
      </c>
      <c r="L9" s="15">
        <f t="shared" si="5"/>
        <v>0</v>
      </c>
      <c r="M9" s="16">
        <v>0</v>
      </c>
      <c r="N9" s="15">
        <f t="shared" si="2"/>
        <v>0</v>
      </c>
      <c r="O9" s="16">
        <v>0</v>
      </c>
      <c r="P9" s="15">
        <f t="shared" si="3"/>
        <v>0</v>
      </c>
      <c r="Q9" s="20">
        <f t="shared" si="6"/>
        <v>1</v>
      </c>
      <c r="R9" s="22">
        <f t="shared" si="4"/>
        <v>0.09</v>
      </c>
      <c r="T9" s="6" t="s">
        <v>52</v>
      </c>
      <c r="U9" s="10" t="s">
        <v>44</v>
      </c>
      <c r="V9" s="10" t="s">
        <v>44</v>
      </c>
      <c r="W9" s="10" t="s">
        <v>44</v>
      </c>
      <c r="X9" s="10" t="s">
        <v>44</v>
      </c>
      <c r="Y9" s="10" t="s">
        <v>44</v>
      </c>
      <c r="Z9" s="10" t="s">
        <v>44</v>
      </c>
      <c r="AA9" s="10" t="s">
        <v>44</v>
      </c>
      <c r="AB9" s="10" t="s">
        <v>44</v>
      </c>
      <c r="AC9" s="10" t="s">
        <v>44</v>
      </c>
      <c r="AD9" s="10" t="s">
        <v>44</v>
      </c>
      <c r="AE9" s="10" t="s">
        <v>44</v>
      </c>
    </row>
    <row r="10" spans="1:31" s="7" customFormat="1" ht="108">
      <c r="A10" s="4">
        <v>7</v>
      </c>
      <c r="B10" s="8" t="s">
        <v>43</v>
      </c>
      <c r="C10" s="6" t="s">
        <v>11</v>
      </c>
      <c r="D10" s="28">
        <v>0.09</v>
      </c>
      <c r="E10" s="34">
        <v>0.25</v>
      </c>
      <c r="F10" s="29">
        <v>0.25</v>
      </c>
      <c r="G10" s="29">
        <v>0.25</v>
      </c>
      <c r="H10" s="29">
        <v>0.25</v>
      </c>
      <c r="I10" s="16">
        <v>0.25</v>
      </c>
      <c r="J10" s="15">
        <f t="shared" si="0"/>
        <v>2.2499999999999999E-2</v>
      </c>
      <c r="K10" s="16">
        <v>0.25</v>
      </c>
      <c r="L10" s="15">
        <f t="shared" si="5"/>
        <v>2.2499999999999999E-2</v>
      </c>
      <c r="M10" s="16">
        <v>0.25</v>
      </c>
      <c r="N10" s="15">
        <f t="shared" si="2"/>
        <v>2.2499999999999999E-2</v>
      </c>
      <c r="O10" s="16">
        <v>0.25</v>
      </c>
      <c r="P10" s="15">
        <f t="shared" si="3"/>
        <v>2.2499999999999999E-2</v>
      </c>
      <c r="Q10" s="20">
        <f t="shared" si="6"/>
        <v>1</v>
      </c>
      <c r="R10" s="22">
        <f t="shared" si="4"/>
        <v>0.09</v>
      </c>
      <c r="T10" s="6" t="s">
        <v>53</v>
      </c>
      <c r="U10" s="8" t="s">
        <v>54</v>
      </c>
      <c r="V10" s="6" t="s">
        <v>55</v>
      </c>
      <c r="W10" s="6" t="s">
        <v>55</v>
      </c>
      <c r="X10" s="6" t="s">
        <v>55</v>
      </c>
      <c r="Y10" s="6" t="s">
        <v>55</v>
      </c>
      <c r="Z10" s="6" t="s">
        <v>55</v>
      </c>
      <c r="AA10" s="6" t="s">
        <v>55</v>
      </c>
      <c r="AB10" s="6" t="s">
        <v>55</v>
      </c>
      <c r="AC10" s="6" t="s">
        <v>55</v>
      </c>
      <c r="AD10" s="6" t="s">
        <v>55</v>
      </c>
      <c r="AE10" s="6" t="s">
        <v>55</v>
      </c>
    </row>
    <row r="11" spans="1:31" s="7" customFormat="1" ht="151.5" customHeight="1">
      <c r="A11" s="4">
        <v>8</v>
      </c>
      <c r="B11" s="5" t="s">
        <v>46</v>
      </c>
      <c r="C11" s="6" t="s">
        <v>84</v>
      </c>
      <c r="D11" s="28">
        <v>0.13600000000000001</v>
      </c>
      <c r="E11" s="34">
        <v>0.25</v>
      </c>
      <c r="F11" s="29">
        <v>0.25</v>
      </c>
      <c r="G11" s="29">
        <v>0.25</v>
      </c>
      <c r="H11" s="29">
        <v>0.25</v>
      </c>
      <c r="I11" s="16">
        <v>0.25</v>
      </c>
      <c r="J11" s="15">
        <f t="shared" si="0"/>
        <v>3.4000000000000002E-2</v>
      </c>
      <c r="K11" s="16">
        <v>0.25</v>
      </c>
      <c r="L11" s="15">
        <f t="shared" si="5"/>
        <v>3.4000000000000002E-2</v>
      </c>
      <c r="M11" s="16">
        <v>0.25</v>
      </c>
      <c r="N11" s="15">
        <f t="shared" si="2"/>
        <v>3.4000000000000002E-2</v>
      </c>
      <c r="O11" s="16">
        <v>0.25</v>
      </c>
      <c r="P11" s="15">
        <f t="shared" si="3"/>
        <v>3.4000000000000002E-2</v>
      </c>
      <c r="Q11" s="20">
        <f t="shared" si="6"/>
        <v>1</v>
      </c>
      <c r="R11" s="22">
        <f t="shared" si="4"/>
        <v>0.13600000000000001</v>
      </c>
      <c r="T11" s="10" t="s">
        <v>44</v>
      </c>
      <c r="U11" s="6" t="s">
        <v>56</v>
      </c>
      <c r="V11" s="8" t="s">
        <v>57</v>
      </c>
      <c r="W11" s="8" t="s">
        <v>60</v>
      </c>
      <c r="X11" s="8" t="s">
        <v>61</v>
      </c>
      <c r="Y11" s="8" t="s">
        <v>62</v>
      </c>
      <c r="Z11" s="6" t="s">
        <v>80</v>
      </c>
      <c r="AA11" s="6" t="s">
        <v>80</v>
      </c>
      <c r="AB11" s="6" t="s">
        <v>80</v>
      </c>
      <c r="AC11" s="6" t="s">
        <v>80</v>
      </c>
      <c r="AD11" s="6" t="s">
        <v>80</v>
      </c>
      <c r="AE11" s="6" t="s">
        <v>82</v>
      </c>
    </row>
    <row r="12" spans="1:31" s="7" customFormat="1" ht="156">
      <c r="A12" s="4">
        <v>9</v>
      </c>
      <c r="B12" s="9" t="s">
        <v>1</v>
      </c>
      <c r="C12" s="6" t="s">
        <v>8</v>
      </c>
      <c r="D12" s="28">
        <v>0.05</v>
      </c>
      <c r="E12" s="37"/>
      <c r="F12" s="41">
        <v>0.5</v>
      </c>
      <c r="G12" s="41">
        <v>0.5</v>
      </c>
      <c r="H12" s="31"/>
      <c r="I12" s="14">
        <v>0</v>
      </c>
      <c r="J12" s="15">
        <f t="shared" si="0"/>
        <v>0</v>
      </c>
      <c r="K12" s="16">
        <v>0.25</v>
      </c>
      <c r="L12" s="15">
        <f t="shared" si="5"/>
        <v>1.2500000000000001E-2</v>
      </c>
      <c r="M12" s="16">
        <v>0.25</v>
      </c>
      <c r="N12" s="15">
        <f t="shared" si="2"/>
        <v>1.2500000000000001E-2</v>
      </c>
      <c r="O12" s="16">
        <v>0.1</v>
      </c>
      <c r="P12" s="15">
        <f t="shared" si="3"/>
        <v>5.000000000000001E-3</v>
      </c>
      <c r="Q12" s="20">
        <f t="shared" si="6"/>
        <v>0.6</v>
      </c>
      <c r="R12" s="22">
        <f t="shared" si="4"/>
        <v>0.03</v>
      </c>
      <c r="T12" s="10" t="s">
        <v>44</v>
      </c>
      <c r="U12" s="10" t="s">
        <v>44</v>
      </c>
      <c r="V12" s="10" t="s">
        <v>44</v>
      </c>
      <c r="W12" s="8" t="s">
        <v>63</v>
      </c>
      <c r="X12" s="6" t="s">
        <v>64</v>
      </c>
      <c r="Y12" s="6" t="s">
        <v>64</v>
      </c>
      <c r="Z12" s="6" t="s">
        <v>81</v>
      </c>
      <c r="AA12" s="6" t="s">
        <v>81</v>
      </c>
      <c r="AB12" s="6" t="s">
        <v>81</v>
      </c>
      <c r="AC12" s="6" t="s">
        <v>81</v>
      </c>
      <c r="AD12" s="6" t="s">
        <v>81</v>
      </c>
      <c r="AE12" s="6" t="s">
        <v>81</v>
      </c>
    </row>
    <row r="13" spans="1:31" ht="84">
      <c r="A13" s="4">
        <v>10</v>
      </c>
      <c r="B13" s="9" t="s">
        <v>1</v>
      </c>
      <c r="C13" s="6" t="s">
        <v>9</v>
      </c>
      <c r="D13" s="28">
        <v>0.05</v>
      </c>
      <c r="E13" s="38"/>
      <c r="F13" s="41">
        <v>0.5</v>
      </c>
      <c r="G13" s="41">
        <v>0.5</v>
      </c>
      <c r="H13" s="32"/>
      <c r="I13" s="14">
        <v>0</v>
      </c>
      <c r="J13" s="15">
        <f t="shared" ref="J13:J16" si="7">SUMPRODUCT(I13*D13)</f>
        <v>0</v>
      </c>
      <c r="K13" s="16">
        <v>0.5</v>
      </c>
      <c r="L13" s="15">
        <f t="shared" si="5"/>
        <v>2.5000000000000001E-2</v>
      </c>
      <c r="M13" s="16">
        <v>0.25</v>
      </c>
      <c r="N13" s="15">
        <f t="shared" si="2"/>
        <v>1.2500000000000001E-2</v>
      </c>
      <c r="O13" s="16">
        <v>0.25</v>
      </c>
      <c r="P13" s="15">
        <f t="shared" si="3"/>
        <v>1.2500000000000001E-2</v>
      </c>
      <c r="Q13" s="20">
        <f t="shared" si="6"/>
        <v>1</v>
      </c>
      <c r="R13" s="22">
        <f t="shared" ref="R13:R16" si="8">SUMPRODUCT(Q13*D13)</f>
        <v>0.05</v>
      </c>
      <c r="T13" s="10" t="s">
        <v>44</v>
      </c>
      <c r="U13" s="10" t="s">
        <v>44</v>
      </c>
      <c r="V13" s="10" t="s">
        <v>44</v>
      </c>
      <c r="W13" s="6" t="s">
        <v>65</v>
      </c>
      <c r="X13" s="6" t="s">
        <v>65</v>
      </c>
      <c r="Y13" s="6" t="s">
        <v>65</v>
      </c>
      <c r="Z13" s="6" t="s">
        <v>65</v>
      </c>
      <c r="AA13" s="6" t="s">
        <v>65</v>
      </c>
      <c r="AB13" s="6" t="s">
        <v>65</v>
      </c>
      <c r="AC13" s="6" t="s">
        <v>65</v>
      </c>
      <c r="AD13" s="6" t="s">
        <v>65</v>
      </c>
      <c r="AE13" s="6" t="s">
        <v>65</v>
      </c>
    </row>
    <row r="14" spans="1:31" ht="120">
      <c r="A14" s="4">
        <v>11</v>
      </c>
      <c r="B14" s="9" t="s">
        <v>1</v>
      </c>
      <c r="C14" s="6" t="s">
        <v>10</v>
      </c>
      <c r="D14" s="28">
        <v>0.05</v>
      </c>
      <c r="E14" s="38"/>
      <c r="F14" s="41">
        <v>0.5</v>
      </c>
      <c r="G14" s="41">
        <v>0.5</v>
      </c>
      <c r="H14" s="32"/>
      <c r="I14" s="14">
        <v>0</v>
      </c>
      <c r="J14" s="15">
        <f t="shared" si="7"/>
        <v>0</v>
      </c>
      <c r="K14" s="16">
        <v>0.5</v>
      </c>
      <c r="L14" s="15">
        <f t="shared" si="5"/>
        <v>2.5000000000000001E-2</v>
      </c>
      <c r="M14" s="16">
        <v>0.25</v>
      </c>
      <c r="N14" s="15">
        <f t="shared" si="2"/>
        <v>1.2500000000000001E-2</v>
      </c>
      <c r="O14" s="16">
        <v>0.1</v>
      </c>
      <c r="P14" s="15">
        <f t="shared" si="3"/>
        <v>5.000000000000001E-3</v>
      </c>
      <c r="Q14" s="20">
        <f t="shared" si="6"/>
        <v>0.85</v>
      </c>
      <c r="R14" s="22">
        <f t="shared" si="8"/>
        <v>4.2500000000000003E-2</v>
      </c>
      <c r="T14" s="10" t="s">
        <v>44</v>
      </c>
      <c r="U14" s="10" t="s">
        <v>44</v>
      </c>
      <c r="V14" s="10" t="s">
        <v>44</v>
      </c>
      <c r="W14" s="6" t="s">
        <v>66</v>
      </c>
      <c r="X14" s="6" t="s">
        <v>66</v>
      </c>
      <c r="Y14" s="6" t="s">
        <v>66</v>
      </c>
      <c r="Z14" s="6" t="s">
        <v>66</v>
      </c>
      <c r="AA14" s="6" t="s">
        <v>66</v>
      </c>
      <c r="AB14" s="6" t="s">
        <v>66</v>
      </c>
      <c r="AC14" s="6" t="s">
        <v>66</v>
      </c>
      <c r="AD14" s="6" t="s">
        <v>66</v>
      </c>
      <c r="AE14" s="6" t="s">
        <v>83</v>
      </c>
    </row>
    <row r="15" spans="1:31" ht="36">
      <c r="A15" s="4">
        <v>12</v>
      </c>
      <c r="B15" s="9" t="s">
        <v>1</v>
      </c>
      <c r="C15" s="6" t="s">
        <v>13</v>
      </c>
      <c r="D15" s="28">
        <v>0.05</v>
      </c>
      <c r="E15" s="38"/>
      <c r="F15" s="41">
        <v>0.5</v>
      </c>
      <c r="G15" s="41">
        <v>0.5</v>
      </c>
      <c r="H15" s="32"/>
      <c r="I15" s="14">
        <v>0</v>
      </c>
      <c r="J15" s="15">
        <f t="shared" si="7"/>
        <v>0</v>
      </c>
      <c r="K15" s="14">
        <v>0</v>
      </c>
      <c r="L15" s="15">
        <f t="shared" si="5"/>
        <v>0</v>
      </c>
      <c r="M15" s="16">
        <v>0</v>
      </c>
      <c r="N15" s="15">
        <f t="shared" si="2"/>
        <v>0</v>
      </c>
      <c r="O15" s="16">
        <v>0</v>
      </c>
      <c r="P15" s="15">
        <f t="shared" si="3"/>
        <v>0</v>
      </c>
      <c r="Q15" s="20">
        <f t="shared" si="6"/>
        <v>0</v>
      </c>
      <c r="R15" s="22">
        <f t="shared" si="8"/>
        <v>0</v>
      </c>
      <c r="T15" s="10" t="s">
        <v>44</v>
      </c>
      <c r="U15" s="10" t="s">
        <v>44</v>
      </c>
      <c r="V15" s="10" t="s">
        <v>44</v>
      </c>
      <c r="W15" s="10" t="s">
        <v>44</v>
      </c>
      <c r="X15" s="10" t="s">
        <v>44</v>
      </c>
      <c r="Y15" s="10" t="s">
        <v>44</v>
      </c>
      <c r="Z15" s="10" t="s">
        <v>44</v>
      </c>
      <c r="AA15" s="10" t="s">
        <v>44</v>
      </c>
      <c r="AB15" s="10" t="s">
        <v>44</v>
      </c>
      <c r="AC15" s="10" t="s">
        <v>44</v>
      </c>
      <c r="AD15" s="10" t="s">
        <v>44</v>
      </c>
      <c r="AE15" s="10" t="s">
        <v>44</v>
      </c>
    </row>
    <row r="16" spans="1:31" ht="48.75" thickBot="1">
      <c r="A16" s="4">
        <v>13</v>
      </c>
      <c r="B16" s="5" t="s">
        <v>2</v>
      </c>
      <c r="C16" s="6" t="s">
        <v>7</v>
      </c>
      <c r="D16" s="28">
        <v>6.6000000000000003E-2</v>
      </c>
      <c r="E16" s="39"/>
      <c r="F16" s="42">
        <v>0.5</v>
      </c>
      <c r="G16" s="42">
        <v>0.5</v>
      </c>
      <c r="H16" s="33"/>
      <c r="I16" s="17">
        <v>0</v>
      </c>
      <c r="J16" s="18">
        <f t="shared" si="7"/>
        <v>0</v>
      </c>
      <c r="K16" s="19">
        <v>1</v>
      </c>
      <c r="L16" s="18">
        <f t="shared" si="5"/>
        <v>6.6000000000000003E-2</v>
      </c>
      <c r="M16" s="19">
        <v>0</v>
      </c>
      <c r="N16" s="18">
        <f t="shared" si="2"/>
        <v>0</v>
      </c>
      <c r="O16" s="19">
        <v>0</v>
      </c>
      <c r="P16" s="18">
        <f t="shared" si="3"/>
        <v>0</v>
      </c>
      <c r="Q16" s="21">
        <f t="shared" si="6"/>
        <v>1</v>
      </c>
      <c r="R16" s="23">
        <f t="shared" si="8"/>
        <v>6.6000000000000003E-2</v>
      </c>
      <c r="T16" s="10" t="s">
        <v>44</v>
      </c>
      <c r="U16" s="10" t="s">
        <v>44</v>
      </c>
      <c r="V16" s="10" t="s">
        <v>44</v>
      </c>
      <c r="W16" s="10" t="s">
        <v>44</v>
      </c>
      <c r="X16" s="6" t="s">
        <v>67</v>
      </c>
      <c r="Y16" s="10" t="s">
        <v>44</v>
      </c>
      <c r="Z16" s="10" t="s">
        <v>44</v>
      </c>
      <c r="AA16" s="10" t="s">
        <v>44</v>
      </c>
      <c r="AB16" s="10" t="s">
        <v>44</v>
      </c>
      <c r="AC16" s="10" t="s">
        <v>44</v>
      </c>
      <c r="AD16" s="10" t="s">
        <v>44</v>
      </c>
      <c r="AE16" s="10" t="s">
        <v>44</v>
      </c>
    </row>
    <row r="17" spans="4:18" ht="12.75" thickBot="1">
      <c r="D17" s="11">
        <f>SUM(D4:D16)</f>
        <v>1.0020000000000002</v>
      </c>
    </row>
    <row r="18" spans="4:18" ht="16.5" thickBot="1">
      <c r="Q18" s="12" t="s">
        <v>58</v>
      </c>
      <c r="R18" s="13">
        <f>SUM(R4:R17)</f>
        <v>0.9245000000000001</v>
      </c>
    </row>
  </sheetData>
  <mergeCells count="11">
    <mergeCell ref="I3:J3"/>
    <mergeCell ref="K3:L3"/>
    <mergeCell ref="M3:N3"/>
    <mergeCell ref="O3:P3"/>
    <mergeCell ref="T1:AE1"/>
    <mergeCell ref="AC2:AE2"/>
    <mergeCell ref="A2:H2"/>
    <mergeCell ref="I2:P2"/>
    <mergeCell ref="T2:V2"/>
    <mergeCell ref="W2:Y2"/>
    <mergeCell ref="Z2:AB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B19" sqref="B19"/>
    </sheetView>
  </sheetViews>
  <sheetFormatPr baseColWidth="10" defaultRowHeight="15"/>
  <cols>
    <col min="1" max="1" width="39.85546875" bestFit="1" customWidth="1"/>
    <col min="2" max="2" width="38.7109375" bestFit="1" customWidth="1"/>
  </cols>
  <sheetData>
    <row r="1" spans="1:2">
      <c r="A1" s="79" t="s">
        <v>71</v>
      </c>
      <c r="B1" s="79"/>
    </row>
    <row r="2" spans="1:2">
      <c r="A2" s="25" t="s">
        <v>72</v>
      </c>
      <c r="B2" s="25" t="s">
        <v>73</v>
      </c>
    </row>
    <row r="3" spans="1:2">
      <c r="A3" s="26">
        <f>5+7+9+10+1</f>
        <v>32</v>
      </c>
      <c r="B3" s="26">
        <v>31</v>
      </c>
    </row>
    <row r="5" spans="1:2">
      <c r="A5" s="24"/>
    </row>
    <row r="6" spans="1:2">
      <c r="A6" s="27">
        <f>31/32</f>
        <v>0.96875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Cronograma y Ejecución PGD</vt:lpstr>
      <vt:lpstr>PORCENTAJE DOCUMENTOS SIG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Hedy Ortíz</dc:creator>
  <cp:lastModifiedBy>Martha  Gomez</cp:lastModifiedBy>
  <cp:lastPrinted>2017-07-14T16:24:26Z</cp:lastPrinted>
  <dcterms:created xsi:type="dcterms:W3CDTF">2017-05-30T21:21:23Z</dcterms:created>
  <dcterms:modified xsi:type="dcterms:W3CDTF">2023-07-10T15:39:57Z</dcterms:modified>
</cp:coreProperties>
</file>